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EsteLivro" defaultThemeVersion="124226"/>
  <mc:AlternateContent xmlns:mc="http://schemas.openxmlformats.org/markup-compatibility/2006">
    <mc:Choice Requires="x15">
      <x15ac:absPath xmlns:x15ac="http://schemas.microsoft.com/office/spreadsheetml/2010/11/ac" url="C:\Users\dsust\Programação\UAB\Programas em Python\Programação por objetos\gestaonutri\"/>
    </mc:Choice>
  </mc:AlternateContent>
  <xr:revisionPtr revIDLastSave="0" documentId="13_ncr:1_{BE7C4501-ADEF-4977-B158-B3C8172AED1A}" xr6:coauthVersionLast="47" xr6:coauthVersionMax="47" xr10:uidLastSave="{00000000-0000-0000-0000-000000000000}"/>
  <bookViews>
    <workbookView xWindow="-110" yWindow="-110" windowWidth="29020" windowHeight="16420" tabRatio="972" firstSheet="1" activeTab="1" xr2:uid="{00000000-000D-0000-FFFF-FFFF00000000}"/>
  </bookViews>
  <sheets>
    <sheet name="Definições" sheetId="3" state="hidden" r:id="rId1"/>
    <sheet name="TABELA " sheetId="6" r:id="rId2"/>
    <sheet name="Exemplo" sheetId="144" r:id="rId3"/>
  </sheets>
  <definedNames>
    <definedName name="_xlnm._FilterDatabase" localSheetId="1" hidden="1">'TABELA '!$A$2:$AR$1109</definedName>
    <definedName name="_Toc289070233" localSheetId="1">'TABELA '!$B$671</definedName>
    <definedName name="_Toc289070235" localSheetId="1">'TABELA '!$B$672</definedName>
    <definedName name="FOOD" localSheetId="1">'TABELA '!$A$2:$AR$1116</definedName>
    <definedName name="_xlnm.Print_Area" localSheetId="0">Definições!$A$2:$C$29</definedName>
    <definedName name="_xlnm.Print_Area" localSheetId="2">Exemplo!$A$1:$V$244</definedName>
    <definedName name="_xlnm.Print_Area" localSheetId="1">'TABELA '!$A$2:$AR$1168</definedName>
    <definedName name="_xlnm.Print_Titles" localSheetId="1">'TABELA '!$A:$B,'TABELA '!$1:$2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3" i="144" l="1"/>
  <c r="U243" i="144"/>
  <c r="T243" i="144"/>
  <c r="S243" i="144"/>
  <c r="R243" i="144"/>
  <c r="Q243" i="144"/>
  <c r="P243" i="144"/>
  <c r="O243" i="144"/>
  <c r="N243" i="144"/>
  <c r="M243" i="144"/>
  <c r="L243" i="144"/>
  <c r="K243" i="144"/>
  <c r="J243" i="144"/>
  <c r="I243" i="144"/>
  <c r="H243" i="144"/>
  <c r="G243" i="144"/>
  <c r="F243" i="144"/>
  <c r="E243" i="144"/>
  <c r="B243" i="144"/>
  <c r="V242" i="144"/>
  <c r="U242" i="144"/>
  <c r="T242" i="144"/>
  <c r="S242" i="144"/>
  <c r="R242" i="144"/>
  <c r="Q242" i="144"/>
  <c r="P242" i="144"/>
  <c r="O242" i="144"/>
  <c r="N242" i="144"/>
  <c r="M242" i="144"/>
  <c r="L242" i="144"/>
  <c r="K242" i="144"/>
  <c r="J242" i="144"/>
  <c r="I242" i="144"/>
  <c r="H242" i="144"/>
  <c r="G242" i="144"/>
  <c r="F242" i="144"/>
  <c r="E242" i="144"/>
  <c r="B242" i="144"/>
  <c r="V241" i="144"/>
  <c r="U241" i="144"/>
  <c r="T241" i="144"/>
  <c r="S241" i="144"/>
  <c r="R241" i="144"/>
  <c r="Q241" i="144"/>
  <c r="P241" i="144"/>
  <c r="O241" i="144"/>
  <c r="N241" i="144"/>
  <c r="M241" i="144"/>
  <c r="L241" i="144"/>
  <c r="K241" i="144"/>
  <c r="J241" i="144"/>
  <c r="I241" i="144"/>
  <c r="H241" i="144"/>
  <c r="G241" i="144"/>
  <c r="F241" i="144"/>
  <c r="E241" i="144"/>
  <c r="B241" i="144"/>
  <c r="V240" i="144"/>
  <c r="U240" i="144"/>
  <c r="T240" i="144"/>
  <c r="S240" i="144"/>
  <c r="R240" i="144"/>
  <c r="Q240" i="144"/>
  <c r="P240" i="144"/>
  <c r="O240" i="144"/>
  <c r="N240" i="144"/>
  <c r="M240" i="144"/>
  <c r="L240" i="144"/>
  <c r="K240" i="144"/>
  <c r="J240" i="144"/>
  <c r="I240" i="144"/>
  <c r="H240" i="144"/>
  <c r="G240" i="144"/>
  <c r="F240" i="144"/>
  <c r="E240" i="144"/>
  <c r="B240" i="144"/>
  <c r="V239" i="144"/>
  <c r="U239" i="144"/>
  <c r="T239" i="144"/>
  <c r="S239" i="144"/>
  <c r="R239" i="144"/>
  <c r="Q239" i="144"/>
  <c r="P239" i="144"/>
  <c r="O239" i="144"/>
  <c r="N239" i="144"/>
  <c r="M239" i="144"/>
  <c r="L239" i="144"/>
  <c r="K239" i="144"/>
  <c r="J239" i="144"/>
  <c r="I239" i="144"/>
  <c r="H239" i="144"/>
  <c r="G239" i="144"/>
  <c r="F239" i="144"/>
  <c r="E239" i="144"/>
  <c r="B239" i="144"/>
  <c r="V238" i="144"/>
  <c r="U238" i="144"/>
  <c r="T238" i="144"/>
  <c r="S238" i="144"/>
  <c r="R238" i="144"/>
  <c r="Q238" i="144"/>
  <c r="P238" i="144"/>
  <c r="O238" i="144"/>
  <c r="N238" i="144"/>
  <c r="M238" i="144"/>
  <c r="L238" i="144"/>
  <c r="K238" i="144"/>
  <c r="J238" i="144"/>
  <c r="I238" i="144"/>
  <c r="H238" i="144"/>
  <c r="G238" i="144"/>
  <c r="F238" i="144"/>
  <c r="E238" i="144"/>
  <c r="B238" i="144"/>
  <c r="V237" i="144"/>
  <c r="U237" i="144"/>
  <c r="T237" i="144"/>
  <c r="S237" i="144"/>
  <c r="R237" i="144"/>
  <c r="Q237" i="144"/>
  <c r="P237" i="144"/>
  <c r="O237" i="144"/>
  <c r="N237" i="144"/>
  <c r="M237" i="144"/>
  <c r="L237" i="144"/>
  <c r="K237" i="144"/>
  <c r="J237" i="144"/>
  <c r="I237" i="144"/>
  <c r="H237" i="144"/>
  <c r="G237" i="144"/>
  <c r="F237" i="144"/>
  <c r="E237" i="144"/>
  <c r="B237" i="144"/>
  <c r="V236" i="144"/>
  <c r="U236" i="144"/>
  <c r="T236" i="144"/>
  <c r="S236" i="144"/>
  <c r="R236" i="144"/>
  <c r="Q236" i="144"/>
  <c r="P236" i="144"/>
  <c r="O236" i="144"/>
  <c r="N236" i="144"/>
  <c r="M236" i="144"/>
  <c r="L236" i="144"/>
  <c r="K236" i="144"/>
  <c r="J236" i="144"/>
  <c r="I236" i="144"/>
  <c r="H236" i="144"/>
  <c r="G236" i="144"/>
  <c r="F236" i="144"/>
  <c r="E236" i="144"/>
  <c r="B236" i="144"/>
  <c r="V235" i="144"/>
  <c r="U235" i="144"/>
  <c r="T235" i="144"/>
  <c r="S235" i="144"/>
  <c r="R235" i="144"/>
  <c r="Q235" i="144"/>
  <c r="P235" i="144"/>
  <c r="O235" i="144"/>
  <c r="N235" i="144"/>
  <c r="M235" i="144"/>
  <c r="L235" i="144"/>
  <c r="K235" i="144"/>
  <c r="J235" i="144"/>
  <c r="I235" i="144"/>
  <c r="H235" i="144"/>
  <c r="G235" i="144"/>
  <c r="F235" i="144"/>
  <c r="E235" i="144"/>
  <c r="B235" i="144"/>
  <c r="V234" i="144"/>
  <c r="U234" i="144"/>
  <c r="T234" i="144"/>
  <c r="S234" i="144"/>
  <c r="R234" i="144"/>
  <c r="Q234" i="144"/>
  <c r="P234" i="144"/>
  <c r="O234" i="144"/>
  <c r="N234" i="144"/>
  <c r="M234" i="144"/>
  <c r="L234" i="144"/>
  <c r="K234" i="144"/>
  <c r="J234" i="144"/>
  <c r="I234" i="144"/>
  <c r="H234" i="144"/>
  <c r="G234" i="144"/>
  <c r="F234" i="144"/>
  <c r="E234" i="144"/>
  <c r="B234" i="144"/>
  <c r="V233" i="144"/>
  <c r="U233" i="144"/>
  <c r="T233" i="144"/>
  <c r="S233" i="144"/>
  <c r="R233" i="144"/>
  <c r="Q233" i="144"/>
  <c r="P233" i="144"/>
  <c r="O233" i="144"/>
  <c r="N233" i="144"/>
  <c r="M233" i="144"/>
  <c r="L233" i="144"/>
  <c r="K233" i="144"/>
  <c r="J233" i="144"/>
  <c r="I233" i="144"/>
  <c r="H233" i="144"/>
  <c r="G233" i="144"/>
  <c r="F233" i="144"/>
  <c r="E233" i="144"/>
  <c r="B233" i="144"/>
  <c r="V232" i="144"/>
  <c r="U232" i="144"/>
  <c r="T232" i="144"/>
  <c r="S232" i="144"/>
  <c r="R232" i="144"/>
  <c r="Q232" i="144"/>
  <c r="P232" i="144"/>
  <c r="O232" i="144"/>
  <c r="N232" i="144"/>
  <c r="M232" i="144"/>
  <c r="L232" i="144"/>
  <c r="K232" i="144"/>
  <c r="J232" i="144"/>
  <c r="I232" i="144"/>
  <c r="H232" i="144"/>
  <c r="G232" i="144"/>
  <c r="F232" i="144"/>
  <c r="E232" i="144"/>
  <c r="B232" i="144"/>
  <c r="V231" i="144"/>
  <c r="U231" i="144"/>
  <c r="T231" i="144"/>
  <c r="S231" i="144"/>
  <c r="R231" i="144"/>
  <c r="Q231" i="144"/>
  <c r="P231" i="144"/>
  <c r="O231" i="144"/>
  <c r="N231" i="144"/>
  <c r="M231" i="144"/>
  <c r="L231" i="144"/>
  <c r="K231" i="144"/>
  <c r="J231" i="144"/>
  <c r="I231" i="144"/>
  <c r="H231" i="144"/>
  <c r="G231" i="144"/>
  <c r="F231" i="144"/>
  <c r="E231" i="144"/>
  <c r="B231" i="144"/>
  <c r="V230" i="144"/>
  <c r="U230" i="144"/>
  <c r="T230" i="144"/>
  <c r="S230" i="144"/>
  <c r="R230" i="144"/>
  <c r="Q230" i="144"/>
  <c r="P230" i="144"/>
  <c r="O230" i="144"/>
  <c r="N230" i="144"/>
  <c r="M230" i="144"/>
  <c r="L230" i="144"/>
  <c r="K230" i="144"/>
  <c r="J230" i="144"/>
  <c r="I230" i="144"/>
  <c r="H230" i="144"/>
  <c r="G230" i="144"/>
  <c r="F230" i="144"/>
  <c r="E230" i="144"/>
  <c r="B230" i="144"/>
  <c r="V229" i="144"/>
  <c r="U229" i="144"/>
  <c r="T229" i="144"/>
  <c r="S229" i="144"/>
  <c r="R229" i="144"/>
  <c r="Q229" i="144"/>
  <c r="P229" i="144"/>
  <c r="O229" i="144"/>
  <c r="N229" i="144"/>
  <c r="M229" i="144"/>
  <c r="L229" i="144"/>
  <c r="K229" i="144"/>
  <c r="J229" i="144"/>
  <c r="I229" i="144"/>
  <c r="H229" i="144"/>
  <c r="G229" i="144"/>
  <c r="F229" i="144"/>
  <c r="E229" i="144"/>
  <c r="B229" i="144"/>
  <c r="V228" i="144"/>
  <c r="U228" i="144"/>
  <c r="T228" i="144"/>
  <c r="S228" i="144"/>
  <c r="R228" i="144"/>
  <c r="Q228" i="144"/>
  <c r="P228" i="144"/>
  <c r="O228" i="144"/>
  <c r="N228" i="144"/>
  <c r="M228" i="144"/>
  <c r="L228" i="144"/>
  <c r="K228" i="144"/>
  <c r="J228" i="144"/>
  <c r="I228" i="144"/>
  <c r="H228" i="144"/>
  <c r="G228" i="144"/>
  <c r="F228" i="144"/>
  <c r="E228" i="144"/>
  <c r="B228" i="144"/>
  <c r="V227" i="144"/>
  <c r="U227" i="144"/>
  <c r="T227" i="144"/>
  <c r="S227" i="144"/>
  <c r="R227" i="144"/>
  <c r="Q227" i="144"/>
  <c r="P227" i="144"/>
  <c r="O227" i="144"/>
  <c r="N227" i="144"/>
  <c r="M227" i="144"/>
  <c r="L227" i="144"/>
  <c r="K227" i="144"/>
  <c r="J227" i="144"/>
  <c r="I227" i="144"/>
  <c r="H227" i="144"/>
  <c r="G227" i="144"/>
  <c r="F227" i="144"/>
  <c r="E227" i="144"/>
  <c r="B227" i="144"/>
  <c r="V226" i="144"/>
  <c r="U226" i="144"/>
  <c r="T226" i="144"/>
  <c r="S226" i="144"/>
  <c r="R226" i="144"/>
  <c r="Q226" i="144"/>
  <c r="P226" i="144"/>
  <c r="O226" i="144"/>
  <c r="N226" i="144"/>
  <c r="M226" i="144"/>
  <c r="L226" i="144"/>
  <c r="K226" i="144"/>
  <c r="J226" i="144"/>
  <c r="I226" i="144"/>
  <c r="H226" i="144"/>
  <c r="G226" i="144"/>
  <c r="F226" i="144"/>
  <c r="E226" i="144"/>
  <c r="B226" i="144"/>
  <c r="V225" i="144"/>
  <c r="U225" i="144"/>
  <c r="T225" i="144"/>
  <c r="S225" i="144"/>
  <c r="R225" i="144"/>
  <c r="Q225" i="144"/>
  <c r="P225" i="144"/>
  <c r="O225" i="144"/>
  <c r="N225" i="144"/>
  <c r="M225" i="144"/>
  <c r="L225" i="144"/>
  <c r="K225" i="144"/>
  <c r="J225" i="144"/>
  <c r="I225" i="144"/>
  <c r="H225" i="144"/>
  <c r="G225" i="144"/>
  <c r="F225" i="144"/>
  <c r="E225" i="144"/>
  <c r="B225" i="144"/>
  <c r="V224" i="144"/>
  <c r="U224" i="144"/>
  <c r="T224" i="144"/>
  <c r="S224" i="144"/>
  <c r="R224" i="144"/>
  <c r="Q224" i="144"/>
  <c r="P224" i="144"/>
  <c r="O224" i="144"/>
  <c r="N224" i="144"/>
  <c r="M224" i="144"/>
  <c r="L224" i="144"/>
  <c r="K224" i="144"/>
  <c r="J224" i="144"/>
  <c r="I224" i="144"/>
  <c r="H224" i="144"/>
  <c r="G224" i="144"/>
  <c r="F224" i="144"/>
  <c r="E224" i="144"/>
  <c r="B224" i="144"/>
  <c r="V223" i="144"/>
  <c r="U223" i="144"/>
  <c r="T223" i="144"/>
  <c r="S223" i="144"/>
  <c r="R223" i="144"/>
  <c r="Q223" i="144"/>
  <c r="P223" i="144"/>
  <c r="O223" i="144"/>
  <c r="N223" i="144"/>
  <c r="M223" i="144"/>
  <c r="L223" i="144"/>
  <c r="K223" i="144"/>
  <c r="J223" i="144"/>
  <c r="I223" i="144"/>
  <c r="H223" i="144"/>
  <c r="G223" i="144"/>
  <c r="F223" i="144"/>
  <c r="E223" i="144"/>
  <c r="B223" i="144"/>
  <c r="V222" i="144"/>
  <c r="U222" i="144"/>
  <c r="T222" i="144"/>
  <c r="S222" i="144"/>
  <c r="R222" i="144"/>
  <c r="Q222" i="144"/>
  <c r="P222" i="144"/>
  <c r="O222" i="144"/>
  <c r="N222" i="144"/>
  <c r="M222" i="144"/>
  <c r="L222" i="144"/>
  <c r="K222" i="144"/>
  <c r="J222" i="144"/>
  <c r="I222" i="144"/>
  <c r="H222" i="144"/>
  <c r="G222" i="144"/>
  <c r="F222" i="144"/>
  <c r="E222" i="144"/>
  <c r="B222" i="144"/>
  <c r="V221" i="144"/>
  <c r="U221" i="144"/>
  <c r="T221" i="144"/>
  <c r="S221" i="144"/>
  <c r="R221" i="144"/>
  <c r="Q221" i="144"/>
  <c r="P221" i="144"/>
  <c r="O221" i="144"/>
  <c r="N221" i="144"/>
  <c r="M221" i="144"/>
  <c r="L221" i="144"/>
  <c r="K221" i="144"/>
  <c r="J221" i="144"/>
  <c r="I221" i="144"/>
  <c r="H221" i="144"/>
  <c r="G221" i="144"/>
  <c r="F221" i="144"/>
  <c r="E221" i="144"/>
  <c r="B221" i="144"/>
  <c r="V220" i="144"/>
  <c r="U220" i="144"/>
  <c r="T220" i="144"/>
  <c r="S220" i="144"/>
  <c r="R220" i="144"/>
  <c r="Q220" i="144"/>
  <c r="P220" i="144"/>
  <c r="O220" i="144"/>
  <c r="N220" i="144"/>
  <c r="M220" i="144"/>
  <c r="L220" i="144"/>
  <c r="K220" i="144"/>
  <c r="J220" i="144"/>
  <c r="I220" i="144"/>
  <c r="H220" i="144"/>
  <c r="G220" i="144"/>
  <c r="F220" i="144"/>
  <c r="E220" i="144"/>
  <c r="B220" i="144"/>
  <c r="V219" i="144"/>
  <c r="U219" i="144"/>
  <c r="T219" i="144"/>
  <c r="S219" i="144"/>
  <c r="R219" i="144"/>
  <c r="Q219" i="144"/>
  <c r="P219" i="144"/>
  <c r="O219" i="144"/>
  <c r="N219" i="144"/>
  <c r="M219" i="144"/>
  <c r="L219" i="144"/>
  <c r="K219" i="144"/>
  <c r="J219" i="144"/>
  <c r="I219" i="144"/>
  <c r="H219" i="144"/>
  <c r="G219" i="144"/>
  <c r="F219" i="144"/>
  <c r="E219" i="144"/>
  <c r="B219" i="144"/>
  <c r="V218" i="144"/>
  <c r="U218" i="144"/>
  <c r="T218" i="144"/>
  <c r="S218" i="144"/>
  <c r="R218" i="144"/>
  <c r="Q218" i="144"/>
  <c r="P218" i="144"/>
  <c r="O218" i="144"/>
  <c r="N218" i="144"/>
  <c r="M218" i="144"/>
  <c r="L218" i="144"/>
  <c r="K218" i="144"/>
  <c r="J218" i="144"/>
  <c r="I218" i="144"/>
  <c r="H218" i="144"/>
  <c r="G218" i="144"/>
  <c r="F218" i="144"/>
  <c r="E218" i="144"/>
  <c r="B218" i="144"/>
  <c r="V217" i="144"/>
  <c r="U217" i="144"/>
  <c r="T217" i="144"/>
  <c r="S217" i="144"/>
  <c r="R217" i="144"/>
  <c r="Q217" i="144"/>
  <c r="P217" i="144"/>
  <c r="O217" i="144"/>
  <c r="N217" i="144"/>
  <c r="M217" i="144"/>
  <c r="L217" i="144"/>
  <c r="K217" i="144"/>
  <c r="J217" i="144"/>
  <c r="I217" i="144"/>
  <c r="H217" i="144"/>
  <c r="G217" i="144"/>
  <c r="F217" i="144"/>
  <c r="E217" i="144"/>
  <c r="B217" i="144"/>
  <c r="V216" i="144"/>
  <c r="U216" i="144"/>
  <c r="T216" i="144"/>
  <c r="S216" i="144"/>
  <c r="R216" i="144"/>
  <c r="Q216" i="144"/>
  <c r="P216" i="144"/>
  <c r="O216" i="144"/>
  <c r="N216" i="144"/>
  <c r="M216" i="144"/>
  <c r="L216" i="144"/>
  <c r="K216" i="144"/>
  <c r="J216" i="144"/>
  <c r="I216" i="144"/>
  <c r="H216" i="144"/>
  <c r="G216" i="144"/>
  <c r="F216" i="144"/>
  <c r="E216" i="144"/>
  <c r="B216" i="144"/>
  <c r="V215" i="144"/>
  <c r="U215" i="144"/>
  <c r="T215" i="144"/>
  <c r="S215" i="144"/>
  <c r="R215" i="144"/>
  <c r="Q215" i="144"/>
  <c r="P215" i="144"/>
  <c r="O215" i="144"/>
  <c r="N215" i="144"/>
  <c r="M215" i="144"/>
  <c r="L215" i="144"/>
  <c r="K215" i="144"/>
  <c r="J215" i="144"/>
  <c r="I215" i="144"/>
  <c r="H215" i="144"/>
  <c r="G215" i="144"/>
  <c r="F215" i="144"/>
  <c r="E215" i="144"/>
  <c r="B215" i="144"/>
  <c r="V214" i="144"/>
  <c r="U214" i="144"/>
  <c r="T214" i="144"/>
  <c r="S214" i="144"/>
  <c r="R214" i="144"/>
  <c r="Q214" i="144"/>
  <c r="P214" i="144"/>
  <c r="O214" i="144"/>
  <c r="N214" i="144"/>
  <c r="M214" i="144"/>
  <c r="L214" i="144"/>
  <c r="K214" i="144"/>
  <c r="J214" i="144"/>
  <c r="I214" i="144"/>
  <c r="H214" i="144"/>
  <c r="G214" i="144"/>
  <c r="F214" i="144"/>
  <c r="E214" i="144"/>
  <c r="B214" i="144"/>
  <c r="V213" i="144"/>
  <c r="U213" i="144"/>
  <c r="T213" i="144"/>
  <c r="S213" i="144"/>
  <c r="R213" i="144"/>
  <c r="Q213" i="144"/>
  <c r="P213" i="144"/>
  <c r="O213" i="144"/>
  <c r="N213" i="144"/>
  <c r="M213" i="144"/>
  <c r="L213" i="144"/>
  <c r="K213" i="144"/>
  <c r="J213" i="144"/>
  <c r="I213" i="144"/>
  <c r="H213" i="144"/>
  <c r="G213" i="144"/>
  <c r="F213" i="144"/>
  <c r="E213" i="144"/>
  <c r="B213" i="144"/>
  <c r="V212" i="144"/>
  <c r="U212" i="144"/>
  <c r="T212" i="144"/>
  <c r="S212" i="144"/>
  <c r="R212" i="144"/>
  <c r="Q212" i="144"/>
  <c r="P212" i="144"/>
  <c r="O212" i="144"/>
  <c r="N212" i="144"/>
  <c r="M212" i="144"/>
  <c r="L212" i="144"/>
  <c r="K212" i="144"/>
  <c r="J212" i="144"/>
  <c r="I212" i="144"/>
  <c r="H212" i="144"/>
  <c r="G212" i="144"/>
  <c r="F212" i="144"/>
  <c r="E212" i="144"/>
  <c r="B212" i="144"/>
  <c r="V211" i="144"/>
  <c r="U211" i="144"/>
  <c r="T211" i="144"/>
  <c r="S211" i="144"/>
  <c r="R211" i="144"/>
  <c r="Q211" i="144"/>
  <c r="P211" i="144"/>
  <c r="O211" i="144"/>
  <c r="N211" i="144"/>
  <c r="M211" i="144"/>
  <c r="L211" i="144"/>
  <c r="K211" i="144"/>
  <c r="J211" i="144"/>
  <c r="I211" i="144"/>
  <c r="H211" i="144"/>
  <c r="G211" i="144"/>
  <c r="F211" i="144"/>
  <c r="E211" i="144"/>
  <c r="B211" i="144"/>
  <c r="V210" i="144"/>
  <c r="U210" i="144"/>
  <c r="T210" i="144"/>
  <c r="S210" i="144"/>
  <c r="R210" i="144"/>
  <c r="Q210" i="144"/>
  <c r="P210" i="144"/>
  <c r="O210" i="144"/>
  <c r="N210" i="144"/>
  <c r="M210" i="144"/>
  <c r="L210" i="144"/>
  <c r="K210" i="144"/>
  <c r="J210" i="144"/>
  <c r="I210" i="144"/>
  <c r="H210" i="144"/>
  <c r="G210" i="144"/>
  <c r="F210" i="144"/>
  <c r="E210" i="144"/>
  <c r="B210" i="144"/>
  <c r="V209" i="144"/>
  <c r="U209" i="144"/>
  <c r="T209" i="144"/>
  <c r="S209" i="144"/>
  <c r="R209" i="144"/>
  <c r="Q209" i="144"/>
  <c r="P209" i="144"/>
  <c r="O209" i="144"/>
  <c r="N209" i="144"/>
  <c r="M209" i="144"/>
  <c r="L209" i="144"/>
  <c r="K209" i="144"/>
  <c r="J209" i="144"/>
  <c r="I209" i="144"/>
  <c r="H209" i="144"/>
  <c r="G209" i="144"/>
  <c r="F209" i="144"/>
  <c r="E209" i="144"/>
  <c r="B209" i="144"/>
  <c r="V208" i="144"/>
  <c r="U208" i="144"/>
  <c r="T208" i="144"/>
  <c r="S208" i="144"/>
  <c r="R208" i="144"/>
  <c r="Q208" i="144"/>
  <c r="P208" i="144"/>
  <c r="O208" i="144"/>
  <c r="N208" i="144"/>
  <c r="M208" i="144"/>
  <c r="L208" i="144"/>
  <c r="K208" i="144"/>
  <c r="J208" i="144"/>
  <c r="I208" i="144"/>
  <c r="H208" i="144"/>
  <c r="G208" i="144"/>
  <c r="F208" i="144"/>
  <c r="E208" i="144"/>
  <c r="B208" i="144"/>
  <c r="V207" i="144"/>
  <c r="U207" i="144"/>
  <c r="T207" i="144"/>
  <c r="S207" i="144"/>
  <c r="R207" i="144"/>
  <c r="Q207" i="144"/>
  <c r="P207" i="144"/>
  <c r="O207" i="144"/>
  <c r="N207" i="144"/>
  <c r="M207" i="144"/>
  <c r="L207" i="144"/>
  <c r="K207" i="144"/>
  <c r="J207" i="144"/>
  <c r="I207" i="144"/>
  <c r="H207" i="144"/>
  <c r="G207" i="144"/>
  <c r="F207" i="144"/>
  <c r="E207" i="144"/>
  <c r="B207" i="144"/>
  <c r="V206" i="144"/>
  <c r="U206" i="144"/>
  <c r="T206" i="144"/>
  <c r="S206" i="144"/>
  <c r="R206" i="144"/>
  <c r="Q206" i="144"/>
  <c r="P206" i="144"/>
  <c r="O206" i="144"/>
  <c r="N206" i="144"/>
  <c r="M206" i="144"/>
  <c r="L206" i="144"/>
  <c r="K206" i="144"/>
  <c r="J206" i="144"/>
  <c r="I206" i="144"/>
  <c r="H206" i="144"/>
  <c r="G206" i="144"/>
  <c r="F206" i="144"/>
  <c r="E206" i="144"/>
  <c r="B206" i="144"/>
  <c r="V205" i="144"/>
  <c r="U205" i="144"/>
  <c r="T205" i="144"/>
  <c r="S205" i="144"/>
  <c r="R205" i="144"/>
  <c r="Q205" i="144"/>
  <c r="P205" i="144"/>
  <c r="O205" i="144"/>
  <c r="N205" i="144"/>
  <c r="M205" i="144"/>
  <c r="L205" i="144"/>
  <c r="K205" i="144"/>
  <c r="J205" i="144"/>
  <c r="I205" i="144"/>
  <c r="H205" i="144"/>
  <c r="G205" i="144"/>
  <c r="F205" i="144"/>
  <c r="E205" i="144"/>
  <c r="B205" i="144"/>
  <c r="V204" i="144"/>
  <c r="U204" i="144"/>
  <c r="T204" i="144"/>
  <c r="S204" i="144"/>
  <c r="R204" i="144"/>
  <c r="Q204" i="144"/>
  <c r="P204" i="144"/>
  <c r="O204" i="144"/>
  <c r="N204" i="144"/>
  <c r="M204" i="144"/>
  <c r="L204" i="144"/>
  <c r="K204" i="144"/>
  <c r="J204" i="144"/>
  <c r="I204" i="144"/>
  <c r="H204" i="144"/>
  <c r="G204" i="144"/>
  <c r="F204" i="144"/>
  <c r="E204" i="144"/>
  <c r="B204" i="144"/>
  <c r="V203" i="144"/>
  <c r="U203" i="144"/>
  <c r="T203" i="144"/>
  <c r="S203" i="144"/>
  <c r="R203" i="144"/>
  <c r="Q203" i="144"/>
  <c r="P203" i="144"/>
  <c r="O203" i="144"/>
  <c r="N203" i="144"/>
  <c r="M203" i="144"/>
  <c r="L203" i="144"/>
  <c r="K203" i="144"/>
  <c r="J203" i="144"/>
  <c r="I203" i="144"/>
  <c r="H203" i="144"/>
  <c r="G203" i="144"/>
  <c r="F203" i="144"/>
  <c r="E203" i="144"/>
  <c r="B203" i="144"/>
  <c r="V202" i="144"/>
  <c r="U202" i="144"/>
  <c r="T202" i="144"/>
  <c r="S202" i="144"/>
  <c r="R202" i="144"/>
  <c r="Q202" i="144"/>
  <c r="P202" i="144"/>
  <c r="O202" i="144"/>
  <c r="N202" i="144"/>
  <c r="M202" i="144"/>
  <c r="L202" i="144"/>
  <c r="K202" i="144"/>
  <c r="J202" i="144"/>
  <c r="I202" i="144"/>
  <c r="H202" i="144"/>
  <c r="G202" i="144"/>
  <c r="F202" i="144"/>
  <c r="E202" i="144"/>
  <c r="B202" i="144"/>
  <c r="V201" i="144"/>
  <c r="U201" i="144"/>
  <c r="T201" i="144"/>
  <c r="S201" i="144"/>
  <c r="R201" i="144"/>
  <c r="Q201" i="144"/>
  <c r="P201" i="144"/>
  <c r="O201" i="144"/>
  <c r="N201" i="144"/>
  <c r="M201" i="144"/>
  <c r="L201" i="144"/>
  <c r="K201" i="144"/>
  <c r="J201" i="144"/>
  <c r="I201" i="144"/>
  <c r="H201" i="144"/>
  <c r="G201" i="144"/>
  <c r="F201" i="144"/>
  <c r="E201" i="144"/>
  <c r="B201" i="144"/>
  <c r="V200" i="144"/>
  <c r="U200" i="144"/>
  <c r="T200" i="144"/>
  <c r="S200" i="144"/>
  <c r="R200" i="144"/>
  <c r="Q200" i="144"/>
  <c r="P200" i="144"/>
  <c r="O200" i="144"/>
  <c r="N200" i="144"/>
  <c r="M200" i="144"/>
  <c r="L200" i="144"/>
  <c r="K200" i="144"/>
  <c r="J200" i="144"/>
  <c r="I200" i="144"/>
  <c r="H200" i="144"/>
  <c r="G200" i="144"/>
  <c r="F200" i="144"/>
  <c r="E200" i="144"/>
  <c r="B200" i="144"/>
  <c r="V199" i="144"/>
  <c r="U199" i="144"/>
  <c r="T199" i="144"/>
  <c r="S199" i="144"/>
  <c r="R199" i="144"/>
  <c r="Q199" i="144"/>
  <c r="P199" i="144"/>
  <c r="O199" i="144"/>
  <c r="N199" i="144"/>
  <c r="M199" i="144"/>
  <c r="L199" i="144"/>
  <c r="K199" i="144"/>
  <c r="J199" i="144"/>
  <c r="I199" i="144"/>
  <c r="H199" i="144"/>
  <c r="G199" i="144"/>
  <c r="F199" i="144"/>
  <c r="E199" i="144"/>
  <c r="B199" i="144"/>
  <c r="V198" i="144"/>
  <c r="U198" i="144"/>
  <c r="T198" i="144"/>
  <c r="S198" i="144"/>
  <c r="R198" i="144"/>
  <c r="Q198" i="144"/>
  <c r="P198" i="144"/>
  <c r="O198" i="144"/>
  <c r="N198" i="144"/>
  <c r="M198" i="144"/>
  <c r="L198" i="144"/>
  <c r="K198" i="144"/>
  <c r="J198" i="144"/>
  <c r="I198" i="144"/>
  <c r="H198" i="144"/>
  <c r="G198" i="144"/>
  <c r="F198" i="144"/>
  <c r="E198" i="144"/>
  <c r="B198" i="144"/>
  <c r="V197" i="144"/>
  <c r="U197" i="144"/>
  <c r="T197" i="144"/>
  <c r="S197" i="144"/>
  <c r="R197" i="144"/>
  <c r="Q197" i="144"/>
  <c r="P197" i="144"/>
  <c r="O197" i="144"/>
  <c r="N197" i="144"/>
  <c r="M197" i="144"/>
  <c r="L197" i="144"/>
  <c r="K197" i="144"/>
  <c r="J197" i="144"/>
  <c r="I197" i="144"/>
  <c r="H197" i="144"/>
  <c r="G197" i="144"/>
  <c r="F197" i="144"/>
  <c r="E197" i="144"/>
  <c r="B197" i="144"/>
  <c r="V196" i="144"/>
  <c r="U196" i="144"/>
  <c r="T196" i="144"/>
  <c r="S196" i="144"/>
  <c r="R196" i="144"/>
  <c r="Q196" i="144"/>
  <c r="P196" i="144"/>
  <c r="O196" i="144"/>
  <c r="N196" i="144"/>
  <c r="M196" i="144"/>
  <c r="L196" i="144"/>
  <c r="K196" i="144"/>
  <c r="J196" i="144"/>
  <c r="I196" i="144"/>
  <c r="H196" i="144"/>
  <c r="G196" i="144"/>
  <c r="F196" i="144"/>
  <c r="E196" i="144"/>
  <c r="B196" i="144"/>
  <c r="V195" i="144"/>
  <c r="U195" i="144"/>
  <c r="T195" i="144"/>
  <c r="S195" i="144"/>
  <c r="R195" i="144"/>
  <c r="Q195" i="144"/>
  <c r="P195" i="144"/>
  <c r="O195" i="144"/>
  <c r="N195" i="144"/>
  <c r="M195" i="144"/>
  <c r="L195" i="144"/>
  <c r="K195" i="144"/>
  <c r="J195" i="144"/>
  <c r="I195" i="144"/>
  <c r="H195" i="144"/>
  <c r="G195" i="144"/>
  <c r="F195" i="144"/>
  <c r="E195" i="144"/>
  <c r="B195" i="144"/>
  <c r="V194" i="144"/>
  <c r="U194" i="144"/>
  <c r="T194" i="144"/>
  <c r="S194" i="144"/>
  <c r="R194" i="144"/>
  <c r="Q194" i="144"/>
  <c r="P194" i="144"/>
  <c r="O194" i="144"/>
  <c r="N194" i="144"/>
  <c r="M194" i="144"/>
  <c r="L194" i="144"/>
  <c r="K194" i="144"/>
  <c r="J194" i="144"/>
  <c r="I194" i="144"/>
  <c r="H194" i="144"/>
  <c r="G194" i="144"/>
  <c r="F194" i="144"/>
  <c r="E194" i="144"/>
  <c r="B194" i="144"/>
  <c r="V193" i="144"/>
  <c r="U193" i="144"/>
  <c r="T193" i="144"/>
  <c r="S193" i="144"/>
  <c r="R193" i="144"/>
  <c r="Q193" i="144"/>
  <c r="P193" i="144"/>
  <c r="O193" i="144"/>
  <c r="N193" i="144"/>
  <c r="M193" i="144"/>
  <c r="L193" i="144"/>
  <c r="K193" i="144"/>
  <c r="J193" i="144"/>
  <c r="I193" i="144"/>
  <c r="H193" i="144"/>
  <c r="G193" i="144"/>
  <c r="F193" i="144"/>
  <c r="E193" i="144"/>
  <c r="B193" i="144"/>
  <c r="V192" i="144"/>
  <c r="U192" i="144"/>
  <c r="T192" i="144"/>
  <c r="S192" i="144"/>
  <c r="R192" i="144"/>
  <c r="Q192" i="144"/>
  <c r="P192" i="144"/>
  <c r="O192" i="144"/>
  <c r="N192" i="144"/>
  <c r="M192" i="144"/>
  <c r="L192" i="144"/>
  <c r="K192" i="144"/>
  <c r="J192" i="144"/>
  <c r="I192" i="144"/>
  <c r="H192" i="144"/>
  <c r="G192" i="144"/>
  <c r="F192" i="144"/>
  <c r="E192" i="144"/>
  <c r="B192" i="144"/>
  <c r="V191" i="144"/>
  <c r="U191" i="144"/>
  <c r="T191" i="144"/>
  <c r="S191" i="144"/>
  <c r="R191" i="144"/>
  <c r="Q191" i="144"/>
  <c r="P191" i="144"/>
  <c r="O191" i="144"/>
  <c r="N191" i="144"/>
  <c r="M191" i="144"/>
  <c r="L191" i="144"/>
  <c r="K191" i="144"/>
  <c r="J191" i="144"/>
  <c r="I191" i="144"/>
  <c r="H191" i="144"/>
  <c r="G191" i="144"/>
  <c r="F191" i="144"/>
  <c r="E191" i="144"/>
  <c r="B191" i="144"/>
  <c r="V190" i="144"/>
  <c r="U190" i="144"/>
  <c r="T190" i="144"/>
  <c r="S190" i="144"/>
  <c r="R190" i="144"/>
  <c r="Q190" i="144"/>
  <c r="P190" i="144"/>
  <c r="O190" i="144"/>
  <c r="N190" i="144"/>
  <c r="M190" i="144"/>
  <c r="L190" i="144"/>
  <c r="K190" i="144"/>
  <c r="J190" i="144"/>
  <c r="I190" i="144"/>
  <c r="H190" i="144"/>
  <c r="G190" i="144"/>
  <c r="F190" i="144"/>
  <c r="E190" i="144"/>
  <c r="B190" i="144"/>
  <c r="V189" i="144"/>
  <c r="U189" i="144"/>
  <c r="T189" i="144"/>
  <c r="S189" i="144"/>
  <c r="R189" i="144"/>
  <c r="Q189" i="144"/>
  <c r="P189" i="144"/>
  <c r="O189" i="144"/>
  <c r="N189" i="144"/>
  <c r="M189" i="144"/>
  <c r="L189" i="144"/>
  <c r="K189" i="144"/>
  <c r="J189" i="144"/>
  <c r="I189" i="144"/>
  <c r="H189" i="144"/>
  <c r="G189" i="144"/>
  <c r="F189" i="144"/>
  <c r="E189" i="144"/>
  <c r="B189" i="144"/>
  <c r="V188" i="144"/>
  <c r="U188" i="144"/>
  <c r="T188" i="144"/>
  <c r="S188" i="144"/>
  <c r="R188" i="144"/>
  <c r="Q188" i="144"/>
  <c r="P188" i="144"/>
  <c r="O188" i="144"/>
  <c r="N188" i="144"/>
  <c r="M188" i="144"/>
  <c r="L188" i="144"/>
  <c r="K188" i="144"/>
  <c r="J188" i="144"/>
  <c r="I188" i="144"/>
  <c r="H188" i="144"/>
  <c r="G188" i="144"/>
  <c r="F188" i="144"/>
  <c r="E188" i="144"/>
  <c r="B188" i="144"/>
  <c r="V187" i="144"/>
  <c r="U187" i="144"/>
  <c r="T187" i="144"/>
  <c r="S187" i="144"/>
  <c r="R187" i="144"/>
  <c r="Q187" i="144"/>
  <c r="P187" i="144"/>
  <c r="O187" i="144"/>
  <c r="N187" i="144"/>
  <c r="M187" i="144"/>
  <c r="L187" i="144"/>
  <c r="K187" i="144"/>
  <c r="J187" i="144"/>
  <c r="I187" i="144"/>
  <c r="H187" i="144"/>
  <c r="G187" i="144"/>
  <c r="F187" i="144"/>
  <c r="E187" i="144"/>
  <c r="B187" i="144"/>
  <c r="V186" i="144"/>
  <c r="U186" i="144"/>
  <c r="T186" i="144"/>
  <c r="S186" i="144"/>
  <c r="R186" i="144"/>
  <c r="Q186" i="144"/>
  <c r="P186" i="144"/>
  <c r="O186" i="144"/>
  <c r="N186" i="144"/>
  <c r="M186" i="144"/>
  <c r="L186" i="144"/>
  <c r="K186" i="144"/>
  <c r="J186" i="144"/>
  <c r="I186" i="144"/>
  <c r="H186" i="144"/>
  <c r="G186" i="144"/>
  <c r="F186" i="144"/>
  <c r="E186" i="144"/>
  <c r="B186" i="144"/>
  <c r="V185" i="144"/>
  <c r="U185" i="144"/>
  <c r="T185" i="144"/>
  <c r="S185" i="144"/>
  <c r="R185" i="144"/>
  <c r="Q185" i="144"/>
  <c r="P185" i="144"/>
  <c r="O185" i="144"/>
  <c r="N185" i="144"/>
  <c r="M185" i="144"/>
  <c r="L185" i="144"/>
  <c r="K185" i="144"/>
  <c r="J185" i="144"/>
  <c r="I185" i="144"/>
  <c r="H185" i="144"/>
  <c r="G185" i="144"/>
  <c r="F185" i="144"/>
  <c r="E185" i="144"/>
  <c r="B185" i="144"/>
  <c r="V184" i="144"/>
  <c r="U184" i="144"/>
  <c r="T184" i="144"/>
  <c r="S184" i="144"/>
  <c r="R184" i="144"/>
  <c r="Q184" i="144"/>
  <c r="P184" i="144"/>
  <c r="O184" i="144"/>
  <c r="N184" i="144"/>
  <c r="M184" i="144"/>
  <c r="L184" i="144"/>
  <c r="K184" i="144"/>
  <c r="J184" i="144"/>
  <c r="I184" i="144"/>
  <c r="H184" i="144"/>
  <c r="G184" i="144"/>
  <c r="F184" i="144"/>
  <c r="E184" i="144"/>
  <c r="B184" i="144"/>
  <c r="V183" i="144"/>
  <c r="U183" i="144"/>
  <c r="T183" i="144"/>
  <c r="S183" i="144"/>
  <c r="R183" i="144"/>
  <c r="Q183" i="144"/>
  <c r="P183" i="144"/>
  <c r="O183" i="144"/>
  <c r="N183" i="144"/>
  <c r="M183" i="144"/>
  <c r="L183" i="144"/>
  <c r="K183" i="144"/>
  <c r="J183" i="144"/>
  <c r="I183" i="144"/>
  <c r="H183" i="144"/>
  <c r="G183" i="144"/>
  <c r="F183" i="144"/>
  <c r="E183" i="144"/>
  <c r="B183" i="144"/>
  <c r="V182" i="144"/>
  <c r="U182" i="144"/>
  <c r="T182" i="144"/>
  <c r="S182" i="144"/>
  <c r="R182" i="144"/>
  <c r="Q182" i="144"/>
  <c r="P182" i="144"/>
  <c r="O182" i="144"/>
  <c r="N182" i="144"/>
  <c r="M182" i="144"/>
  <c r="L182" i="144"/>
  <c r="K182" i="144"/>
  <c r="J182" i="144"/>
  <c r="I182" i="144"/>
  <c r="H182" i="144"/>
  <c r="G182" i="144"/>
  <c r="F182" i="144"/>
  <c r="E182" i="144"/>
  <c r="B182" i="144"/>
  <c r="V181" i="144"/>
  <c r="U181" i="144"/>
  <c r="T181" i="144"/>
  <c r="S181" i="144"/>
  <c r="R181" i="144"/>
  <c r="Q181" i="144"/>
  <c r="P181" i="144"/>
  <c r="O181" i="144"/>
  <c r="N181" i="144"/>
  <c r="M181" i="144"/>
  <c r="L181" i="144"/>
  <c r="K181" i="144"/>
  <c r="J181" i="144"/>
  <c r="I181" i="144"/>
  <c r="H181" i="144"/>
  <c r="G181" i="144"/>
  <c r="F181" i="144"/>
  <c r="E181" i="144"/>
  <c r="B181" i="144"/>
  <c r="V180" i="144"/>
  <c r="U180" i="144"/>
  <c r="T180" i="144"/>
  <c r="S180" i="144"/>
  <c r="R180" i="144"/>
  <c r="Q180" i="144"/>
  <c r="P180" i="144"/>
  <c r="O180" i="144"/>
  <c r="N180" i="144"/>
  <c r="M180" i="144"/>
  <c r="L180" i="144"/>
  <c r="K180" i="144"/>
  <c r="J180" i="144"/>
  <c r="I180" i="144"/>
  <c r="H180" i="144"/>
  <c r="G180" i="144"/>
  <c r="F180" i="144"/>
  <c r="E180" i="144"/>
  <c r="B180" i="144"/>
  <c r="V179" i="144"/>
  <c r="U179" i="144"/>
  <c r="T179" i="144"/>
  <c r="S179" i="144"/>
  <c r="R179" i="144"/>
  <c r="Q179" i="144"/>
  <c r="P179" i="144"/>
  <c r="O179" i="144"/>
  <c r="N179" i="144"/>
  <c r="M179" i="144"/>
  <c r="L179" i="144"/>
  <c r="K179" i="144"/>
  <c r="J179" i="144"/>
  <c r="I179" i="144"/>
  <c r="H179" i="144"/>
  <c r="G179" i="144"/>
  <c r="F179" i="144"/>
  <c r="E179" i="144"/>
  <c r="B179" i="144"/>
  <c r="V178" i="144"/>
  <c r="U178" i="144"/>
  <c r="T178" i="144"/>
  <c r="S178" i="144"/>
  <c r="R178" i="144"/>
  <c r="Q178" i="144"/>
  <c r="P178" i="144"/>
  <c r="O178" i="144"/>
  <c r="N178" i="144"/>
  <c r="M178" i="144"/>
  <c r="L178" i="144"/>
  <c r="K178" i="144"/>
  <c r="J178" i="144"/>
  <c r="I178" i="144"/>
  <c r="H178" i="144"/>
  <c r="G178" i="144"/>
  <c r="F178" i="144"/>
  <c r="E178" i="144"/>
  <c r="B178" i="144"/>
  <c r="V177" i="144"/>
  <c r="U177" i="144"/>
  <c r="T177" i="144"/>
  <c r="S177" i="144"/>
  <c r="R177" i="144"/>
  <c r="Q177" i="144"/>
  <c r="P177" i="144"/>
  <c r="O177" i="144"/>
  <c r="N177" i="144"/>
  <c r="M177" i="144"/>
  <c r="L177" i="144"/>
  <c r="K177" i="144"/>
  <c r="J177" i="144"/>
  <c r="I177" i="144"/>
  <c r="H177" i="144"/>
  <c r="G177" i="144"/>
  <c r="F177" i="144"/>
  <c r="E177" i="144"/>
  <c r="B177" i="144"/>
  <c r="V176" i="144"/>
  <c r="U176" i="144"/>
  <c r="T176" i="144"/>
  <c r="S176" i="144"/>
  <c r="R176" i="144"/>
  <c r="Q176" i="144"/>
  <c r="P176" i="144"/>
  <c r="O176" i="144"/>
  <c r="N176" i="144"/>
  <c r="M176" i="144"/>
  <c r="L176" i="144"/>
  <c r="K176" i="144"/>
  <c r="J176" i="144"/>
  <c r="I176" i="144"/>
  <c r="H176" i="144"/>
  <c r="G176" i="144"/>
  <c r="F176" i="144"/>
  <c r="E176" i="144"/>
  <c r="B176" i="144"/>
  <c r="V175" i="144"/>
  <c r="U175" i="144"/>
  <c r="T175" i="144"/>
  <c r="S175" i="144"/>
  <c r="R175" i="144"/>
  <c r="Q175" i="144"/>
  <c r="P175" i="144"/>
  <c r="O175" i="144"/>
  <c r="N175" i="144"/>
  <c r="M175" i="144"/>
  <c r="L175" i="144"/>
  <c r="K175" i="144"/>
  <c r="J175" i="144"/>
  <c r="I175" i="144"/>
  <c r="H175" i="144"/>
  <c r="G175" i="144"/>
  <c r="F175" i="144"/>
  <c r="E175" i="144"/>
  <c r="B175" i="144"/>
  <c r="V174" i="144"/>
  <c r="U174" i="144"/>
  <c r="T174" i="144"/>
  <c r="S174" i="144"/>
  <c r="R174" i="144"/>
  <c r="Q174" i="144"/>
  <c r="P174" i="144"/>
  <c r="O174" i="144"/>
  <c r="N174" i="144"/>
  <c r="M174" i="144"/>
  <c r="L174" i="144"/>
  <c r="K174" i="144"/>
  <c r="J174" i="144"/>
  <c r="I174" i="144"/>
  <c r="H174" i="144"/>
  <c r="G174" i="144"/>
  <c r="F174" i="144"/>
  <c r="E174" i="144"/>
  <c r="B174" i="144"/>
  <c r="V173" i="144"/>
  <c r="U173" i="144"/>
  <c r="T173" i="144"/>
  <c r="S173" i="144"/>
  <c r="R173" i="144"/>
  <c r="Q173" i="144"/>
  <c r="P173" i="144"/>
  <c r="O173" i="144"/>
  <c r="N173" i="144"/>
  <c r="M173" i="144"/>
  <c r="L173" i="144"/>
  <c r="K173" i="144"/>
  <c r="J173" i="144"/>
  <c r="I173" i="144"/>
  <c r="H173" i="144"/>
  <c r="G173" i="144"/>
  <c r="F173" i="144"/>
  <c r="E173" i="144"/>
  <c r="B173" i="144"/>
  <c r="V172" i="144"/>
  <c r="U172" i="144"/>
  <c r="T172" i="144"/>
  <c r="S172" i="144"/>
  <c r="R172" i="144"/>
  <c r="Q172" i="144"/>
  <c r="P172" i="144"/>
  <c r="O172" i="144"/>
  <c r="N172" i="144"/>
  <c r="M172" i="144"/>
  <c r="L172" i="144"/>
  <c r="K172" i="144"/>
  <c r="J172" i="144"/>
  <c r="I172" i="144"/>
  <c r="H172" i="144"/>
  <c r="G172" i="144"/>
  <c r="F172" i="144"/>
  <c r="E172" i="144"/>
  <c r="B172" i="144"/>
  <c r="V171" i="144"/>
  <c r="U171" i="144"/>
  <c r="T171" i="144"/>
  <c r="S171" i="144"/>
  <c r="R171" i="144"/>
  <c r="Q171" i="144"/>
  <c r="P171" i="144"/>
  <c r="O171" i="144"/>
  <c r="N171" i="144"/>
  <c r="M171" i="144"/>
  <c r="L171" i="144"/>
  <c r="K171" i="144"/>
  <c r="J171" i="144"/>
  <c r="I171" i="144"/>
  <c r="H171" i="144"/>
  <c r="G171" i="144"/>
  <c r="F171" i="144"/>
  <c r="E171" i="144"/>
  <c r="B171" i="144"/>
  <c r="V170" i="144"/>
  <c r="U170" i="144"/>
  <c r="T170" i="144"/>
  <c r="S170" i="144"/>
  <c r="R170" i="144"/>
  <c r="Q170" i="144"/>
  <c r="P170" i="144"/>
  <c r="O170" i="144"/>
  <c r="N170" i="144"/>
  <c r="M170" i="144"/>
  <c r="L170" i="144"/>
  <c r="K170" i="144"/>
  <c r="J170" i="144"/>
  <c r="I170" i="144"/>
  <c r="H170" i="144"/>
  <c r="G170" i="144"/>
  <c r="F170" i="144"/>
  <c r="E170" i="144"/>
  <c r="B170" i="144"/>
  <c r="V169" i="144"/>
  <c r="U169" i="144"/>
  <c r="T169" i="144"/>
  <c r="S169" i="144"/>
  <c r="R169" i="144"/>
  <c r="Q169" i="144"/>
  <c r="P169" i="144"/>
  <c r="O169" i="144"/>
  <c r="N169" i="144"/>
  <c r="M169" i="144"/>
  <c r="L169" i="144"/>
  <c r="K169" i="144"/>
  <c r="J169" i="144"/>
  <c r="I169" i="144"/>
  <c r="H169" i="144"/>
  <c r="G169" i="144"/>
  <c r="F169" i="144"/>
  <c r="E169" i="144"/>
  <c r="B169" i="144"/>
  <c r="V168" i="144"/>
  <c r="U168" i="144"/>
  <c r="T168" i="144"/>
  <c r="S168" i="144"/>
  <c r="R168" i="144"/>
  <c r="Q168" i="144"/>
  <c r="P168" i="144"/>
  <c r="O168" i="144"/>
  <c r="N168" i="144"/>
  <c r="M168" i="144"/>
  <c r="L168" i="144"/>
  <c r="K168" i="144"/>
  <c r="J168" i="144"/>
  <c r="I168" i="144"/>
  <c r="H168" i="144"/>
  <c r="G168" i="144"/>
  <c r="F168" i="144"/>
  <c r="E168" i="144"/>
  <c r="B168" i="144"/>
  <c r="V167" i="144"/>
  <c r="U167" i="144"/>
  <c r="T167" i="144"/>
  <c r="S167" i="144"/>
  <c r="R167" i="144"/>
  <c r="Q167" i="144"/>
  <c r="P167" i="144"/>
  <c r="O167" i="144"/>
  <c r="N167" i="144"/>
  <c r="M167" i="144"/>
  <c r="L167" i="144"/>
  <c r="K167" i="144"/>
  <c r="J167" i="144"/>
  <c r="I167" i="144"/>
  <c r="H167" i="144"/>
  <c r="G167" i="144"/>
  <c r="F167" i="144"/>
  <c r="E167" i="144"/>
  <c r="B167" i="144"/>
  <c r="V166" i="144"/>
  <c r="U166" i="144"/>
  <c r="T166" i="144"/>
  <c r="S166" i="144"/>
  <c r="R166" i="144"/>
  <c r="Q166" i="144"/>
  <c r="P166" i="144"/>
  <c r="O166" i="144"/>
  <c r="N166" i="144"/>
  <c r="M166" i="144"/>
  <c r="L166" i="144"/>
  <c r="K166" i="144"/>
  <c r="J166" i="144"/>
  <c r="I166" i="144"/>
  <c r="H166" i="144"/>
  <c r="G166" i="144"/>
  <c r="F166" i="144"/>
  <c r="E166" i="144"/>
  <c r="B166" i="144"/>
  <c r="V165" i="144"/>
  <c r="U165" i="144"/>
  <c r="T165" i="144"/>
  <c r="S165" i="144"/>
  <c r="R165" i="144"/>
  <c r="Q165" i="144"/>
  <c r="P165" i="144"/>
  <c r="O165" i="144"/>
  <c r="N165" i="144"/>
  <c r="M165" i="144"/>
  <c r="L165" i="144"/>
  <c r="K165" i="144"/>
  <c r="J165" i="144"/>
  <c r="I165" i="144"/>
  <c r="H165" i="144"/>
  <c r="G165" i="144"/>
  <c r="F165" i="144"/>
  <c r="E165" i="144"/>
  <c r="B165" i="144"/>
  <c r="V164" i="144"/>
  <c r="U164" i="144"/>
  <c r="T164" i="144"/>
  <c r="S164" i="144"/>
  <c r="R164" i="144"/>
  <c r="Q164" i="144"/>
  <c r="P164" i="144"/>
  <c r="O164" i="144"/>
  <c r="N164" i="144"/>
  <c r="M164" i="144"/>
  <c r="L164" i="144"/>
  <c r="K164" i="144"/>
  <c r="J164" i="144"/>
  <c r="I164" i="144"/>
  <c r="H164" i="144"/>
  <c r="G164" i="144"/>
  <c r="F164" i="144"/>
  <c r="E164" i="144"/>
  <c r="B164" i="144"/>
  <c r="V163" i="144"/>
  <c r="U163" i="144"/>
  <c r="T163" i="144"/>
  <c r="S163" i="144"/>
  <c r="R163" i="144"/>
  <c r="Q163" i="144"/>
  <c r="P163" i="144"/>
  <c r="O163" i="144"/>
  <c r="N163" i="144"/>
  <c r="M163" i="144"/>
  <c r="L163" i="144"/>
  <c r="K163" i="144"/>
  <c r="J163" i="144"/>
  <c r="I163" i="144"/>
  <c r="H163" i="144"/>
  <c r="G163" i="144"/>
  <c r="F163" i="144"/>
  <c r="E163" i="144"/>
  <c r="B163" i="144"/>
  <c r="V162" i="144"/>
  <c r="U162" i="144"/>
  <c r="T162" i="144"/>
  <c r="S162" i="144"/>
  <c r="R162" i="144"/>
  <c r="Q162" i="144"/>
  <c r="P162" i="144"/>
  <c r="O162" i="144"/>
  <c r="N162" i="144"/>
  <c r="M162" i="144"/>
  <c r="L162" i="144"/>
  <c r="K162" i="144"/>
  <c r="J162" i="144"/>
  <c r="I162" i="144"/>
  <c r="H162" i="144"/>
  <c r="G162" i="144"/>
  <c r="F162" i="144"/>
  <c r="E162" i="144"/>
  <c r="B162" i="144"/>
  <c r="V161" i="144"/>
  <c r="U161" i="144"/>
  <c r="T161" i="144"/>
  <c r="S161" i="144"/>
  <c r="R161" i="144"/>
  <c r="Q161" i="144"/>
  <c r="P161" i="144"/>
  <c r="O161" i="144"/>
  <c r="N161" i="144"/>
  <c r="M161" i="144"/>
  <c r="L161" i="144"/>
  <c r="K161" i="144"/>
  <c r="J161" i="144"/>
  <c r="I161" i="144"/>
  <c r="H161" i="144"/>
  <c r="G161" i="144"/>
  <c r="F161" i="144"/>
  <c r="E161" i="144"/>
  <c r="B161" i="144"/>
  <c r="V160" i="144"/>
  <c r="U160" i="144"/>
  <c r="T160" i="144"/>
  <c r="S160" i="144"/>
  <c r="R160" i="144"/>
  <c r="Q160" i="144"/>
  <c r="P160" i="144"/>
  <c r="O160" i="144"/>
  <c r="N160" i="144"/>
  <c r="M160" i="144"/>
  <c r="L160" i="144"/>
  <c r="K160" i="144"/>
  <c r="J160" i="144"/>
  <c r="I160" i="144"/>
  <c r="H160" i="144"/>
  <c r="G160" i="144"/>
  <c r="F160" i="144"/>
  <c r="E160" i="144"/>
  <c r="B160" i="144"/>
  <c r="V159" i="144"/>
  <c r="U159" i="144"/>
  <c r="T159" i="144"/>
  <c r="S159" i="144"/>
  <c r="R159" i="144"/>
  <c r="Q159" i="144"/>
  <c r="P159" i="144"/>
  <c r="O159" i="144"/>
  <c r="N159" i="144"/>
  <c r="M159" i="144"/>
  <c r="L159" i="144"/>
  <c r="K159" i="144"/>
  <c r="J159" i="144"/>
  <c r="I159" i="144"/>
  <c r="H159" i="144"/>
  <c r="G159" i="144"/>
  <c r="F159" i="144"/>
  <c r="E159" i="144"/>
  <c r="B159" i="144"/>
  <c r="V158" i="144"/>
  <c r="U158" i="144"/>
  <c r="T158" i="144"/>
  <c r="S158" i="144"/>
  <c r="R158" i="144"/>
  <c r="Q158" i="144"/>
  <c r="P158" i="144"/>
  <c r="O158" i="144"/>
  <c r="N158" i="144"/>
  <c r="M158" i="144"/>
  <c r="L158" i="144"/>
  <c r="K158" i="144"/>
  <c r="J158" i="144"/>
  <c r="I158" i="144"/>
  <c r="H158" i="144"/>
  <c r="G158" i="144"/>
  <c r="F158" i="144"/>
  <c r="E158" i="144"/>
  <c r="B158" i="144"/>
  <c r="V157" i="144"/>
  <c r="U157" i="144"/>
  <c r="T157" i="144"/>
  <c r="S157" i="144"/>
  <c r="R157" i="144"/>
  <c r="Q157" i="144"/>
  <c r="P157" i="144"/>
  <c r="O157" i="144"/>
  <c r="N157" i="144"/>
  <c r="M157" i="144"/>
  <c r="L157" i="144"/>
  <c r="K157" i="144"/>
  <c r="J157" i="144"/>
  <c r="I157" i="144"/>
  <c r="H157" i="144"/>
  <c r="G157" i="144"/>
  <c r="F157" i="144"/>
  <c r="E157" i="144"/>
  <c r="B157" i="144"/>
  <c r="V156" i="144"/>
  <c r="U156" i="144"/>
  <c r="T156" i="144"/>
  <c r="S156" i="144"/>
  <c r="R156" i="144"/>
  <c r="Q156" i="144"/>
  <c r="P156" i="144"/>
  <c r="O156" i="144"/>
  <c r="N156" i="144"/>
  <c r="M156" i="144"/>
  <c r="L156" i="144"/>
  <c r="K156" i="144"/>
  <c r="J156" i="144"/>
  <c r="I156" i="144"/>
  <c r="H156" i="144"/>
  <c r="G156" i="144"/>
  <c r="F156" i="144"/>
  <c r="E156" i="144"/>
  <c r="B156" i="144"/>
  <c r="V155" i="144"/>
  <c r="U155" i="144"/>
  <c r="T155" i="144"/>
  <c r="S155" i="144"/>
  <c r="R155" i="144"/>
  <c r="Q155" i="144"/>
  <c r="P155" i="144"/>
  <c r="O155" i="144"/>
  <c r="N155" i="144"/>
  <c r="M155" i="144"/>
  <c r="L155" i="144"/>
  <c r="K155" i="144"/>
  <c r="J155" i="144"/>
  <c r="I155" i="144"/>
  <c r="H155" i="144"/>
  <c r="G155" i="144"/>
  <c r="F155" i="144"/>
  <c r="E155" i="144"/>
  <c r="B155" i="144"/>
  <c r="V154" i="144"/>
  <c r="U154" i="144"/>
  <c r="T154" i="144"/>
  <c r="S154" i="144"/>
  <c r="R154" i="144"/>
  <c r="Q154" i="144"/>
  <c r="P154" i="144"/>
  <c r="O154" i="144"/>
  <c r="N154" i="144"/>
  <c r="M154" i="144"/>
  <c r="L154" i="144"/>
  <c r="K154" i="144"/>
  <c r="J154" i="144"/>
  <c r="I154" i="144"/>
  <c r="H154" i="144"/>
  <c r="G154" i="144"/>
  <c r="F154" i="144"/>
  <c r="E154" i="144"/>
  <c r="B154" i="144"/>
  <c r="V153" i="144"/>
  <c r="U153" i="144"/>
  <c r="T153" i="144"/>
  <c r="S153" i="144"/>
  <c r="R153" i="144"/>
  <c r="Q153" i="144"/>
  <c r="P153" i="144"/>
  <c r="O153" i="144"/>
  <c r="N153" i="144"/>
  <c r="M153" i="144"/>
  <c r="L153" i="144"/>
  <c r="K153" i="144"/>
  <c r="J153" i="144"/>
  <c r="I153" i="144"/>
  <c r="H153" i="144"/>
  <c r="G153" i="144"/>
  <c r="F153" i="144"/>
  <c r="E153" i="144"/>
  <c r="B153" i="144"/>
  <c r="V152" i="144"/>
  <c r="U152" i="144"/>
  <c r="T152" i="144"/>
  <c r="S152" i="144"/>
  <c r="R152" i="144"/>
  <c r="Q152" i="144"/>
  <c r="P152" i="144"/>
  <c r="O152" i="144"/>
  <c r="N152" i="144"/>
  <c r="M152" i="144"/>
  <c r="L152" i="144"/>
  <c r="K152" i="144"/>
  <c r="J152" i="144"/>
  <c r="I152" i="144"/>
  <c r="H152" i="144"/>
  <c r="G152" i="144"/>
  <c r="F152" i="144"/>
  <c r="E152" i="144"/>
  <c r="B152" i="144"/>
  <c r="V151" i="144"/>
  <c r="U151" i="144"/>
  <c r="T151" i="144"/>
  <c r="S151" i="144"/>
  <c r="R151" i="144"/>
  <c r="Q151" i="144"/>
  <c r="P151" i="144"/>
  <c r="O151" i="144"/>
  <c r="N151" i="144"/>
  <c r="M151" i="144"/>
  <c r="L151" i="144"/>
  <c r="K151" i="144"/>
  <c r="J151" i="144"/>
  <c r="I151" i="144"/>
  <c r="H151" i="144"/>
  <c r="G151" i="144"/>
  <c r="F151" i="144"/>
  <c r="E151" i="144"/>
  <c r="B151" i="144"/>
  <c r="V150" i="144"/>
  <c r="U150" i="144"/>
  <c r="T150" i="144"/>
  <c r="S150" i="144"/>
  <c r="R150" i="144"/>
  <c r="Q150" i="144"/>
  <c r="P150" i="144"/>
  <c r="O150" i="144"/>
  <c r="N150" i="144"/>
  <c r="M150" i="144"/>
  <c r="L150" i="144"/>
  <c r="K150" i="144"/>
  <c r="J150" i="144"/>
  <c r="I150" i="144"/>
  <c r="H150" i="144"/>
  <c r="G150" i="144"/>
  <c r="F150" i="144"/>
  <c r="E150" i="144"/>
  <c r="B150" i="144"/>
  <c r="V149" i="144"/>
  <c r="U149" i="144"/>
  <c r="T149" i="144"/>
  <c r="S149" i="144"/>
  <c r="R149" i="144"/>
  <c r="Q149" i="144"/>
  <c r="P149" i="144"/>
  <c r="O149" i="144"/>
  <c r="N149" i="144"/>
  <c r="M149" i="144"/>
  <c r="L149" i="144"/>
  <c r="K149" i="144"/>
  <c r="J149" i="144"/>
  <c r="I149" i="144"/>
  <c r="H149" i="144"/>
  <c r="G149" i="144"/>
  <c r="F149" i="144"/>
  <c r="E149" i="144"/>
  <c r="B149" i="144"/>
  <c r="V148" i="144"/>
  <c r="U148" i="144"/>
  <c r="T148" i="144"/>
  <c r="S148" i="144"/>
  <c r="R148" i="144"/>
  <c r="Q148" i="144"/>
  <c r="P148" i="144"/>
  <c r="O148" i="144"/>
  <c r="N148" i="144"/>
  <c r="M148" i="144"/>
  <c r="L148" i="144"/>
  <c r="K148" i="144"/>
  <c r="J148" i="144"/>
  <c r="I148" i="144"/>
  <c r="H148" i="144"/>
  <c r="G148" i="144"/>
  <c r="F148" i="144"/>
  <c r="E148" i="144"/>
  <c r="B148" i="144"/>
  <c r="V147" i="144"/>
  <c r="U147" i="144"/>
  <c r="T147" i="144"/>
  <c r="S147" i="144"/>
  <c r="R147" i="144"/>
  <c r="Q147" i="144"/>
  <c r="P147" i="144"/>
  <c r="O147" i="144"/>
  <c r="N147" i="144"/>
  <c r="M147" i="144"/>
  <c r="L147" i="144"/>
  <c r="K147" i="144"/>
  <c r="J147" i="144"/>
  <c r="I147" i="144"/>
  <c r="H147" i="144"/>
  <c r="G147" i="144"/>
  <c r="F147" i="144"/>
  <c r="E147" i="144"/>
  <c r="B147" i="144"/>
  <c r="V146" i="144"/>
  <c r="U146" i="144"/>
  <c r="T146" i="144"/>
  <c r="S146" i="144"/>
  <c r="R146" i="144"/>
  <c r="Q146" i="144"/>
  <c r="P146" i="144"/>
  <c r="O146" i="144"/>
  <c r="N146" i="144"/>
  <c r="M146" i="144"/>
  <c r="L146" i="144"/>
  <c r="K146" i="144"/>
  <c r="J146" i="144"/>
  <c r="I146" i="144"/>
  <c r="H146" i="144"/>
  <c r="G146" i="144"/>
  <c r="F146" i="144"/>
  <c r="E146" i="144"/>
  <c r="B146" i="144"/>
  <c r="V145" i="144"/>
  <c r="U145" i="144"/>
  <c r="T145" i="144"/>
  <c r="S145" i="144"/>
  <c r="R145" i="144"/>
  <c r="Q145" i="144"/>
  <c r="P145" i="144"/>
  <c r="O145" i="144"/>
  <c r="N145" i="144"/>
  <c r="M145" i="144"/>
  <c r="L145" i="144"/>
  <c r="K145" i="144"/>
  <c r="J145" i="144"/>
  <c r="I145" i="144"/>
  <c r="H145" i="144"/>
  <c r="G145" i="144"/>
  <c r="F145" i="144"/>
  <c r="E145" i="144"/>
  <c r="B145" i="144"/>
  <c r="V144" i="144"/>
  <c r="U144" i="144"/>
  <c r="T144" i="144"/>
  <c r="S144" i="144"/>
  <c r="R144" i="144"/>
  <c r="Q144" i="144"/>
  <c r="P144" i="144"/>
  <c r="O144" i="144"/>
  <c r="N144" i="144"/>
  <c r="M144" i="144"/>
  <c r="L144" i="144"/>
  <c r="K144" i="144"/>
  <c r="J144" i="144"/>
  <c r="I144" i="144"/>
  <c r="H144" i="144"/>
  <c r="G144" i="144"/>
  <c r="F144" i="144"/>
  <c r="E144" i="144"/>
  <c r="B144" i="144"/>
  <c r="V143" i="144"/>
  <c r="U143" i="144"/>
  <c r="T143" i="144"/>
  <c r="S143" i="144"/>
  <c r="R143" i="144"/>
  <c r="Q143" i="144"/>
  <c r="P143" i="144"/>
  <c r="O143" i="144"/>
  <c r="N143" i="144"/>
  <c r="M143" i="144"/>
  <c r="L143" i="144"/>
  <c r="K143" i="144"/>
  <c r="J143" i="144"/>
  <c r="I143" i="144"/>
  <c r="H143" i="144"/>
  <c r="G143" i="144"/>
  <c r="F143" i="144"/>
  <c r="E143" i="144"/>
  <c r="B143" i="144"/>
  <c r="V142" i="144"/>
  <c r="U142" i="144"/>
  <c r="T142" i="144"/>
  <c r="S142" i="144"/>
  <c r="R142" i="144"/>
  <c r="Q142" i="144"/>
  <c r="P142" i="144"/>
  <c r="O142" i="144"/>
  <c r="N142" i="144"/>
  <c r="M142" i="144"/>
  <c r="L142" i="144"/>
  <c r="K142" i="144"/>
  <c r="J142" i="144"/>
  <c r="I142" i="144"/>
  <c r="H142" i="144"/>
  <c r="G142" i="144"/>
  <c r="F142" i="144"/>
  <c r="E142" i="144"/>
  <c r="B142" i="144"/>
  <c r="V141" i="144"/>
  <c r="U141" i="144"/>
  <c r="T141" i="144"/>
  <c r="S141" i="144"/>
  <c r="R141" i="144"/>
  <c r="Q141" i="144"/>
  <c r="P141" i="144"/>
  <c r="O141" i="144"/>
  <c r="N141" i="144"/>
  <c r="M141" i="144"/>
  <c r="L141" i="144"/>
  <c r="K141" i="144"/>
  <c r="J141" i="144"/>
  <c r="I141" i="144"/>
  <c r="H141" i="144"/>
  <c r="G141" i="144"/>
  <c r="F141" i="144"/>
  <c r="E141" i="144"/>
  <c r="B141" i="144"/>
  <c r="V140" i="144"/>
  <c r="U140" i="144"/>
  <c r="T140" i="144"/>
  <c r="S140" i="144"/>
  <c r="R140" i="144"/>
  <c r="Q140" i="144"/>
  <c r="P140" i="144"/>
  <c r="O140" i="144"/>
  <c r="N140" i="144"/>
  <c r="M140" i="144"/>
  <c r="L140" i="144"/>
  <c r="K140" i="144"/>
  <c r="J140" i="144"/>
  <c r="I140" i="144"/>
  <c r="H140" i="144"/>
  <c r="G140" i="144"/>
  <c r="F140" i="144"/>
  <c r="E140" i="144"/>
  <c r="B140" i="144"/>
  <c r="V139" i="144"/>
  <c r="U139" i="144"/>
  <c r="T139" i="144"/>
  <c r="S139" i="144"/>
  <c r="R139" i="144"/>
  <c r="Q139" i="144"/>
  <c r="P139" i="144"/>
  <c r="O139" i="144"/>
  <c r="N139" i="144"/>
  <c r="M139" i="144"/>
  <c r="L139" i="144"/>
  <c r="K139" i="144"/>
  <c r="J139" i="144"/>
  <c r="I139" i="144"/>
  <c r="H139" i="144"/>
  <c r="G139" i="144"/>
  <c r="F139" i="144"/>
  <c r="E139" i="144"/>
  <c r="B139" i="144"/>
  <c r="V138" i="144"/>
  <c r="U138" i="144"/>
  <c r="T138" i="144"/>
  <c r="S138" i="144"/>
  <c r="R138" i="144"/>
  <c r="Q138" i="144"/>
  <c r="P138" i="144"/>
  <c r="O138" i="144"/>
  <c r="N138" i="144"/>
  <c r="M138" i="144"/>
  <c r="L138" i="144"/>
  <c r="K138" i="144"/>
  <c r="J138" i="144"/>
  <c r="I138" i="144"/>
  <c r="H138" i="144"/>
  <c r="G138" i="144"/>
  <c r="F138" i="144"/>
  <c r="E138" i="144"/>
  <c r="B138" i="144"/>
  <c r="V137" i="144"/>
  <c r="U137" i="144"/>
  <c r="T137" i="144"/>
  <c r="S137" i="144"/>
  <c r="R137" i="144"/>
  <c r="Q137" i="144"/>
  <c r="P137" i="144"/>
  <c r="O137" i="144"/>
  <c r="N137" i="144"/>
  <c r="M137" i="144"/>
  <c r="L137" i="144"/>
  <c r="K137" i="144"/>
  <c r="J137" i="144"/>
  <c r="I137" i="144"/>
  <c r="H137" i="144"/>
  <c r="G137" i="144"/>
  <c r="F137" i="144"/>
  <c r="E137" i="144"/>
  <c r="B137" i="144"/>
  <c r="V136" i="144"/>
  <c r="U136" i="144"/>
  <c r="T136" i="144"/>
  <c r="S136" i="144"/>
  <c r="R136" i="144"/>
  <c r="Q136" i="144"/>
  <c r="P136" i="144"/>
  <c r="O136" i="144"/>
  <c r="N136" i="144"/>
  <c r="M136" i="144"/>
  <c r="L136" i="144"/>
  <c r="K136" i="144"/>
  <c r="J136" i="144"/>
  <c r="I136" i="144"/>
  <c r="H136" i="144"/>
  <c r="G136" i="144"/>
  <c r="F136" i="144"/>
  <c r="E136" i="144"/>
  <c r="B136" i="144"/>
  <c r="V135" i="144"/>
  <c r="U135" i="144"/>
  <c r="T135" i="144"/>
  <c r="S135" i="144"/>
  <c r="R135" i="144"/>
  <c r="Q135" i="144"/>
  <c r="P135" i="144"/>
  <c r="O135" i="144"/>
  <c r="N135" i="144"/>
  <c r="M135" i="144"/>
  <c r="L135" i="144"/>
  <c r="K135" i="144"/>
  <c r="J135" i="144"/>
  <c r="I135" i="144"/>
  <c r="H135" i="144"/>
  <c r="G135" i="144"/>
  <c r="F135" i="144"/>
  <c r="E135" i="144"/>
  <c r="B135" i="144"/>
  <c r="V134" i="144"/>
  <c r="U134" i="144"/>
  <c r="T134" i="144"/>
  <c r="S134" i="144"/>
  <c r="R134" i="144"/>
  <c r="Q134" i="144"/>
  <c r="P134" i="144"/>
  <c r="O134" i="144"/>
  <c r="N134" i="144"/>
  <c r="M134" i="144"/>
  <c r="L134" i="144"/>
  <c r="K134" i="144"/>
  <c r="J134" i="144"/>
  <c r="I134" i="144"/>
  <c r="H134" i="144"/>
  <c r="G134" i="144"/>
  <c r="F134" i="144"/>
  <c r="E134" i="144"/>
  <c r="B134" i="144"/>
  <c r="V133" i="144"/>
  <c r="U133" i="144"/>
  <c r="T133" i="144"/>
  <c r="S133" i="144"/>
  <c r="R133" i="144"/>
  <c r="Q133" i="144"/>
  <c r="P133" i="144"/>
  <c r="O133" i="144"/>
  <c r="N133" i="144"/>
  <c r="M133" i="144"/>
  <c r="L133" i="144"/>
  <c r="K133" i="144"/>
  <c r="J133" i="144"/>
  <c r="I133" i="144"/>
  <c r="H133" i="144"/>
  <c r="G133" i="144"/>
  <c r="F133" i="144"/>
  <c r="E133" i="144"/>
  <c r="B133" i="144"/>
  <c r="V132" i="144"/>
  <c r="U132" i="144"/>
  <c r="T132" i="144"/>
  <c r="S132" i="144"/>
  <c r="R132" i="144"/>
  <c r="Q132" i="144"/>
  <c r="P132" i="144"/>
  <c r="O132" i="144"/>
  <c r="N132" i="144"/>
  <c r="M132" i="144"/>
  <c r="L132" i="144"/>
  <c r="K132" i="144"/>
  <c r="J132" i="144"/>
  <c r="I132" i="144"/>
  <c r="H132" i="144"/>
  <c r="G132" i="144"/>
  <c r="F132" i="144"/>
  <c r="E132" i="144"/>
  <c r="B132" i="144"/>
  <c r="V131" i="144"/>
  <c r="U131" i="144"/>
  <c r="T131" i="144"/>
  <c r="S131" i="144"/>
  <c r="R131" i="144"/>
  <c r="Q131" i="144"/>
  <c r="P131" i="144"/>
  <c r="O131" i="144"/>
  <c r="N131" i="144"/>
  <c r="M131" i="144"/>
  <c r="L131" i="144"/>
  <c r="K131" i="144"/>
  <c r="J131" i="144"/>
  <c r="I131" i="144"/>
  <c r="H131" i="144"/>
  <c r="G131" i="144"/>
  <c r="F131" i="144"/>
  <c r="E131" i="144"/>
  <c r="B131" i="144"/>
  <c r="V130" i="144"/>
  <c r="U130" i="144"/>
  <c r="T130" i="144"/>
  <c r="S130" i="144"/>
  <c r="R130" i="144"/>
  <c r="Q130" i="144"/>
  <c r="P130" i="144"/>
  <c r="O130" i="144"/>
  <c r="N130" i="144"/>
  <c r="M130" i="144"/>
  <c r="L130" i="144"/>
  <c r="K130" i="144"/>
  <c r="J130" i="144"/>
  <c r="I130" i="144"/>
  <c r="H130" i="144"/>
  <c r="G130" i="144"/>
  <c r="F130" i="144"/>
  <c r="E130" i="144"/>
  <c r="B130" i="144"/>
  <c r="V129" i="144"/>
  <c r="U129" i="144"/>
  <c r="T129" i="144"/>
  <c r="S129" i="144"/>
  <c r="R129" i="144"/>
  <c r="Q129" i="144"/>
  <c r="P129" i="144"/>
  <c r="O129" i="144"/>
  <c r="N129" i="144"/>
  <c r="M129" i="144"/>
  <c r="L129" i="144"/>
  <c r="K129" i="144"/>
  <c r="J129" i="144"/>
  <c r="I129" i="144"/>
  <c r="H129" i="144"/>
  <c r="G129" i="144"/>
  <c r="F129" i="144"/>
  <c r="E129" i="144"/>
  <c r="B129" i="144"/>
  <c r="V128" i="144"/>
  <c r="U128" i="144"/>
  <c r="T128" i="144"/>
  <c r="S128" i="144"/>
  <c r="R128" i="144"/>
  <c r="Q128" i="144"/>
  <c r="P128" i="144"/>
  <c r="O128" i="144"/>
  <c r="N128" i="144"/>
  <c r="M128" i="144"/>
  <c r="L128" i="144"/>
  <c r="K128" i="144"/>
  <c r="J128" i="144"/>
  <c r="I128" i="144"/>
  <c r="H128" i="144"/>
  <c r="G128" i="144"/>
  <c r="F128" i="144"/>
  <c r="E128" i="144"/>
  <c r="B128" i="144"/>
  <c r="V127" i="144"/>
  <c r="U127" i="144"/>
  <c r="T127" i="144"/>
  <c r="S127" i="144"/>
  <c r="R127" i="144"/>
  <c r="Q127" i="144"/>
  <c r="P127" i="144"/>
  <c r="O127" i="144"/>
  <c r="N127" i="144"/>
  <c r="M127" i="144"/>
  <c r="L127" i="144"/>
  <c r="K127" i="144"/>
  <c r="J127" i="144"/>
  <c r="I127" i="144"/>
  <c r="H127" i="144"/>
  <c r="G127" i="144"/>
  <c r="F127" i="144"/>
  <c r="E127" i="144"/>
  <c r="B127" i="144"/>
  <c r="V126" i="144"/>
  <c r="U126" i="144"/>
  <c r="T126" i="144"/>
  <c r="S126" i="144"/>
  <c r="R126" i="144"/>
  <c r="Q126" i="144"/>
  <c r="P126" i="144"/>
  <c r="O126" i="144"/>
  <c r="N126" i="144"/>
  <c r="M126" i="144"/>
  <c r="L126" i="144"/>
  <c r="K126" i="144"/>
  <c r="J126" i="144"/>
  <c r="I126" i="144"/>
  <c r="H126" i="144"/>
  <c r="G126" i="144"/>
  <c r="F126" i="144"/>
  <c r="E126" i="144"/>
  <c r="B126" i="144"/>
  <c r="V125" i="144"/>
  <c r="U125" i="144"/>
  <c r="T125" i="144"/>
  <c r="S125" i="144"/>
  <c r="R125" i="144"/>
  <c r="Q125" i="144"/>
  <c r="P125" i="144"/>
  <c r="O125" i="144"/>
  <c r="N125" i="144"/>
  <c r="M125" i="144"/>
  <c r="L125" i="144"/>
  <c r="K125" i="144"/>
  <c r="J125" i="144"/>
  <c r="I125" i="144"/>
  <c r="H125" i="144"/>
  <c r="G125" i="144"/>
  <c r="F125" i="144"/>
  <c r="E125" i="144"/>
  <c r="B125" i="144"/>
  <c r="V124" i="144"/>
  <c r="U124" i="144"/>
  <c r="T124" i="144"/>
  <c r="S124" i="144"/>
  <c r="R124" i="144"/>
  <c r="Q124" i="144"/>
  <c r="P124" i="144"/>
  <c r="O124" i="144"/>
  <c r="N124" i="144"/>
  <c r="M124" i="144"/>
  <c r="L124" i="144"/>
  <c r="K124" i="144"/>
  <c r="J124" i="144"/>
  <c r="I124" i="144"/>
  <c r="H124" i="144"/>
  <c r="G124" i="144"/>
  <c r="F124" i="144"/>
  <c r="E124" i="144"/>
  <c r="B124" i="144"/>
  <c r="V123" i="144"/>
  <c r="U123" i="144"/>
  <c r="T123" i="144"/>
  <c r="S123" i="144"/>
  <c r="R123" i="144"/>
  <c r="Q123" i="144"/>
  <c r="P123" i="144"/>
  <c r="O123" i="144"/>
  <c r="N123" i="144"/>
  <c r="M123" i="144"/>
  <c r="L123" i="144"/>
  <c r="K123" i="144"/>
  <c r="J123" i="144"/>
  <c r="I123" i="144"/>
  <c r="H123" i="144"/>
  <c r="G123" i="144"/>
  <c r="F123" i="144"/>
  <c r="E123" i="144"/>
  <c r="B123" i="144"/>
  <c r="V122" i="144"/>
  <c r="U122" i="144"/>
  <c r="T122" i="144"/>
  <c r="S122" i="144"/>
  <c r="R122" i="144"/>
  <c r="Q122" i="144"/>
  <c r="P122" i="144"/>
  <c r="O122" i="144"/>
  <c r="N122" i="144"/>
  <c r="M122" i="144"/>
  <c r="L122" i="144"/>
  <c r="K122" i="144"/>
  <c r="J122" i="144"/>
  <c r="I122" i="144"/>
  <c r="H122" i="144"/>
  <c r="G122" i="144"/>
  <c r="F122" i="144"/>
  <c r="E122" i="144"/>
  <c r="B122" i="144"/>
  <c r="V121" i="144"/>
  <c r="U121" i="144"/>
  <c r="T121" i="144"/>
  <c r="S121" i="144"/>
  <c r="R121" i="144"/>
  <c r="Q121" i="144"/>
  <c r="P121" i="144"/>
  <c r="O121" i="144"/>
  <c r="N121" i="144"/>
  <c r="M121" i="144"/>
  <c r="L121" i="144"/>
  <c r="K121" i="144"/>
  <c r="J121" i="144"/>
  <c r="I121" i="144"/>
  <c r="H121" i="144"/>
  <c r="G121" i="144"/>
  <c r="F121" i="144"/>
  <c r="E121" i="144"/>
  <c r="B121" i="144"/>
  <c r="V120" i="144"/>
  <c r="U120" i="144"/>
  <c r="T120" i="144"/>
  <c r="S120" i="144"/>
  <c r="R120" i="144"/>
  <c r="Q120" i="144"/>
  <c r="P120" i="144"/>
  <c r="O120" i="144"/>
  <c r="N120" i="144"/>
  <c r="M120" i="144"/>
  <c r="L120" i="144"/>
  <c r="K120" i="144"/>
  <c r="J120" i="144"/>
  <c r="I120" i="144"/>
  <c r="H120" i="144"/>
  <c r="G120" i="144"/>
  <c r="F120" i="144"/>
  <c r="E120" i="144"/>
  <c r="B120" i="144"/>
  <c r="V119" i="144"/>
  <c r="U119" i="144"/>
  <c r="T119" i="144"/>
  <c r="S119" i="144"/>
  <c r="R119" i="144"/>
  <c r="Q119" i="144"/>
  <c r="P119" i="144"/>
  <c r="O119" i="144"/>
  <c r="N119" i="144"/>
  <c r="M119" i="144"/>
  <c r="L119" i="144"/>
  <c r="K119" i="144"/>
  <c r="J119" i="144"/>
  <c r="I119" i="144"/>
  <c r="H119" i="144"/>
  <c r="G119" i="144"/>
  <c r="F119" i="144"/>
  <c r="E119" i="144"/>
  <c r="B119" i="144"/>
  <c r="V118" i="144"/>
  <c r="U118" i="144"/>
  <c r="T118" i="144"/>
  <c r="S118" i="144"/>
  <c r="R118" i="144"/>
  <c r="Q118" i="144"/>
  <c r="P118" i="144"/>
  <c r="O118" i="144"/>
  <c r="N118" i="144"/>
  <c r="M118" i="144"/>
  <c r="L118" i="144"/>
  <c r="K118" i="144"/>
  <c r="J118" i="144"/>
  <c r="I118" i="144"/>
  <c r="H118" i="144"/>
  <c r="G118" i="144"/>
  <c r="F118" i="144"/>
  <c r="E118" i="144"/>
  <c r="B118" i="144"/>
  <c r="V117" i="144"/>
  <c r="U117" i="144"/>
  <c r="T117" i="144"/>
  <c r="S117" i="144"/>
  <c r="R117" i="144"/>
  <c r="Q117" i="144"/>
  <c r="P117" i="144"/>
  <c r="O117" i="144"/>
  <c r="N117" i="144"/>
  <c r="M117" i="144"/>
  <c r="L117" i="144"/>
  <c r="K117" i="144"/>
  <c r="J117" i="144"/>
  <c r="I117" i="144"/>
  <c r="H117" i="144"/>
  <c r="G117" i="144"/>
  <c r="F117" i="144"/>
  <c r="E117" i="144"/>
  <c r="B117" i="144"/>
  <c r="V116" i="144"/>
  <c r="U116" i="144"/>
  <c r="T116" i="144"/>
  <c r="S116" i="144"/>
  <c r="R116" i="144"/>
  <c r="Q116" i="144"/>
  <c r="P116" i="144"/>
  <c r="O116" i="144"/>
  <c r="N116" i="144"/>
  <c r="M116" i="144"/>
  <c r="L116" i="144"/>
  <c r="K116" i="144"/>
  <c r="J116" i="144"/>
  <c r="I116" i="144"/>
  <c r="H116" i="144"/>
  <c r="G116" i="144"/>
  <c r="F116" i="144"/>
  <c r="E116" i="144"/>
  <c r="B116" i="144"/>
  <c r="V115" i="144"/>
  <c r="U115" i="144"/>
  <c r="T115" i="144"/>
  <c r="S115" i="144"/>
  <c r="R115" i="144"/>
  <c r="Q115" i="144"/>
  <c r="P115" i="144"/>
  <c r="O115" i="144"/>
  <c r="N115" i="144"/>
  <c r="M115" i="144"/>
  <c r="L115" i="144"/>
  <c r="K115" i="144"/>
  <c r="J115" i="144"/>
  <c r="I115" i="144"/>
  <c r="H115" i="144"/>
  <c r="G115" i="144"/>
  <c r="F115" i="144"/>
  <c r="E115" i="144"/>
  <c r="B115" i="144"/>
  <c r="V114" i="144"/>
  <c r="U114" i="144"/>
  <c r="T114" i="144"/>
  <c r="S114" i="144"/>
  <c r="R114" i="144"/>
  <c r="Q114" i="144"/>
  <c r="P114" i="144"/>
  <c r="O114" i="144"/>
  <c r="N114" i="144"/>
  <c r="M114" i="144"/>
  <c r="L114" i="144"/>
  <c r="K114" i="144"/>
  <c r="J114" i="144"/>
  <c r="I114" i="144"/>
  <c r="H114" i="144"/>
  <c r="G114" i="144"/>
  <c r="F114" i="144"/>
  <c r="E114" i="144"/>
  <c r="B114" i="144"/>
  <c r="V113" i="144"/>
  <c r="U113" i="144"/>
  <c r="T113" i="144"/>
  <c r="S113" i="144"/>
  <c r="R113" i="144"/>
  <c r="Q113" i="144"/>
  <c r="P113" i="144"/>
  <c r="O113" i="144"/>
  <c r="N113" i="144"/>
  <c r="M113" i="144"/>
  <c r="L113" i="144"/>
  <c r="K113" i="144"/>
  <c r="J113" i="144"/>
  <c r="I113" i="144"/>
  <c r="H113" i="144"/>
  <c r="G113" i="144"/>
  <c r="F113" i="144"/>
  <c r="E113" i="144"/>
  <c r="B113" i="144"/>
  <c r="V112" i="144"/>
  <c r="U112" i="144"/>
  <c r="T112" i="144"/>
  <c r="S112" i="144"/>
  <c r="R112" i="144"/>
  <c r="Q112" i="144"/>
  <c r="P112" i="144"/>
  <c r="O112" i="144"/>
  <c r="N112" i="144"/>
  <c r="M112" i="144"/>
  <c r="L112" i="144"/>
  <c r="K112" i="144"/>
  <c r="J112" i="144"/>
  <c r="I112" i="144"/>
  <c r="H112" i="144"/>
  <c r="G112" i="144"/>
  <c r="F112" i="144"/>
  <c r="E112" i="144"/>
  <c r="B112" i="144"/>
  <c r="V111" i="144"/>
  <c r="U111" i="144"/>
  <c r="T111" i="144"/>
  <c r="S111" i="144"/>
  <c r="R111" i="144"/>
  <c r="Q111" i="144"/>
  <c r="P111" i="144"/>
  <c r="O111" i="144"/>
  <c r="N111" i="144"/>
  <c r="M111" i="144"/>
  <c r="L111" i="144"/>
  <c r="K111" i="144"/>
  <c r="J111" i="144"/>
  <c r="I111" i="144"/>
  <c r="H111" i="144"/>
  <c r="G111" i="144"/>
  <c r="F111" i="144"/>
  <c r="E111" i="144"/>
  <c r="B111" i="144"/>
  <c r="V110" i="144"/>
  <c r="U110" i="144"/>
  <c r="T110" i="144"/>
  <c r="S110" i="144"/>
  <c r="R110" i="144"/>
  <c r="Q110" i="144"/>
  <c r="P110" i="144"/>
  <c r="O110" i="144"/>
  <c r="N110" i="144"/>
  <c r="M110" i="144"/>
  <c r="L110" i="144"/>
  <c r="K110" i="144"/>
  <c r="J110" i="144"/>
  <c r="I110" i="144"/>
  <c r="H110" i="144"/>
  <c r="G110" i="144"/>
  <c r="F110" i="144"/>
  <c r="E110" i="144"/>
  <c r="B110" i="144"/>
  <c r="V109" i="144"/>
  <c r="U109" i="144"/>
  <c r="T109" i="144"/>
  <c r="S109" i="144"/>
  <c r="R109" i="144"/>
  <c r="Q109" i="144"/>
  <c r="P109" i="144"/>
  <c r="O109" i="144"/>
  <c r="N109" i="144"/>
  <c r="M109" i="144"/>
  <c r="L109" i="144"/>
  <c r="K109" i="144"/>
  <c r="J109" i="144"/>
  <c r="I109" i="144"/>
  <c r="H109" i="144"/>
  <c r="G109" i="144"/>
  <c r="F109" i="144"/>
  <c r="E109" i="144"/>
  <c r="B109" i="144"/>
  <c r="V108" i="144"/>
  <c r="U108" i="144"/>
  <c r="T108" i="144"/>
  <c r="S108" i="144"/>
  <c r="R108" i="144"/>
  <c r="Q108" i="144"/>
  <c r="P108" i="144"/>
  <c r="O108" i="144"/>
  <c r="N108" i="144"/>
  <c r="M108" i="144"/>
  <c r="L108" i="144"/>
  <c r="K108" i="144"/>
  <c r="J108" i="144"/>
  <c r="I108" i="144"/>
  <c r="H108" i="144"/>
  <c r="G108" i="144"/>
  <c r="F108" i="144"/>
  <c r="E108" i="144"/>
  <c r="B108" i="144"/>
  <c r="V107" i="144"/>
  <c r="U107" i="144"/>
  <c r="T107" i="144"/>
  <c r="S107" i="144"/>
  <c r="R107" i="144"/>
  <c r="Q107" i="144"/>
  <c r="P107" i="144"/>
  <c r="O107" i="144"/>
  <c r="N107" i="144"/>
  <c r="M107" i="144"/>
  <c r="L107" i="144"/>
  <c r="K107" i="144"/>
  <c r="J107" i="144"/>
  <c r="I107" i="144"/>
  <c r="H107" i="144"/>
  <c r="G107" i="144"/>
  <c r="F107" i="144"/>
  <c r="E107" i="144"/>
  <c r="B107" i="144"/>
  <c r="V106" i="144"/>
  <c r="U106" i="144"/>
  <c r="T106" i="144"/>
  <c r="S106" i="144"/>
  <c r="R106" i="144"/>
  <c r="Q106" i="144"/>
  <c r="P106" i="144"/>
  <c r="O106" i="144"/>
  <c r="N106" i="144"/>
  <c r="M106" i="144"/>
  <c r="L106" i="144"/>
  <c r="K106" i="144"/>
  <c r="J106" i="144"/>
  <c r="I106" i="144"/>
  <c r="H106" i="144"/>
  <c r="G106" i="144"/>
  <c r="F106" i="144"/>
  <c r="E106" i="144"/>
  <c r="B106" i="144"/>
  <c r="V105" i="144"/>
  <c r="U105" i="144"/>
  <c r="T105" i="144"/>
  <c r="S105" i="144"/>
  <c r="R105" i="144"/>
  <c r="Q105" i="144"/>
  <c r="P105" i="144"/>
  <c r="O105" i="144"/>
  <c r="N105" i="144"/>
  <c r="M105" i="144"/>
  <c r="L105" i="144"/>
  <c r="K105" i="144"/>
  <c r="J105" i="144"/>
  <c r="I105" i="144"/>
  <c r="H105" i="144"/>
  <c r="G105" i="144"/>
  <c r="F105" i="144"/>
  <c r="E105" i="144"/>
  <c r="B105" i="144"/>
  <c r="V104" i="144"/>
  <c r="U104" i="144"/>
  <c r="T104" i="144"/>
  <c r="S104" i="144"/>
  <c r="R104" i="144"/>
  <c r="Q104" i="144"/>
  <c r="P104" i="144"/>
  <c r="O104" i="144"/>
  <c r="N104" i="144"/>
  <c r="M104" i="144"/>
  <c r="L104" i="144"/>
  <c r="K104" i="144"/>
  <c r="J104" i="144"/>
  <c r="I104" i="144"/>
  <c r="H104" i="144"/>
  <c r="G104" i="144"/>
  <c r="F104" i="144"/>
  <c r="E104" i="144"/>
  <c r="B104" i="144"/>
  <c r="V103" i="144"/>
  <c r="U103" i="144"/>
  <c r="T103" i="144"/>
  <c r="S103" i="144"/>
  <c r="R103" i="144"/>
  <c r="Q103" i="144"/>
  <c r="P103" i="144"/>
  <c r="O103" i="144"/>
  <c r="N103" i="144"/>
  <c r="M103" i="144"/>
  <c r="L103" i="144"/>
  <c r="K103" i="144"/>
  <c r="J103" i="144"/>
  <c r="I103" i="144"/>
  <c r="H103" i="144"/>
  <c r="G103" i="144"/>
  <c r="F103" i="144"/>
  <c r="E103" i="144"/>
  <c r="B103" i="144"/>
  <c r="V102" i="144"/>
  <c r="U102" i="144"/>
  <c r="T102" i="144"/>
  <c r="S102" i="144"/>
  <c r="R102" i="144"/>
  <c r="Q102" i="144"/>
  <c r="P102" i="144"/>
  <c r="O102" i="144"/>
  <c r="N102" i="144"/>
  <c r="M102" i="144"/>
  <c r="L102" i="144"/>
  <c r="K102" i="144"/>
  <c r="J102" i="144"/>
  <c r="I102" i="144"/>
  <c r="H102" i="144"/>
  <c r="G102" i="144"/>
  <c r="F102" i="144"/>
  <c r="E102" i="144"/>
  <c r="B102" i="144"/>
  <c r="V101" i="144"/>
  <c r="U101" i="144"/>
  <c r="T101" i="144"/>
  <c r="S101" i="144"/>
  <c r="R101" i="144"/>
  <c r="Q101" i="144"/>
  <c r="P101" i="144"/>
  <c r="O101" i="144"/>
  <c r="N101" i="144"/>
  <c r="M101" i="144"/>
  <c r="L101" i="144"/>
  <c r="K101" i="144"/>
  <c r="J101" i="144"/>
  <c r="I101" i="144"/>
  <c r="H101" i="144"/>
  <c r="G101" i="144"/>
  <c r="F101" i="144"/>
  <c r="E101" i="144"/>
  <c r="B101" i="144"/>
  <c r="V100" i="144"/>
  <c r="U100" i="144"/>
  <c r="T100" i="144"/>
  <c r="S100" i="144"/>
  <c r="R100" i="144"/>
  <c r="Q100" i="144"/>
  <c r="P100" i="144"/>
  <c r="O100" i="144"/>
  <c r="N100" i="144"/>
  <c r="M100" i="144"/>
  <c r="L100" i="144"/>
  <c r="K100" i="144"/>
  <c r="J100" i="144"/>
  <c r="I100" i="144"/>
  <c r="H100" i="144"/>
  <c r="G100" i="144"/>
  <c r="F100" i="144"/>
  <c r="E100" i="144"/>
  <c r="B100" i="144"/>
  <c r="V99" i="144"/>
  <c r="U99" i="144"/>
  <c r="T99" i="144"/>
  <c r="S99" i="144"/>
  <c r="R99" i="144"/>
  <c r="Q99" i="144"/>
  <c r="P99" i="144"/>
  <c r="O99" i="144"/>
  <c r="N99" i="144"/>
  <c r="M99" i="144"/>
  <c r="L99" i="144"/>
  <c r="K99" i="144"/>
  <c r="J99" i="144"/>
  <c r="I99" i="144"/>
  <c r="H99" i="144"/>
  <c r="G99" i="144"/>
  <c r="F99" i="144"/>
  <c r="E99" i="144"/>
  <c r="B99" i="144"/>
  <c r="V98" i="144"/>
  <c r="U98" i="144"/>
  <c r="T98" i="144"/>
  <c r="S98" i="144"/>
  <c r="R98" i="144"/>
  <c r="Q98" i="144"/>
  <c r="P98" i="144"/>
  <c r="O98" i="144"/>
  <c r="N98" i="144"/>
  <c r="M98" i="144"/>
  <c r="L98" i="144"/>
  <c r="K98" i="144"/>
  <c r="J98" i="144"/>
  <c r="I98" i="144"/>
  <c r="H98" i="144"/>
  <c r="G98" i="144"/>
  <c r="F98" i="144"/>
  <c r="E98" i="144"/>
  <c r="B98" i="144"/>
  <c r="V97" i="144"/>
  <c r="U97" i="144"/>
  <c r="T97" i="144"/>
  <c r="S97" i="144"/>
  <c r="R97" i="144"/>
  <c r="Q97" i="144"/>
  <c r="P97" i="144"/>
  <c r="O97" i="144"/>
  <c r="N97" i="144"/>
  <c r="M97" i="144"/>
  <c r="L97" i="144"/>
  <c r="K97" i="144"/>
  <c r="J97" i="144"/>
  <c r="I97" i="144"/>
  <c r="H97" i="144"/>
  <c r="G97" i="144"/>
  <c r="F97" i="144"/>
  <c r="E97" i="144"/>
  <c r="B97" i="144"/>
  <c r="V96" i="144"/>
  <c r="U96" i="144"/>
  <c r="T96" i="144"/>
  <c r="S96" i="144"/>
  <c r="R96" i="144"/>
  <c r="Q96" i="144"/>
  <c r="P96" i="144"/>
  <c r="O96" i="144"/>
  <c r="N96" i="144"/>
  <c r="M96" i="144"/>
  <c r="L96" i="144"/>
  <c r="K96" i="144"/>
  <c r="J96" i="144"/>
  <c r="I96" i="144"/>
  <c r="H96" i="144"/>
  <c r="G96" i="144"/>
  <c r="F96" i="144"/>
  <c r="E96" i="144"/>
  <c r="B96" i="144"/>
  <c r="V95" i="144"/>
  <c r="U95" i="144"/>
  <c r="T95" i="144"/>
  <c r="S95" i="144"/>
  <c r="R95" i="144"/>
  <c r="Q95" i="144"/>
  <c r="P95" i="144"/>
  <c r="O95" i="144"/>
  <c r="N95" i="144"/>
  <c r="M95" i="144"/>
  <c r="L95" i="144"/>
  <c r="K95" i="144"/>
  <c r="J95" i="144"/>
  <c r="I95" i="144"/>
  <c r="H95" i="144"/>
  <c r="G95" i="144"/>
  <c r="F95" i="144"/>
  <c r="E95" i="144"/>
  <c r="B95" i="144"/>
  <c r="V94" i="144"/>
  <c r="U94" i="144"/>
  <c r="T94" i="144"/>
  <c r="S94" i="144"/>
  <c r="R94" i="144"/>
  <c r="Q94" i="144"/>
  <c r="P94" i="144"/>
  <c r="O94" i="144"/>
  <c r="N94" i="144"/>
  <c r="M94" i="144"/>
  <c r="L94" i="144"/>
  <c r="K94" i="144"/>
  <c r="J94" i="144"/>
  <c r="I94" i="144"/>
  <c r="H94" i="144"/>
  <c r="G94" i="144"/>
  <c r="F94" i="144"/>
  <c r="E94" i="144"/>
  <c r="B94" i="144"/>
  <c r="V93" i="144"/>
  <c r="U93" i="144"/>
  <c r="T93" i="144"/>
  <c r="S93" i="144"/>
  <c r="R93" i="144"/>
  <c r="Q93" i="144"/>
  <c r="P93" i="144"/>
  <c r="O93" i="144"/>
  <c r="N93" i="144"/>
  <c r="M93" i="144"/>
  <c r="L93" i="144"/>
  <c r="K93" i="144"/>
  <c r="J93" i="144"/>
  <c r="I93" i="144"/>
  <c r="H93" i="144"/>
  <c r="G93" i="144"/>
  <c r="F93" i="144"/>
  <c r="E93" i="144"/>
  <c r="B93" i="144"/>
  <c r="V92" i="144"/>
  <c r="U92" i="144"/>
  <c r="T92" i="144"/>
  <c r="S92" i="144"/>
  <c r="R92" i="144"/>
  <c r="Q92" i="144"/>
  <c r="P92" i="144"/>
  <c r="O92" i="144"/>
  <c r="N92" i="144"/>
  <c r="M92" i="144"/>
  <c r="L92" i="144"/>
  <c r="K92" i="144"/>
  <c r="J92" i="144"/>
  <c r="I92" i="144"/>
  <c r="H92" i="144"/>
  <c r="G92" i="144"/>
  <c r="F92" i="144"/>
  <c r="E92" i="144"/>
  <c r="B92" i="144"/>
  <c r="V91" i="144"/>
  <c r="U91" i="144"/>
  <c r="T91" i="144"/>
  <c r="S91" i="144"/>
  <c r="R91" i="144"/>
  <c r="Q91" i="144"/>
  <c r="P91" i="144"/>
  <c r="O91" i="144"/>
  <c r="N91" i="144"/>
  <c r="M91" i="144"/>
  <c r="L91" i="144"/>
  <c r="K91" i="144"/>
  <c r="J91" i="144"/>
  <c r="I91" i="144"/>
  <c r="H91" i="144"/>
  <c r="G91" i="144"/>
  <c r="F91" i="144"/>
  <c r="E91" i="144"/>
  <c r="B91" i="144"/>
  <c r="V90" i="144"/>
  <c r="U90" i="144"/>
  <c r="T90" i="144"/>
  <c r="S90" i="144"/>
  <c r="R90" i="144"/>
  <c r="Q90" i="144"/>
  <c r="P90" i="144"/>
  <c r="O90" i="144"/>
  <c r="N90" i="144"/>
  <c r="M90" i="144"/>
  <c r="L90" i="144"/>
  <c r="K90" i="144"/>
  <c r="J90" i="144"/>
  <c r="I90" i="144"/>
  <c r="H90" i="144"/>
  <c r="G90" i="144"/>
  <c r="F90" i="144"/>
  <c r="E90" i="144"/>
  <c r="B90" i="144"/>
  <c r="V89" i="144"/>
  <c r="U89" i="144"/>
  <c r="T89" i="144"/>
  <c r="S89" i="144"/>
  <c r="R89" i="144"/>
  <c r="Q89" i="144"/>
  <c r="P89" i="144"/>
  <c r="O89" i="144"/>
  <c r="N89" i="144"/>
  <c r="M89" i="144"/>
  <c r="L89" i="144"/>
  <c r="K89" i="144"/>
  <c r="J89" i="144"/>
  <c r="I89" i="144"/>
  <c r="H89" i="144"/>
  <c r="G89" i="144"/>
  <c r="F89" i="144"/>
  <c r="E89" i="144"/>
  <c r="B89" i="144"/>
  <c r="V88" i="144"/>
  <c r="U88" i="144"/>
  <c r="T88" i="144"/>
  <c r="S88" i="144"/>
  <c r="R88" i="144"/>
  <c r="Q88" i="144"/>
  <c r="P88" i="144"/>
  <c r="O88" i="144"/>
  <c r="N88" i="144"/>
  <c r="M88" i="144"/>
  <c r="L88" i="144"/>
  <c r="K88" i="144"/>
  <c r="J88" i="144"/>
  <c r="I88" i="144"/>
  <c r="H88" i="144"/>
  <c r="G88" i="144"/>
  <c r="F88" i="144"/>
  <c r="E88" i="144"/>
  <c r="B88" i="144"/>
  <c r="V87" i="144"/>
  <c r="U87" i="144"/>
  <c r="T87" i="144"/>
  <c r="S87" i="144"/>
  <c r="R87" i="144"/>
  <c r="Q87" i="144"/>
  <c r="P87" i="144"/>
  <c r="O87" i="144"/>
  <c r="N87" i="144"/>
  <c r="M87" i="144"/>
  <c r="L87" i="144"/>
  <c r="K87" i="144"/>
  <c r="J87" i="144"/>
  <c r="I87" i="144"/>
  <c r="H87" i="144"/>
  <c r="G87" i="144"/>
  <c r="F87" i="144"/>
  <c r="E87" i="144"/>
  <c r="B87" i="144"/>
  <c r="V86" i="144"/>
  <c r="U86" i="144"/>
  <c r="T86" i="144"/>
  <c r="S86" i="144"/>
  <c r="R86" i="144"/>
  <c r="Q86" i="144"/>
  <c r="P86" i="144"/>
  <c r="O86" i="144"/>
  <c r="N86" i="144"/>
  <c r="M86" i="144"/>
  <c r="L86" i="144"/>
  <c r="K86" i="144"/>
  <c r="J86" i="144"/>
  <c r="I86" i="144"/>
  <c r="H86" i="144"/>
  <c r="G86" i="144"/>
  <c r="F86" i="144"/>
  <c r="E86" i="144"/>
  <c r="B86" i="144"/>
  <c r="V85" i="144"/>
  <c r="U85" i="144"/>
  <c r="T85" i="144"/>
  <c r="S85" i="144"/>
  <c r="R85" i="144"/>
  <c r="Q85" i="144"/>
  <c r="P85" i="144"/>
  <c r="O85" i="144"/>
  <c r="N85" i="144"/>
  <c r="M85" i="144"/>
  <c r="L85" i="144"/>
  <c r="K85" i="144"/>
  <c r="J85" i="144"/>
  <c r="I85" i="144"/>
  <c r="H85" i="144"/>
  <c r="G85" i="144"/>
  <c r="F85" i="144"/>
  <c r="E85" i="144"/>
  <c r="B85" i="144"/>
  <c r="V84" i="144"/>
  <c r="U84" i="144"/>
  <c r="T84" i="144"/>
  <c r="S84" i="144"/>
  <c r="R84" i="144"/>
  <c r="Q84" i="144"/>
  <c r="P84" i="144"/>
  <c r="O84" i="144"/>
  <c r="N84" i="144"/>
  <c r="M84" i="144"/>
  <c r="L84" i="144"/>
  <c r="K84" i="144"/>
  <c r="J84" i="144"/>
  <c r="I84" i="144"/>
  <c r="H84" i="144"/>
  <c r="G84" i="144"/>
  <c r="F84" i="144"/>
  <c r="E84" i="144"/>
  <c r="B84" i="144"/>
  <c r="V83" i="144"/>
  <c r="U83" i="144"/>
  <c r="T83" i="144"/>
  <c r="S83" i="144"/>
  <c r="R83" i="144"/>
  <c r="Q83" i="144"/>
  <c r="P83" i="144"/>
  <c r="O83" i="144"/>
  <c r="N83" i="144"/>
  <c r="M83" i="144"/>
  <c r="L83" i="144"/>
  <c r="K83" i="144"/>
  <c r="J83" i="144"/>
  <c r="I83" i="144"/>
  <c r="H83" i="144"/>
  <c r="G83" i="144"/>
  <c r="F83" i="144"/>
  <c r="E83" i="144"/>
  <c r="B83" i="144"/>
  <c r="V82" i="144"/>
  <c r="U82" i="144"/>
  <c r="T82" i="144"/>
  <c r="S82" i="144"/>
  <c r="R82" i="144"/>
  <c r="Q82" i="144"/>
  <c r="P82" i="144"/>
  <c r="O82" i="144"/>
  <c r="N82" i="144"/>
  <c r="M82" i="144"/>
  <c r="L82" i="144"/>
  <c r="K82" i="144"/>
  <c r="J82" i="144"/>
  <c r="I82" i="144"/>
  <c r="H82" i="144"/>
  <c r="G82" i="144"/>
  <c r="F82" i="144"/>
  <c r="E82" i="144"/>
  <c r="B82" i="144"/>
  <c r="V81" i="144"/>
  <c r="U81" i="144"/>
  <c r="T81" i="144"/>
  <c r="S81" i="144"/>
  <c r="R81" i="144"/>
  <c r="Q81" i="144"/>
  <c r="P81" i="144"/>
  <c r="O81" i="144"/>
  <c r="N81" i="144"/>
  <c r="M81" i="144"/>
  <c r="L81" i="144"/>
  <c r="K81" i="144"/>
  <c r="J81" i="144"/>
  <c r="I81" i="144"/>
  <c r="H81" i="144"/>
  <c r="G81" i="144"/>
  <c r="F81" i="144"/>
  <c r="E81" i="144"/>
  <c r="B81" i="144"/>
  <c r="V80" i="144"/>
  <c r="U80" i="144"/>
  <c r="T80" i="144"/>
  <c r="S80" i="144"/>
  <c r="R80" i="144"/>
  <c r="Q80" i="144"/>
  <c r="P80" i="144"/>
  <c r="O80" i="144"/>
  <c r="N80" i="144"/>
  <c r="M80" i="144"/>
  <c r="L80" i="144"/>
  <c r="K80" i="144"/>
  <c r="J80" i="144"/>
  <c r="I80" i="144"/>
  <c r="H80" i="144"/>
  <c r="G80" i="144"/>
  <c r="F80" i="144"/>
  <c r="E80" i="144"/>
  <c r="B80" i="144"/>
  <c r="V79" i="144"/>
  <c r="U79" i="144"/>
  <c r="T79" i="144"/>
  <c r="S79" i="144"/>
  <c r="R79" i="144"/>
  <c r="Q79" i="144"/>
  <c r="P79" i="144"/>
  <c r="O79" i="144"/>
  <c r="N79" i="144"/>
  <c r="M79" i="144"/>
  <c r="L79" i="144"/>
  <c r="K79" i="144"/>
  <c r="J79" i="144"/>
  <c r="I79" i="144"/>
  <c r="H79" i="144"/>
  <c r="G79" i="144"/>
  <c r="F79" i="144"/>
  <c r="E79" i="144"/>
  <c r="B79" i="144"/>
  <c r="V78" i="144"/>
  <c r="U78" i="144"/>
  <c r="T78" i="144"/>
  <c r="S78" i="144"/>
  <c r="R78" i="144"/>
  <c r="Q78" i="144"/>
  <c r="P78" i="144"/>
  <c r="O78" i="144"/>
  <c r="N78" i="144"/>
  <c r="M78" i="144"/>
  <c r="L78" i="144"/>
  <c r="K78" i="144"/>
  <c r="J78" i="144"/>
  <c r="I78" i="144"/>
  <c r="H78" i="144"/>
  <c r="G78" i="144"/>
  <c r="F78" i="144"/>
  <c r="E78" i="144"/>
  <c r="B78" i="144"/>
  <c r="V77" i="144"/>
  <c r="U77" i="144"/>
  <c r="T77" i="144"/>
  <c r="S77" i="144"/>
  <c r="R77" i="144"/>
  <c r="Q77" i="144"/>
  <c r="P77" i="144"/>
  <c r="O77" i="144"/>
  <c r="N77" i="144"/>
  <c r="M77" i="144"/>
  <c r="L77" i="144"/>
  <c r="K77" i="144"/>
  <c r="J77" i="144"/>
  <c r="I77" i="144"/>
  <c r="H77" i="144"/>
  <c r="G77" i="144"/>
  <c r="F77" i="144"/>
  <c r="E77" i="144"/>
  <c r="B77" i="144"/>
  <c r="V76" i="144"/>
  <c r="U76" i="144"/>
  <c r="T76" i="144"/>
  <c r="S76" i="144"/>
  <c r="R76" i="144"/>
  <c r="Q76" i="144"/>
  <c r="P76" i="144"/>
  <c r="O76" i="144"/>
  <c r="N76" i="144"/>
  <c r="M76" i="144"/>
  <c r="L76" i="144"/>
  <c r="K76" i="144"/>
  <c r="J76" i="144"/>
  <c r="I76" i="144"/>
  <c r="H76" i="144"/>
  <c r="G76" i="144"/>
  <c r="F76" i="144"/>
  <c r="E76" i="144"/>
  <c r="B76" i="144"/>
  <c r="V75" i="144"/>
  <c r="U75" i="144"/>
  <c r="T75" i="144"/>
  <c r="S75" i="144"/>
  <c r="R75" i="144"/>
  <c r="Q75" i="144"/>
  <c r="P75" i="144"/>
  <c r="O75" i="144"/>
  <c r="N75" i="144"/>
  <c r="M75" i="144"/>
  <c r="L75" i="144"/>
  <c r="K75" i="144"/>
  <c r="J75" i="144"/>
  <c r="I75" i="144"/>
  <c r="H75" i="144"/>
  <c r="G75" i="144"/>
  <c r="F75" i="144"/>
  <c r="E75" i="144"/>
  <c r="B75" i="144"/>
  <c r="V74" i="144"/>
  <c r="U74" i="144"/>
  <c r="T74" i="144"/>
  <c r="S74" i="144"/>
  <c r="R74" i="144"/>
  <c r="Q74" i="144"/>
  <c r="P74" i="144"/>
  <c r="O74" i="144"/>
  <c r="N74" i="144"/>
  <c r="M74" i="144"/>
  <c r="L74" i="144"/>
  <c r="K74" i="144"/>
  <c r="J74" i="144"/>
  <c r="I74" i="144"/>
  <c r="H74" i="144"/>
  <c r="G74" i="144"/>
  <c r="F74" i="144"/>
  <c r="E74" i="144"/>
  <c r="B74" i="144"/>
  <c r="V73" i="144"/>
  <c r="U73" i="144"/>
  <c r="T73" i="144"/>
  <c r="S73" i="144"/>
  <c r="R73" i="144"/>
  <c r="Q73" i="144"/>
  <c r="P73" i="144"/>
  <c r="O73" i="144"/>
  <c r="N73" i="144"/>
  <c r="M73" i="144"/>
  <c r="L73" i="144"/>
  <c r="K73" i="144"/>
  <c r="J73" i="144"/>
  <c r="I73" i="144"/>
  <c r="H73" i="144"/>
  <c r="G73" i="144"/>
  <c r="F73" i="144"/>
  <c r="E73" i="144"/>
  <c r="B73" i="144"/>
  <c r="V72" i="144"/>
  <c r="U72" i="144"/>
  <c r="T72" i="144"/>
  <c r="S72" i="144"/>
  <c r="R72" i="144"/>
  <c r="Q72" i="144"/>
  <c r="P72" i="144"/>
  <c r="O72" i="144"/>
  <c r="N72" i="144"/>
  <c r="M72" i="144"/>
  <c r="L72" i="144"/>
  <c r="K72" i="144"/>
  <c r="J72" i="144"/>
  <c r="I72" i="144"/>
  <c r="H72" i="144"/>
  <c r="G72" i="144"/>
  <c r="F72" i="144"/>
  <c r="E72" i="144"/>
  <c r="B72" i="144"/>
  <c r="V71" i="144"/>
  <c r="U71" i="144"/>
  <c r="T71" i="144"/>
  <c r="S71" i="144"/>
  <c r="R71" i="144"/>
  <c r="Q71" i="144"/>
  <c r="P71" i="144"/>
  <c r="O71" i="144"/>
  <c r="N71" i="144"/>
  <c r="M71" i="144"/>
  <c r="L71" i="144"/>
  <c r="K71" i="144"/>
  <c r="J71" i="144"/>
  <c r="I71" i="144"/>
  <c r="H71" i="144"/>
  <c r="G71" i="144"/>
  <c r="F71" i="144"/>
  <c r="E71" i="144"/>
  <c r="B71" i="144"/>
  <c r="V70" i="144"/>
  <c r="U70" i="144"/>
  <c r="T70" i="144"/>
  <c r="S70" i="144"/>
  <c r="R70" i="144"/>
  <c r="Q70" i="144"/>
  <c r="P70" i="144"/>
  <c r="O70" i="144"/>
  <c r="N70" i="144"/>
  <c r="M70" i="144"/>
  <c r="L70" i="144"/>
  <c r="K70" i="144"/>
  <c r="J70" i="144"/>
  <c r="I70" i="144"/>
  <c r="H70" i="144"/>
  <c r="G70" i="144"/>
  <c r="F70" i="144"/>
  <c r="E70" i="144"/>
  <c r="B70" i="144"/>
  <c r="V69" i="144"/>
  <c r="U69" i="144"/>
  <c r="T69" i="144"/>
  <c r="S69" i="144"/>
  <c r="R69" i="144"/>
  <c r="Q69" i="144"/>
  <c r="P69" i="144"/>
  <c r="O69" i="144"/>
  <c r="N69" i="144"/>
  <c r="M69" i="144"/>
  <c r="L69" i="144"/>
  <c r="K69" i="144"/>
  <c r="J69" i="144"/>
  <c r="I69" i="144"/>
  <c r="H69" i="144"/>
  <c r="G69" i="144"/>
  <c r="F69" i="144"/>
  <c r="E69" i="144"/>
  <c r="B69" i="144"/>
  <c r="V68" i="144"/>
  <c r="U68" i="144"/>
  <c r="T68" i="144"/>
  <c r="S68" i="144"/>
  <c r="R68" i="144"/>
  <c r="Q68" i="144"/>
  <c r="P68" i="144"/>
  <c r="O68" i="144"/>
  <c r="N68" i="144"/>
  <c r="M68" i="144"/>
  <c r="L68" i="144"/>
  <c r="K68" i="144"/>
  <c r="J68" i="144"/>
  <c r="I68" i="144"/>
  <c r="H68" i="144"/>
  <c r="G68" i="144"/>
  <c r="F68" i="144"/>
  <c r="E68" i="144"/>
  <c r="B68" i="144"/>
  <c r="V67" i="144"/>
  <c r="U67" i="144"/>
  <c r="T67" i="144"/>
  <c r="S67" i="144"/>
  <c r="R67" i="144"/>
  <c r="Q67" i="144"/>
  <c r="P67" i="144"/>
  <c r="O67" i="144"/>
  <c r="N67" i="144"/>
  <c r="M67" i="144"/>
  <c r="L67" i="144"/>
  <c r="K67" i="144"/>
  <c r="J67" i="144"/>
  <c r="I67" i="144"/>
  <c r="H67" i="144"/>
  <c r="G67" i="144"/>
  <c r="F67" i="144"/>
  <c r="E67" i="144"/>
  <c r="B67" i="144"/>
  <c r="V66" i="144"/>
  <c r="U66" i="144"/>
  <c r="T66" i="144"/>
  <c r="S66" i="144"/>
  <c r="R66" i="144"/>
  <c r="Q66" i="144"/>
  <c r="P66" i="144"/>
  <c r="O66" i="144"/>
  <c r="N66" i="144"/>
  <c r="M66" i="144"/>
  <c r="L66" i="144"/>
  <c r="K66" i="144"/>
  <c r="J66" i="144"/>
  <c r="I66" i="144"/>
  <c r="H66" i="144"/>
  <c r="G66" i="144"/>
  <c r="F66" i="144"/>
  <c r="E66" i="144"/>
  <c r="B66" i="144"/>
  <c r="V65" i="144"/>
  <c r="U65" i="144"/>
  <c r="T65" i="144"/>
  <c r="S65" i="144"/>
  <c r="R65" i="144"/>
  <c r="Q65" i="144"/>
  <c r="P65" i="144"/>
  <c r="O65" i="144"/>
  <c r="N65" i="144"/>
  <c r="M65" i="144"/>
  <c r="L65" i="144"/>
  <c r="K65" i="144"/>
  <c r="J65" i="144"/>
  <c r="I65" i="144"/>
  <c r="H65" i="144"/>
  <c r="G65" i="144"/>
  <c r="F65" i="144"/>
  <c r="E65" i="144"/>
  <c r="B65" i="144"/>
  <c r="V64" i="144"/>
  <c r="U64" i="144"/>
  <c r="T64" i="144"/>
  <c r="S64" i="144"/>
  <c r="R64" i="144"/>
  <c r="Q64" i="144"/>
  <c r="P64" i="144"/>
  <c r="O64" i="144"/>
  <c r="N64" i="144"/>
  <c r="M64" i="144"/>
  <c r="L64" i="144"/>
  <c r="K64" i="144"/>
  <c r="J64" i="144"/>
  <c r="I64" i="144"/>
  <c r="H64" i="144"/>
  <c r="G64" i="144"/>
  <c r="F64" i="144"/>
  <c r="E64" i="144"/>
  <c r="B64" i="144"/>
  <c r="V63" i="144"/>
  <c r="U63" i="144"/>
  <c r="T63" i="144"/>
  <c r="S63" i="144"/>
  <c r="R63" i="144"/>
  <c r="Q63" i="144"/>
  <c r="P63" i="144"/>
  <c r="O63" i="144"/>
  <c r="N63" i="144"/>
  <c r="M63" i="144"/>
  <c r="L63" i="144"/>
  <c r="K63" i="144"/>
  <c r="J63" i="144"/>
  <c r="I63" i="144"/>
  <c r="H63" i="144"/>
  <c r="G63" i="144"/>
  <c r="F63" i="144"/>
  <c r="E63" i="144"/>
  <c r="B63" i="144"/>
  <c r="V62" i="144"/>
  <c r="U62" i="144"/>
  <c r="T62" i="144"/>
  <c r="S62" i="144"/>
  <c r="R62" i="144"/>
  <c r="Q62" i="144"/>
  <c r="P62" i="144"/>
  <c r="O62" i="144"/>
  <c r="N62" i="144"/>
  <c r="M62" i="144"/>
  <c r="L62" i="144"/>
  <c r="K62" i="144"/>
  <c r="J62" i="144"/>
  <c r="I62" i="144"/>
  <c r="H62" i="144"/>
  <c r="G62" i="144"/>
  <c r="F62" i="144"/>
  <c r="E62" i="144"/>
  <c r="B62" i="144"/>
  <c r="V61" i="144"/>
  <c r="U61" i="144"/>
  <c r="T61" i="144"/>
  <c r="S61" i="144"/>
  <c r="R61" i="144"/>
  <c r="Q61" i="144"/>
  <c r="P61" i="144"/>
  <c r="O61" i="144"/>
  <c r="N61" i="144"/>
  <c r="M61" i="144"/>
  <c r="L61" i="144"/>
  <c r="K61" i="144"/>
  <c r="J61" i="144"/>
  <c r="I61" i="144"/>
  <c r="H61" i="144"/>
  <c r="G61" i="144"/>
  <c r="F61" i="144"/>
  <c r="E61" i="144"/>
  <c r="B61" i="144"/>
  <c r="V60" i="144"/>
  <c r="U60" i="144"/>
  <c r="T60" i="144"/>
  <c r="S60" i="144"/>
  <c r="R60" i="144"/>
  <c r="Q60" i="144"/>
  <c r="P60" i="144"/>
  <c r="O60" i="144"/>
  <c r="N60" i="144"/>
  <c r="M60" i="144"/>
  <c r="L60" i="144"/>
  <c r="K60" i="144"/>
  <c r="J60" i="144"/>
  <c r="I60" i="144"/>
  <c r="H60" i="144"/>
  <c r="G60" i="144"/>
  <c r="F60" i="144"/>
  <c r="E60" i="144"/>
  <c r="B60" i="144"/>
  <c r="V59" i="144"/>
  <c r="U59" i="144"/>
  <c r="T59" i="144"/>
  <c r="S59" i="144"/>
  <c r="R59" i="144"/>
  <c r="Q59" i="144"/>
  <c r="P59" i="144"/>
  <c r="O59" i="144"/>
  <c r="N59" i="144"/>
  <c r="M59" i="144"/>
  <c r="L59" i="144"/>
  <c r="K59" i="144"/>
  <c r="J59" i="144"/>
  <c r="I59" i="144"/>
  <c r="H59" i="144"/>
  <c r="G59" i="144"/>
  <c r="F59" i="144"/>
  <c r="E59" i="144"/>
  <c r="B59" i="144"/>
  <c r="V58" i="144"/>
  <c r="U58" i="144"/>
  <c r="T58" i="144"/>
  <c r="S58" i="144"/>
  <c r="R58" i="144"/>
  <c r="Q58" i="144"/>
  <c r="P58" i="144"/>
  <c r="O58" i="144"/>
  <c r="N58" i="144"/>
  <c r="M58" i="144"/>
  <c r="L58" i="144"/>
  <c r="K58" i="144"/>
  <c r="J58" i="144"/>
  <c r="I58" i="144"/>
  <c r="H58" i="144"/>
  <c r="G58" i="144"/>
  <c r="F58" i="144"/>
  <c r="E58" i="144"/>
  <c r="B58" i="144"/>
  <c r="V57" i="144"/>
  <c r="U57" i="144"/>
  <c r="T57" i="144"/>
  <c r="S57" i="144"/>
  <c r="R57" i="144"/>
  <c r="Q57" i="144"/>
  <c r="P57" i="144"/>
  <c r="O57" i="144"/>
  <c r="N57" i="144"/>
  <c r="M57" i="144"/>
  <c r="L57" i="144"/>
  <c r="K57" i="144"/>
  <c r="J57" i="144"/>
  <c r="I57" i="144"/>
  <c r="H57" i="144"/>
  <c r="G57" i="144"/>
  <c r="F57" i="144"/>
  <c r="E57" i="144"/>
  <c r="B57" i="144"/>
  <c r="V56" i="144"/>
  <c r="U56" i="144"/>
  <c r="T56" i="144"/>
  <c r="S56" i="144"/>
  <c r="R56" i="144"/>
  <c r="Q56" i="144"/>
  <c r="P56" i="144"/>
  <c r="O56" i="144"/>
  <c r="N56" i="144"/>
  <c r="M56" i="144"/>
  <c r="L56" i="144"/>
  <c r="K56" i="144"/>
  <c r="J56" i="144"/>
  <c r="I56" i="144"/>
  <c r="H56" i="144"/>
  <c r="G56" i="144"/>
  <c r="F56" i="144"/>
  <c r="E56" i="144"/>
  <c r="B56" i="144"/>
  <c r="V55" i="144"/>
  <c r="U55" i="144"/>
  <c r="T55" i="144"/>
  <c r="S55" i="144"/>
  <c r="R55" i="144"/>
  <c r="Q55" i="144"/>
  <c r="P55" i="144"/>
  <c r="O55" i="144"/>
  <c r="N55" i="144"/>
  <c r="M55" i="144"/>
  <c r="L55" i="144"/>
  <c r="K55" i="144"/>
  <c r="J55" i="144"/>
  <c r="I55" i="144"/>
  <c r="H55" i="144"/>
  <c r="G55" i="144"/>
  <c r="F55" i="144"/>
  <c r="E55" i="144"/>
  <c r="B55" i="144"/>
  <c r="V54" i="144"/>
  <c r="U54" i="144"/>
  <c r="T54" i="144"/>
  <c r="S54" i="144"/>
  <c r="R54" i="144"/>
  <c r="Q54" i="144"/>
  <c r="P54" i="144"/>
  <c r="O54" i="144"/>
  <c r="N54" i="144"/>
  <c r="L54" i="144"/>
  <c r="K54" i="144"/>
  <c r="J54" i="144"/>
  <c r="I54" i="144"/>
  <c r="H54" i="144"/>
  <c r="M54" i="144" s="1"/>
  <c r="G54" i="144"/>
  <c r="F54" i="144"/>
  <c r="E54" i="144"/>
  <c r="B54" i="144"/>
  <c r="V53" i="144"/>
  <c r="U53" i="144"/>
  <c r="T53" i="144"/>
  <c r="S53" i="144"/>
  <c r="R53" i="144"/>
  <c r="Q53" i="144"/>
  <c r="P53" i="144"/>
  <c r="O53" i="144"/>
  <c r="N53" i="144"/>
  <c r="L53" i="144"/>
  <c r="K53" i="144"/>
  <c r="J53" i="144"/>
  <c r="I53" i="144"/>
  <c r="H53" i="144"/>
  <c r="M53" i="144" s="1"/>
  <c r="G53" i="144"/>
  <c r="F53" i="144"/>
  <c r="E53" i="144"/>
  <c r="B53" i="144"/>
  <c r="V52" i="144"/>
  <c r="U52" i="144"/>
  <c r="T52" i="144"/>
  <c r="S52" i="144"/>
  <c r="R52" i="144"/>
  <c r="Q52" i="144"/>
  <c r="P52" i="144"/>
  <c r="O52" i="144"/>
  <c r="N52" i="144"/>
  <c r="L52" i="144"/>
  <c r="K52" i="144"/>
  <c r="J52" i="144"/>
  <c r="I52" i="144"/>
  <c r="H52" i="144"/>
  <c r="G52" i="144"/>
  <c r="F52" i="144"/>
  <c r="B52" i="144"/>
  <c r="V51" i="144"/>
  <c r="U51" i="144"/>
  <c r="T51" i="144"/>
  <c r="S51" i="144"/>
  <c r="R51" i="144"/>
  <c r="Q51" i="144"/>
  <c r="P51" i="144"/>
  <c r="O51" i="144"/>
  <c r="N51" i="144"/>
  <c r="L51" i="144"/>
  <c r="K51" i="144"/>
  <c r="J51" i="144"/>
  <c r="I51" i="144"/>
  <c r="H51" i="144"/>
  <c r="M51" i="144" s="1"/>
  <c r="G51" i="144"/>
  <c r="F51" i="144"/>
  <c r="B51" i="144"/>
  <c r="V50" i="144"/>
  <c r="U50" i="144"/>
  <c r="T50" i="144"/>
  <c r="S50" i="144"/>
  <c r="R50" i="144"/>
  <c r="Q50" i="144"/>
  <c r="P50" i="144"/>
  <c r="O50" i="144"/>
  <c r="N50" i="144"/>
  <c r="L50" i="144"/>
  <c r="K50" i="144"/>
  <c r="J50" i="144"/>
  <c r="I50" i="144"/>
  <c r="H50" i="144"/>
  <c r="M50" i="144" s="1"/>
  <c r="G50" i="144"/>
  <c r="F50" i="144"/>
  <c r="B50" i="144"/>
  <c r="V49" i="144"/>
  <c r="U49" i="144"/>
  <c r="T49" i="144"/>
  <c r="S49" i="144"/>
  <c r="R49" i="144"/>
  <c r="Q49" i="144"/>
  <c r="P49" i="144"/>
  <c r="O49" i="144"/>
  <c r="N49" i="144"/>
  <c r="L49" i="144"/>
  <c r="K49" i="144"/>
  <c r="J49" i="144"/>
  <c r="I49" i="144"/>
  <c r="H49" i="144"/>
  <c r="M49" i="144" s="1"/>
  <c r="G49" i="144"/>
  <c r="F49" i="144"/>
  <c r="B49" i="144"/>
  <c r="F14" i="144"/>
  <c r="H14" i="144" s="1"/>
  <c r="H13" i="144"/>
  <c r="F13" i="144"/>
  <c r="F12" i="144"/>
  <c r="H12" i="144"/>
  <c r="E12" i="144"/>
  <c r="F11" i="144"/>
  <c r="H11" i="144"/>
  <c r="E11" i="144"/>
  <c r="F10" i="144"/>
  <c r="H10" i="144" s="1"/>
  <c r="E10" i="144"/>
  <c r="F9" i="144"/>
  <c r="H9" i="144" s="1"/>
  <c r="H15" i="144" s="1"/>
  <c r="E9" i="144"/>
  <c r="E15" i="144" s="1"/>
  <c r="E49" i="144"/>
  <c r="E52" i="144"/>
  <c r="E51" i="144"/>
  <c r="E50" i="144"/>
  <c r="V47" i="144" l="1"/>
  <c r="N28" i="144"/>
  <c r="W47" i="144"/>
  <c r="G47" i="144"/>
  <c r="I47" i="144"/>
  <c r="I28" i="144" s="1"/>
  <c r="J47" i="144"/>
  <c r="G28" i="144" s="1"/>
  <c r="H47" i="144"/>
  <c r="F28" i="144" s="1"/>
  <c r="F47" i="144"/>
  <c r="K47" i="144"/>
  <c r="H28" i="144" s="1"/>
  <c r="O47" i="144"/>
  <c r="N47" i="144"/>
  <c r="L47" i="144"/>
  <c r="P47" i="144"/>
  <c r="S47" i="144"/>
  <c r="J28" i="144" s="1"/>
  <c r="R47" i="144"/>
  <c r="M28" i="144" s="1"/>
  <c r="Q47" i="144"/>
  <c r="T47" i="144"/>
  <c r="K28" i="144" s="1"/>
  <c r="U47" i="144"/>
  <c r="E47" i="144"/>
  <c r="E28" i="144" s="1"/>
  <c r="U46" i="144"/>
  <c r="L28" i="144"/>
  <c r="M52" i="144"/>
  <c r="M47" i="144" s="1"/>
  <c r="T46" i="144" l="1"/>
  <c r="S46" i="144"/>
  <c r="K46" i="144"/>
  <c r="H46" i="144"/>
  <c r="J46" i="144"/>
  <c r="I46" i="14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C:\BECELP5\DATA\FOOD.DBF" keepAlive="1" name="FOOD" type="5" refreshedVersion="1" savePassword="1" background="1" saveData="1">
    <dbPr connection="Provider=Microsoft.Jet.OLEDB.4.0;Password=&quot;&quot;;User ID=Admin;Data Source=C:\BECELP5\DATA\;Mode=Share Deny Write;Extended Properties=&quot;&quot;;Jet OLEDB:System database=&quot;&quot;;Jet OLEDB:Registry Path=&quot;&quot;;Jet OLEDB:Database Password=&quot;&quot;;Jet OLEDB:Engine Type=18;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 command="FOOD" commandType="3"/>
  </connection>
</connections>
</file>

<file path=xl/sharedStrings.xml><?xml version="1.0" encoding="utf-8"?>
<sst xmlns="http://schemas.openxmlformats.org/spreadsheetml/2006/main" count="2411" uniqueCount="2335">
  <si>
    <t>Não Alcoólicas, Néctar alperce</t>
  </si>
  <si>
    <t>Não Alcoólicas, Néctar ananás</t>
  </si>
  <si>
    <t>Não Alcoólicas, Néctar laranja</t>
  </si>
  <si>
    <t>Não Alcoólicas, Néctar maçã</t>
  </si>
  <si>
    <t>Não Alcoólicas, Néctar pêra</t>
  </si>
  <si>
    <t>Não Alcoólicas, Néctar pêssego</t>
  </si>
  <si>
    <t>Não Alcoólicas, Néctar "tutti - frutti"</t>
  </si>
  <si>
    <t>Não Alcoólicas, Néctar "light" maçã</t>
  </si>
  <si>
    <t>Não Alcoólicas, Néctar "light" pêssego</t>
  </si>
  <si>
    <t xml:space="preserve">Não Alcoólicas, Sumo de frutos 100%, laranja </t>
  </si>
  <si>
    <t>Não Alcoólicas, Sumo de frutos 100%, maçã</t>
  </si>
  <si>
    <t>Não Alcoólicas, Sumo de frutos 100%, pêssego</t>
  </si>
  <si>
    <t>Não Alcoólicas, Sumo de frutos concentrado, laranja</t>
  </si>
  <si>
    <t>Não Alcoólicas, Sumo fresco de limão (espremido)</t>
  </si>
  <si>
    <t>Maionese caseira, com ovo e azeite</t>
  </si>
  <si>
    <t>Maionese caseira, com ovo e óleo de soja</t>
  </si>
  <si>
    <t>Molho "Béchamel" com manteiga</t>
  </si>
  <si>
    <t>Molho "Béchamel" com margarina</t>
  </si>
  <si>
    <t>Molho branco com caldo de carne de vaca</t>
  </si>
  <si>
    <t>Molho branco com margarina</t>
  </si>
  <si>
    <t>Molho de bife frito com manteiga</t>
  </si>
  <si>
    <t>Molho de carne de vaca assada com azeite e margarina</t>
  </si>
  <si>
    <t>Molho de carne de vaca assada com margarina</t>
  </si>
  <si>
    <t>Molho de carne de vaca estufada com azeite e margarina</t>
  </si>
  <si>
    <t>Molho de carne de vaca estufada com vegetais, azeite e margarina</t>
  </si>
  <si>
    <t>Molho de lombo de vaca frito com creme vegetal sem sal</t>
  </si>
  <si>
    <t>Molho de lombo de vaca frito com margarina</t>
  </si>
  <si>
    <t>Molho de lombo de porco frito com banha</t>
  </si>
  <si>
    <t>Molho de lombo de porco frito com banha e margarina</t>
  </si>
  <si>
    <t>Molho de lombo de porco frito com margarina</t>
  </si>
  <si>
    <t>Molho de tomate</t>
  </si>
  <si>
    <t>Molho de tomate, "Ketchup"</t>
  </si>
  <si>
    <t>Molho verde</t>
  </si>
  <si>
    <t>Sopa abóbora</t>
  </si>
  <si>
    <t>Sopa agrião</t>
  </si>
  <si>
    <t>Sopa à lavrador</t>
  </si>
  <si>
    <t>Sopa cebola</t>
  </si>
  <si>
    <t>Sopa couve branca</t>
  </si>
  <si>
    <t>Sopa couve lombarda</t>
  </si>
  <si>
    <t>Sopa de cozido</t>
  </si>
  <si>
    <t>Sopa ervilhas</t>
  </si>
  <si>
    <t>Sopa espinafres</t>
  </si>
  <si>
    <t>Sopa favas</t>
  </si>
  <si>
    <t>Sopa feijão verde</t>
  </si>
  <si>
    <t>Sopa grão com espinafres</t>
  </si>
  <si>
    <t>Sopa juliana</t>
  </si>
  <si>
    <t>Sopa nabiças (ou de grelos de nabo)</t>
  </si>
  <si>
    <t>Sopa peixe com massa</t>
  </si>
  <si>
    <t>Sopa, puré de vegetais</t>
  </si>
  <si>
    <t>Sopa, caldo verde</t>
  </si>
  <si>
    <t>Sopa, canja de galinha</t>
  </si>
  <si>
    <t>Sopa, creme de cenoura</t>
  </si>
  <si>
    <t>Sopa, puré de feijão</t>
  </si>
  <si>
    <t>Proteína (g)</t>
  </si>
  <si>
    <t>Energia (kcal)</t>
  </si>
  <si>
    <t>Energia (kJ)</t>
  </si>
  <si>
    <t>Queijo Azeitão</t>
  </si>
  <si>
    <t>Queijo "Camembert" Nacional</t>
  </si>
  <si>
    <t>Queijo Creme para barrar</t>
  </si>
  <si>
    <t>Queijo "Emmental"</t>
  </si>
  <si>
    <t>Queijo Évora</t>
  </si>
  <si>
    <t>Queijo fresco açucarado com sabor a fruta</t>
  </si>
  <si>
    <t>Queijo Fundido 40% gordura</t>
  </si>
  <si>
    <t>Queijo Ilha</t>
  </si>
  <si>
    <t>Queijo Parmesão</t>
  </si>
  <si>
    <t>Queijo "Quark" açucarado magro com sabor a fruta</t>
  </si>
  <si>
    <t>Queijo "Quark" natural magro</t>
  </si>
  <si>
    <t>Queijo "Quark" natural meio gordo</t>
  </si>
  <si>
    <t>Queijo "Roquefort"</t>
  </si>
  <si>
    <t>Queijo Serpa</t>
  </si>
  <si>
    <t>Queijo Alverca curado</t>
  </si>
  <si>
    <t>Queijo Alverca fresco</t>
  </si>
  <si>
    <t>Queijo Flamengo 30% gordura</t>
  </si>
  <si>
    <t>Queijo Flamengo 45% gordura</t>
  </si>
  <si>
    <t>Requeijão 8% de proteína</t>
  </si>
  <si>
    <t>Requeijão 13% de proteína</t>
  </si>
  <si>
    <t>Queijo Serra curado</t>
  </si>
  <si>
    <t>Queijo Serra fresco</t>
  </si>
  <si>
    <t>Iogurte Natural sólido meio gordo</t>
  </si>
  <si>
    <t>Iogurte Açucarado batido gordo com fruta</t>
  </si>
  <si>
    <t>Iogurte Açucarado batido gordo com cereais e fruta</t>
  </si>
  <si>
    <t>Iogurte Açucarado batido meio gordo</t>
  </si>
  <si>
    <t>Iogurte Açucarado batido meio gordo com fruta</t>
  </si>
  <si>
    <t>Iogurte Açucarado líquido meio gordo</t>
  </si>
  <si>
    <t>Iogurte Açucarado com edulcorante de síntese, batido magro com cereais</t>
  </si>
  <si>
    <t>Iogurte Açucarado com edulcorante de síntese, sólido magro</t>
  </si>
  <si>
    <t>Iogurte Aromatizado açucarado batido gordo</t>
  </si>
  <si>
    <t>Iogurte Aromatizado açucarado batido meio gordo</t>
  </si>
  <si>
    <t>Iogurte Aromatizado açucarado líquido magro</t>
  </si>
  <si>
    <t>Iogurte Aromatizado açucarado líquido meio gordo</t>
  </si>
  <si>
    <t>Iogurte Aromatizado açucarado sólido magro</t>
  </si>
  <si>
    <t>Iogurte Aromatizado açucarado sólido meio gordo</t>
  </si>
  <si>
    <t>Gelado de leite</t>
  </si>
  <si>
    <t>Borrego, Costeleta ou Perna assada com azeite e margarina</t>
  </si>
  <si>
    <t>Borrego, Costeleta ou Perna assada com margarina</t>
  </si>
  <si>
    <t>Borrego, Costeleta ou Perna assada, sem molho</t>
  </si>
  <si>
    <t>Borrego, Costeleta ou Perna cozida</t>
  </si>
  <si>
    <t>Borrego, Costeleta ou Perna estufada com azeite e margarina</t>
  </si>
  <si>
    <t>Borrego, Costeleta ou Perna estufada com margarina</t>
  </si>
  <si>
    <t>Borrego, Costeleta ou Perna estufada, sem molho</t>
  </si>
  <si>
    <t>Borrego, Costeleta ou Perna frita com margarina, sem molho</t>
  </si>
  <si>
    <t>Borrego, Costeleta ou Perna grelhada</t>
  </si>
  <si>
    <t>Hamburger de porco, grelhado</t>
  </si>
  <si>
    <t>Hamburger de vaca, cru</t>
  </si>
  <si>
    <t>Hamburger de vaca, grelhado</t>
  </si>
  <si>
    <t>Coração de porco, estufado com banha e margarina</t>
  </si>
  <si>
    <t>Coração de vaca, cru</t>
  </si>
  <si>
    <t>Coração de vaca, cozido</t>
  </si>
  <si>
    <t>Coração de vaca, estufado com banha e margarina</t>
  </si>
  <si>
    <t>Coração de vitela, cru</t>
  </si>
  <si>
    <t>Fígado de porco, frito com margarina e banha</t>
  </si>
  <si>
    <t>Fígado de porco, frito, sem molho</t>
  </si>
  <si>
    <t>Fígado de porco, grelhado</t>
  </si>
  <si>
    <t>Fígado de vaca, cru</t>
  </si>
  <si>
    <t>Fígado de vaca, frito, sem molho</t>
  </si>
  <si>
    <t>Fígado de vitela, cru</t>
  </si>
  <si>
    <t>Fígado de vitela, frito com banha e manteiga</t>
  </si>
  <si>
    <t>Fígado de vitela, frito, sem molho</t>
  </si>
  <si>
    <t>Fígado de vitela, grelhado</t>
  </si>
  <si>
    <t>Língua de vaca, estufada, sem molho</t>
  </si>
  <si>
    <t>Rim de carneiro, frito com margarina</t>
  </si>
  <si>
    <t>Rim de porco, cru</t>
  </si>
  <si>
    <t>IS433</t>
  </si>
  <si>
    <t>Pão de trigo integral</t>
  </si>
  <si>
    <t>0,20</t>
  </si>
  <si>
    <t>0,10</t>
  </si>
  <si>
    <t>Rim de porco, frito com margarina</t>
  </si>
  <si>
    <t>Rim de vaca, cru</t>
  </si>
  <si>
    <t>Alheira cozida sem adição de sal</t>
  </si>
  <si>
    <t>Alheira grelhada sem adição de sal</t>
  </si>
  <si>
    <t>Chouriço de carne de porco, magro, cozido sem adição de sal</t>
  </si>
  <si>
    <t>Chouriço de carne de porco, magro, grelhado sem adição de sal</t>
  </si>
  <si>
    <t>Chouriço de carne de porco, gordo, cru</t>
  </si>
  <si>
    <t>Chouriço de sangue cru</t>
  </si>
  <si>
    <t>Chouriço de sangue cozido sem adição de sal</t>
  </si>
  <si>
    <t>Morcela crua</t>
  </si>
  <si>
    <t>Morcela grelhada sem adição de sal</t>
  </si>
  <si>
    <t>Paio de lombo</t>
  </si>
  <si>
    <t>Paio de lombo entremeado</t>
  </si>
  <si>
    <t>Salsicha fresca estufada com couve e azeite</t>
  </si>
  <si>
    <t>Salsicha fresca estufada com legumes e azeite</t>
  </si>
  <si>
    <t>Salsicha tipo Frankfurt frita (escorrido o óleo) sem adição de sal</t>
  </si>
  <si>
    <t>Salsicha tipo Frankfurt grelhada sem adição de sal</t>
  </si>
  <si>
    <t>Lagosta, cozida</t>
  </si>
  <si>
    <t>Caldeirada de safio, raia e tamboril</t>
  </si>
  <si>
    <t>Alface crua</t>
  </si>
  <si>
    <t>Aipo cru</t>
  </si>
  <si>
    <t>Agrião cru</t>
  </si>
  <si>
    <t>Abóbora crua</t>
  </si>
  <si>
    <t>Chicória crua</t>
  </si>
  <si>
    <t>Coentros crus</t>
  </si>
  <si>
    <t>Pepino cru</t>
  </si>
  <si>
    <t>Rabanete cru</t>
  </si>
  <si>
    <t>Salsa crua</t>
  </si>
  <si>
    <t>Túbera (trufa) crua</t>
  </si>
  <si>
    <t>Abóbora cristalizada</t>
  </si>
  <si>
    <t>Açúcar, Produtos Açucarados e Mel</t>
  </si>
  <si>
    <t>Cacau e Derivados</t>
  </si>
  <si>
    <t>Sobremesas</t>
  </si>
  <si>
    <t>Leite Humano</t>
  </si>
  <si>
    <t>Madalena</t>
  </si>
  <si>
    <t>Pastel de nata</t>
  </si>
  <si>
    <t>Pudim flan caseiro</t>
  </si>
  <si>
    <t>Queque</t>
  </si>
  <si>
    <t>Arroz doce</t>
  </si>
  <si>
    <t>Leite creme</t>
  </si>
  <si>
    <t>Mousse de chocolate</t>
  </si>
  <si>
    <t>Queijada de queijo magro</t>
  </si>
  <si>
    <t>Queijada de queijo fresco</t>
  </si>
  <si>
    <t>Gressino</t>
  </si>
  <si>
    <t>Flocos de milho tipo "Corn Flakes"</t>
  </si>
  <si>
    <t>Flocos de aveia</t>
  </si>
  <si>
    <t>Flocos de arroz</t>
  </si>
  <si>
    <t>Flocos de trigo</t>
  </si>
  <si>
    <t>Tapioca</t>
  </si>
  <si>
    <t>Morango</t>
  </si>
  <si>
    <t>Banana</t>
  </si>
  <si>
    <t>Salsicha tipo Frankfurt</t>
  </si>
  <si>
    <t>Arroz de manteiga</t>
  </si>
  <si>
    <t>Arroz de tomate com margarina</t>
  </si>
  <si>
    <t>Arroz de tomate com azeite</t>
  </si>
  <si>
    <t>Arroz de peixe</t>
  </si>
  <si>
    <t>Tiamina (mg)</t>
  </si>
  <si>
    <t>Riboflavina (mg)</t>
  </si>
  <si>
    <t>Triptofano/60 (mg)</t>
  </si>
  <si>
    <t>Chamuça</t>
  </si>
  <si>
    <t>Croquete</t>
  </si>
  <si>
    <t>Empada</t>
  </si>
  <si>
    <t>Pastel folhado</t>
  </si>
  <si>
    <t>Rissol</t>
  </si>
  <si>
    <t>Caldo preparado com cubo de carne de galinha (diluição 2%)</t>
  </si>
  <si>
    <t>Caldo preparado com cubo de carne de vaca (diluição 2%)</t>
  </si>
  <si>
    <t>Canela moída</t>
  </si>
  <si>
    <t>Pimenta moída</t>
  </si>
  <si>
    <t>Sal</t>
  </si>
  <si>
    <t>Bacon</t>
  </si>
  <si>
    <t>Bacon grelhado sem adição de sal</t>
  </si>
  <si>
    <t>Fiambre</t>
  </si>
  <si>
    <t>Linguiça</t>
  </si>
  <si>
    <t>Leites e Produtos Lácteos</t>
  </si>
  <si>
    <t>Carne e Derivados, Criação e Caça</t>
  </si>
  <si>
    <t>Pescado (Peixe, Moluscos e Crustáceos) e Derivados</t>
  </si>
  <si>
    <t xml:space="preserve">Leguminosas Frescas e Secas e Derivados </t>
  </si>
  <si>
    <t>Cereais e Derivados</t>
  </si>
  <si>
    <t>Frutos e Derivados</t>
  </si>
  <si>
    <t>Azeite, Óleos e Gorduras</t>
  </si>
  <si>
    <t>Sopas, Molhos e Diversos</t>
  </si>
  <si>
    <t>vit B6 (mg)</t>
  </si>
  <si>
    <t>Toranja</t>
  </si>
  <si>
    <t>Tangerina</t>
  </si>
  <si>
    <t>Carambola</t>
  </si>
  <si>
    <t>Dióspiro</t>
  </si>
  <si>
    <t>Limão</t>
  </si>
  <si>
    <t>Nêspera</t>
  </si>
  <si>
    <t>Romã</t>
  </si>
  <si>
    <t>Tângera</t>
  </si>
  <si>
    <t>Bebidas</t>
  </si>
  <si>
    <t>Ovos</t>
  </si>
  <si>
    <t>IS019</t>
  </si>
  <si>
    <t>IS020</t>
  </si>
  <si>
    <t>IS021</t>
  </si>
  <si>
    <t>IS026</t>
  </si>
  <si>
    <t>IS024</t>
  </si>
  <si>
    <t>IS028</t>
  </si>
  <si>
    <t>IS022</t>
  </si>
  <si>
    <t>IS030</t>
  </si>
  <si>
    <t>IS023</t>
  </si>
  <si>
    <t>IS027</t>
  </si>
  <si>
    <t>IS025</t>
  </si>
  <si>
    <t>IS029</t>
  </si>
  <si>
    <t>IS034</t>
  </si>
  <si>
    <t>IS031</t>
  </si>
  <si>
    <t>IS033</t>
  </si>
  <si>
    <t>IS032</t>
  </si>
  <si>
    <t>IS035</t>
  </si>
  <si>
    <t>IS038</t>
  </si>
  <si>
    <t>IS036</t>
  </si>
  <si>
    <t>IS037</t>
  </si>
  <si>
    <t>IS062</t>
  </si>
  <si>
    <t>IS065</t>
  </si>
  <si>
    <t>IS063</t>
  </si>
  <si>
    <t>IS064</t>
  </si>
  <si>
    <t>IS067</t>
  </si>
  <si>
    <t>IS066</t>
  </si>
  <si>
    <t>IS044</t>
  </si>
  <si>
    <t>Melancia</t>
  </si>
  <si>
    <t>Salame</t>
  </si>
  <si>
    <t>Pastel de bacalhau</t>
  </si>
  <si>
    <t>Arroz de frango</t>
  </si>
  <si>
    <t>Flocos de trigo com figos tipo "Nestum"</t>
  </si>
  <si>
    <t>Flocos de trigo com mel tipo "Nestum"</t>
  </si>
  <si>
    <t>Bolo de bolacha Maria</t>
  </si>
  <si>
    <t>Bolo inglês</t>
  </si>
  <si>
    <t>Bolo-Rei</t>
  </si>
  <si>
    <t>Jesuíta</t>
  </si>
  <si>
    <t>Pão-de-ló</t>
  </si>
  <si>
    <t>Pastel de feijão</t>
  </si>
  <si>
    <t>Tarte de maçã</t>
  </si>
  <si>
    <t>Tarte de maçã e pêssego</t>
  </si>
  <si>
    <t>Queijada de requeijão</t>
  </si>
  <si>
    <t>Creme para barrar de cacau e avelãs (8 marcas)</t>
  </si>
  <si>
    <t>Pastilha elástica</t>
  </si>
  <si>
    <t>Rebuçados</t>
  </si>
  <si>
    <t>IS534</t>
  </si>
  <si>
    <t>IS291</t>
  </si>
  <si>
    <t>IS292</t>
  </si>
  <si>
    <t>IS950</t>
  </si>
  <si>
    <t>IS951</t>
  </si>
  <si>
    <t>IS535</t>
  </si>
  <si>
    <t>IS536</t>
  </si>
  <si>
    <t>IS537</t>
  </si>
  <si>
    <t>IS538</t>
  </si>
  <si>
    <t>IS539</t>
  </si>
  <si>
    <t>IS540</t>
  </si>
  <si>
    <t>IS541</t>
  </si>
  <si>
    <t>IS543</t>
  </si>
  <si>
    <t>IS544</t>
  </si>
  <si>
    <t>IS542</t>
  </si>
  <si>
    <t>IS545</t>
  </si>
  <si>
    <t>IS546</t>
  </si>
  <si>
    <t>IS547</t>
  </si>
  <si>
    <t>IS548</t>
  </si>
  <si>
    <t>IS400</t>
  </si>
  <si>
    <t>IS402</t>
  </si>
  <si>
    <t>IS403</t>
  </si>
  <si>
    <t>IS401</t>
  </si>
  <si>
    <t>IS405</t>
  </si>
  <si>
    <t>IS404</t>
  </si>
  <si>
    <t>IS408</t>
  </si>
  <si>
    <t>IS924</t>
  </si>
  <si>
    <t>IS407</t>
  </si>
  <si>
    <t>IS406</t>
  </si>
  <si>
    <t>IS958</t>
  </si>
  <si>
    <t>IS412</t>
  </si>
  <si>
    <t>IS452</t>
  </si>
  <si>
    <t>IS410</t>
  </si>
  <si>
    <t>IS411</t>
  </si>
  <si>
    <t>IS413</t>
  </si>
  <si>
    <t>IS415</t>
  </si>
  <si>
    <t>IS414</t>
  </si>
  <si>
    <t>IS416</t>
  </si>
  <si>
    <t>IS417</t>
  </si>
  <si>
    <t>IS419</t>
  </si>
  <si>
    <t>IS420</t>
  </si>
  <si>
    <t>IS421</t>
  </si>
  <si>
    <t>IS424</t>
  </si>
  <si>
    <t>IS425</t>
  </si>
  <si>
    <t>IS418</t>
  </si>
  <si>
    <t>IS422</t>
  </si>
  <si>
    <t>IS423</t>
  </si>
  <si>
    <t>IS954</t>
  </si>
  <si>
    <t>IS955</t>
  </si>
  <si>
    <t>IS957</t>
  </si>
  <si>
    <t>IS956</t>
  </si>
  <si>
    <t>IS426</t>
  </si>
  <si>
    <t>IS427</t>
  </si>
  <si>
    <t>IS428</t>
  </si>
  <si>
    <t>IS430</t>
  </si>
  <si>
    <t>IS429</t>
  </si>
  <si>
    <t>IS434</t>
  </si>
  <si>
    <t>IS435</t>
  </si>
  <si>
    <t>IS436</t>
  </si>
  <si>
    <t>IS432</t>
  </si>
  <si>
    <t>IS431</t>
  </si>
  <si>
    <t>IS437</t>
  </si>
  <si>
    <t>IS438</t>
  </si>
  <si>
    <t>IS440</t>
  </si>
  <si>
    <t>IS442</t>
  </si>
  <si>
    <t>IS441</t>
  </si>
  <si>
    <t>IS439</t>
  </si>
  <si>
    <t>IS018</t>
  </si>
  <si>
    <t>IS450</t>
  </si>
  <si>
    <t>IS451</t>
  </si>
  <si>
    <t>IS944</t>
  </si>
  <si>
    <t>IS945</t>
  </si>
  <si>
    <t>IS946</t>
  </si>
  <si>
    <t>IS445</t>
  </si>
  <si>
    <t>IS444</t>
  </si>
  <si>
    <t>IS447</t>
  </si>
  <si>
    <t>IS448</t>
  </si>
  <si>
    <t>IS947</t>
  </si>
  <si>
    <t>IS948</t>
  </si>
  <si>
    <t>IS446</t>
  </si>
  <si>
    <t>IS449</t>
  </si>
  <si>
    <t>IS443</t>
  </si>
  <si>
    <t>IS455</t>
  </si>
  <si>
    <t>IS460</t>
  </si>
  <si>
    <t>IS456</t>
  </si>
  <si>
    <t>IS457</t>
  </si>
  <si>
    <t>IS458</t>
  </si>
  <si>
    <t>IS459</t>
  </si>
  <si>
    <t>IS461</t>
  </si>
  <si>
    <t>IS462</t>
  </si>
  <si>
    <t>IS463</t>
  </si>
  <si>
    <t>IS464</t>
  </si>
  <si>
    <t>IS465</t>
  </si>
  <si>
    <t>IS466</t>
  </si>
  <si>
    <t>IS467</t>
  </si>
  <si>
    <t>IS468</t>
  </si>
  <si>
    <t>IS469</t>
  </si>
  <si>
    <t>IS470</t>
  </si>
  <si>
    <t>IS473</t>
  </si>
  <si>
    <t>IS472</t>
  </si>
  <si>
    <t>IS474</t>
  </si>
  <si>
    <t>IS475</t>
  </si>
  <si>
    <t>IS476</t>
  </si>
  <si>
    <t>IS477</t>
  </si>
  <si>
    <t>IS478</t>
  </si>
  <si>
    <t>IS479</t>
  </si>
  <si>
    <t>IS480</t>
  </si>
  <si>
    <t>IS481</t>
  </si>
  <si>
    <t>IS482</t>
  </si>
  <si>
    <t>IS483</t>
  </si>
  <si>
    <t>IS484</t>
  </si>
  <si>
    <t>IS487</t>
  </si>
  <si>
    <t>IS485</t>
  </si>
  <si>
    <t>IS486</t>
  </si>
  <si>
    <t>IS488</t>
  </si>
  <si>
    <t>IS489</t>
  </si>
  <si>
    <t>IS495</t>
  </si>
  <si>
    <t>IS496</t>
  </si>
  <si>
    <t>IS497</t>
  </si>
  <si>
    <t>IS498</t>
  </si>
  <si>
    <t>IS522</t>
  </si>
  <si>
    <t>IS524</t>
  </si>
  <si>
    <t>IS523</t>
  </si>
  <si>
    <t>IS579</t>
  </si>
  <si>
    <t>IS580</t>
  </si>
  <si>
    <t>IS959</t>
  </si>
  <si>
    <t>IS582</t>
  </si>
  <si>
    <t>IS583</t>
  </si>
  <si>
    <t>IS584</t>
  </si>
  <si>
    <t>IS008</t>
  </si>
  <si>
    <t>IS009</t>
  </si>
  <si>
    <t>IS581</t>
  </si>
  <si>
    <t>IS585</t>
  </si>
  <si>
    <t>IS588</t>
  </si>
  <si>
    <t>IS587</t>
  </si>
  <si>
    <t>IS586</t>
  </si>
  <si>
    <t>IS589</t>
  </si>
  <si>
    <t>IS590</t>
  </si>
  <si>
    <t>IS591</t>
  </si>
  <si>
    <t>IS592</t>
  </si>
  <si>
    <t>IS453</t>
  </si>
  <si>
    <t>IS593</t>
  </si>
  <si>
    <t>IS594</t>
  </si>
  <si>
    <t>IS619</t>
  </si>
  <si>
    <t>IS620</t>
  </si>
  <si>
    <t>IS595</t>
  </si>
  <si>
    <t>IS596</t>
  </si>
  <si>
    <t>IS550</t>
  </si>
  <si>
    <t>IS551</t>
  </si>
  <si>
    <t>IS597</t>
  </si>
  <si>
    <t>IS598</t>
  </si>
  <si>
    <t>IS599</t>
  </si>
  <si>
    <t>IS600</t>
  </si>
  <si>
    <t>IS601</t>
  </si>
  <si>
    <t>IS602</t>
  </si>
  <si>
    <t>IS007</t>
  </si>
  <si>
    <t>Cacau em pó</t>
  </si>
  <si>
    <t>Gelado de água (sorvete)</t>
  </si>
  <si>
    <t>Pudim de leite e ovos</t>
  </si>
  <si>
    <t>IS562</t>
  </si>
  <si>
    <t>IS563</t>
  </si>
  <si>
    <t>IS564</t>
  </si>
  <si>
    <t>IS606</t>
  </si>
  <si>
    <t>IS607</t>
  </si>
  <si>
    <t>IS608</t>
  </si>
  <si>
    <t>IS565</t>
  </si>
  <si>
    <t>IS566</t>
  </si>
  <si>
    <t>IS567</t>
  </si>
  <si>
    <t>IS568</t>
  </si>
  <si>
    <t>IS609</t>
  </si>
  <si>
    <t>IS610</t>
  </si>
  <si>
    <t>IS611</t>
  </si>
  <si>
    <t>IS612</t>
  </si>
  <si>
    <t>IS613</t>
  </si>
  <si>
    <t>IS614</t>
  </si>
  <si>
    <t>IS006</t>
  </si>
  <si>
    <t>IS615</t>
  </si>
  <si>
    <t>IS616</t>
  </si>
  <si>
    <t>IS618</t>
  </si>
  <si>
    <t>IS624</t>
  </si>
  <si>
    <t>IS625</t>
  </si>
  <si>
    <t>IS626</t>
  </si>
  <si>
    <t>IS627</t>
  </si>
  <si>
    <t>IS628</t>
  </si>
  <si>
    <t>IS630</t>
  </si>
  <si>
    <t>IS631</t>
  </si>
  <si>
    <t>IS632</t>
  </si>
  <si>
    <t>IS633</t>
  </si>
  <si>
    <t>IS635</t>
  </si>
  <si>
    <t>IS636</t>
  </si>
  <si>
    <t>IS623</t>
  </si>
  <si>
    <t>IS637</t>
  </si>
  <si>
    <t>IS638</t>
  </si>
  <si>
    <t>IS641</t>
  </si>
  <si>
    <t>IS642</t>
  </si>
  <si>
    <t>IS644</t>
  </si>
  <si>
    <t>IS645</t>
  </si>
  <si>
    <t>IS648</t>
  </si>
  <si>
    <t>IS649</t>
  </si>
  <si>
    <t>IS650</t>
  </si>
  <si>
    <t>IS651</t>
  </si>
  <si>
    <t>IS652</t>
  </si>
  <si>
    <t>IS653</t>
  </si>
  <si>
    <t>IS655</t>
  </si>
  <si>
    <t>IS657</t>
  </si>
  <si>
    <t>IS658</t>
  </si>
  <si>
    <t>IS661</t>
  </si>
  <si>
    <t>IS662</t>
  </si>
  <si>
    <t>IS663</t>
  </si>
  <si>
    <t>IS665</t>
  </si>
  <si>
    <t>IS666</t>
  </si>
  <si>
    <t>IS667</t>
  </si>
  <si>
    <t>IS668</t>
  </si>
  <si>
    <t>IS669</t>
  </si>
  <si>
    <t>IS670</t>
  </si>
  <si>
    <t>IS671</t>
  </si>
  <si>
    <t>IS673</t>
  </si>
  <si>
    <t>IS674</t>
  </si>
  <si>
    <t>IS675</t>
  </si>
  <si>
    <t>IS676</t>
  </si>
  <si>
    <t>IS688</t>
  </si>
  <si>
    <t>IS678</t>
  </si>
  <si>
    <t>IS679</t>
  </si>
  <si>
    <t>IS680</t>
  </si>
  <si>
    <t>IS681</t>
  </si>
  <si>
    <t>IS682</t>
  </si>
  <si>
    <t>IS683</t>
  </si>
  <si>
    <t>IS684</t>
  </si>
  <si>
    <t>IS685</t>
  </si>
  <si>
    <t>IS686</t>
  </si>
  <si>
    <t>IS696</t>
  </si>
  <si>
    <t>IS689</t>
  </si>
  <si>
    <t>IS690</t>
  </si>
  <si>
    <t>IS691</t>
  </si>
  <si>
    <t>IS692</t>
  </si>
  <si>
    <t>IS693</t>
  </si>
  <si>
    <t>IS694</t>
  </si>
  <si>
    <t>IS695</t>
  </si>
  <si>
    <t>IS697</t>
  </si>
  <si>
    <t>IS698</t>
  </si>
  <si>
    <t>IS699</t>
  </si>
  <si>
    <t>IS700</t>
  </si>
  <si>
    <t>IS701</t>
  </si>
  <si>
    <t>IS702</t>
  </si>
  <si>
    <t>IS703</t>
  </si>
  <si>
    <t>IS705</t>
  </si>
  <si>
    <t>IS706</t>
  </si>
  <si>
    <t>IS707</t>
  </si>
  <si>
    <t>IS704</t>
  </si>
  <si>
    <t>IS643</t>
  </si>
  <si>
    <t>IS708</t>
  </si>
  <si>
    <t>IS709</t>
  </si>
  <si>
    <t>IS710</t>
  </si>
  <si>
    <t>IS395</t>
  </si>
  <si>
    <t>IS392</t>
  </si>
  <si>
    <t>IS388</t>
  </si>
  <si>
    <t>IS389</t>
  </si>
  <si>
    <t>IS390</t>
  </si>
  <si>
    <t>IS391</t>
  </si>
  <si>
    <t>IS394</t>
  </si>
  <si>
    <t>IS393</t>
  </si>
  <si>
    <t>IS313</t>
  </si>
  <si>
    <t>IS374</t>
  </si>
  <si>
    <t>IS376</t>
  </si>
  <si>
    <t>IS377</t>
  </si>
  <si>
    <t>IS378</t>
  </si>
  <si>
    <t>IS398</t>
  </si>
  <si>
    <t>IS399</t>
  </si>
  <si>
    <t>IS375</t>
  </si>
  <si>
    <t>IS385</t>
  </si>
  <si>
    <t>IS386</t>
  </si>
  <si>
    <t>IS379</t>
  </si>
  <si>
    <t>IS383</t>
  </si>
  <si>
    <t>IS380</t>
  </si>
  <si>
    <t>IS384</t>
  </si>
  <si>
    <t>IS381</t>
  </si>
  <si>
    <t>IS382</t>
  </si>
  <si>
    <t>IS351</t>
  </si>
  <si>
    <t>IS352</t>
  </si>
  <si>
    <t>IS353</t>
  </si>
  <si>
    <t>IS354</t>
  </si>
  <si>
    <t>IS357</t>
  </si>
  <si>
    <t>IS359</t>
  </si>
  <si>
    <t>IS360</t>
  </si>
  <si>
    <t>IS361</t>
  </si>
  <si>
    <t>IS362</t>
  </si>
  <si>
    <t>IS363</t>
  </si>
  <si>
    <t>IS364</t>
  </si>
  <si>
    <t>IS366</t>
  </si>
  <si>
    <t>IS365</t>
  </si>
  <si>
    <t>IS302</t>
  </si>
  <si>
    <t>IS301</t>
  </si>
  <si>
    <t>IS303</t>
  </si>
  <si>
    <t>IS304</t>
  </si>
  <si>
    <t>IS274</t>
  </si>
  <si>
    <t>IS276</t>
  </si>
  <si>
    <t>IS275</t>
  </si>
  <si>
    <t>IS016</t>
  </si>
  <si>
    <t>IS245</t>
  </si>
  <si>
    <t>IS240</t>
  </si>
  <si>
    <t>IS242</t>
  </si>
  <si>
    <t>IS241</t>
  </si>
  <si>
    <t>IS243</t>
  </si>
  <si>
    <t>IS244</t>
  </si>
  <si>
    <t>IS017</t>
  </si>
  <si>
    <t>IS246</t>
  </si>
  <si>
    <t>IS248</t>
  </si>
  <si>
    <t>IS247</t>
  </si>
  <si>
    <t>IS249</t>
  </si>
  <si>
    <t>IS250</t>
  </si>
  <si>
    <t>IS010</t>
  </si>
  <si>
    <t>IS266</t>
  </si>
  <si>
    <t>IS268</t>
  </si>
  <si>
    <t>IS267</t>
  </si>
  <si>
    <t>IS269</t>
  </si>
  <si>
    <t>IS011</t>
  </si>
  <si>
    <t>IS270</t>
  </si>
  <si>
    <t>IS272</t>
  </si>
  <si>
    <t>IS271</t>
  </si>
  <si>
    <t>IS273</t>
  </si>
  <si>
    <t>IS013</t>
  </si>
  <si>
    <t>IS012</t>
  </si>
  <si>
    <t>IS262</t>
  </si>
  <si>
    <t>IS264</t>
  </si>
  <si>
    <t>IS263</t>
  </si>
  <si>
    <t>IS265</t>
  </si>
  <si>
    <t>IS014</t>
  </si>
  <si>
    <t>IS251</t>
  </si>
  <si>
    <t>IS253</t>
  </si>
  <si>
    <t>IS252</t>
  </si>
  <si>
    <t>IS254</t>
  </si>
  <si>
    <t>IS255</t>
  </si>
  <si>
    <t>IS015</t>
  </si>
  <si>
    <t>IS261</t>
  </si>
  <si>
    <t>IS256</t>
  </si>
  <si>
    <t>IS257</t>
  </si>
  <si>
    <t>IS258</t>
  </si>
  <si>
    <t>IS259</t>
  </si>
  <si>
    <t>IS260</t>
  </si>
  <si>
    <t>IS277</t>
  </si>
  <si>
    <t>IS280</t>
  </si>
  <si>
    <t>IS278</t>
  </si>
  <si>
    <t>IS281</t>
  </si>
  <si>
    <t>IS279</t>
  </si>
  <si>
    <t>IS305</t>
  </si>
  <si>
    <t>IS306</t>
  </si>
  <si>
    <t>IS285</t>
  </si>
  <si>
    <t>IS282</t>
  </si>
  <si>
    <t>IS287</t>
  </si>
  <si>
    <t>IS284</t>
  </si>
  <si>
    <t>IS288</t>
  </si>
  <si>
    <t>IS290</t>
  </si>
  <si>
    <t>IS283</t>
  </si>
  <si>
    <t>IS289</t>
  </si>
  <si>
    <t>IS286</t>
  </si>
  <si>
    <t>IS800</t>
  </si>
  <si>
    <t>IS801</t>
  </si>
  <si>
    <t>IS811</t>
  </si>
  <si>
    <t>IS813</t>
  </si>
  <si>
    <t>IS812</t>
  </si>
  <si>
    <t>IS814</t>
  </si>
  <si>
    <t>IS802</t>
  </si>
  <si>
    <t>IS803</t>
  </si>
  <si>
    <t>IS804</t>
  </si>
  <si>
    <t>IS809</t>
  </si>
  <si>
    <t>IS810</t>
  </si>
  <si>
    <t>IS807</t>
  </si>
  <si>
    <t>IS805</t>
  </si>
  <si>
    <t>IS808</t>
  </si>
  <si>
    <t>IS806</t>
  </si>
  <si>
    <t>IS815</t>
  </si>
  <si>
    <t>IS816</t>
  </si>
  <si>
    <t>IS902</t>
  </si>
  <si>
    <t>IS904</t>
  </si>
  <si>
    <t>IS903</t>
  </si>
  <si>
    <t>IS817</t>
  </si>
  <si>
    <t>IS819</t>
  </si>
  <si>
    <t>IS818</t>
  </si>
  <si>
    <t>IS820</t>
  </si>
  <si>
    <t>IS821</t>
  </si>
  <si>
    <t>IS822</t>
  </si>
  <si>
    <t>IS896</t>
  </si>
  <si>
    <t>IS897</t>
  </si>
  <si>
    <t>IS898</t>
  </si>
  <si>
    <t>IS823</t>
  </si>
  <si>
    <t>IS824</t>
  </si>
  <si>
    <t>IS825</t>
  </si>
  <si>
    <t>IS826</t>
  </si>
  <si>
    <t>IS827</t>
  </si>
  <si>
    <t>IS828</t>
  </si>
  <si>
    <t>IS829</t>
  </si>
  <si>
    <t>IS830</t>
  </si>
  <si>
    <t>IS831</t>
  </si>
  <si>
    <t>IS833</t>
  </si>
  <si>
    <t>IS832</t>
  </si>
  <si>
    <t>IS834</t>
  </si>
  <si>
    <t>IS836</t>
  </si>
  <si>
    <t>IS835</t>
  </si>
  <si>
    <t>IS899</t>
  </si>
  <si>
    <t>IS900</t>
  </si>
  <si>
    <t>IS901</t>
  </si>
  <si>
    <t>IS837</t>
  </si>
  <si>
    <t>IS840</t>
  </si>
  <si>
    <t>IS838</t>
  </si>
  <si>
    <t>IS839</t>
  </si>
  <si>
    <t>IS841</t>
  </si>
  <si>
    <t>IS844</t>
  </si>
  <si>
    <t>IS842</t>
  </si>
  <si>
    <t>IS843</t>
  </si>
  <si>
    <t>IS845</t>
  </si>
  <si>
    <t>IS847</t>
  </si>
  <si>
    <t>IS846</t>
  </si>
  <si>
    <t>IS848</t>
  </si>
  <si>
    <t>IS849</t>
  </si>
  <si>
    <t>IS850</t>
  </si>
  <si>
    <t>IS852</t>
  </si>
  <si>
    <t>IS851</t>
  </si>
  <si>
    <t>IS853</t>
  </si>
  <si>
    <t>IS855</t>
  </si>
  <si>
    <t>IS854</t>
  </si>
  <si>
    <t>IS856</t>
  </si>
  <si>
    <t>IS858</t>
  </si>
  <si>
    <t>IS857</t>
  </si>
  <si>
    <t>IS859</t>
  </si>
  <si>
    <t>IS861</t>
  </si>
  <si>
    <t>IS860</t>
  </si>
  <si>
    <t>IS862</t>
  </si>
  <si>
    <t>IS863</t>
  </si>
  <si>
    <t>IS864</t>
  </si>
  <si>
    <t>IS865</t>
  </si>
  <si>
    <t>IS866</t>
  </si>
  <si>
    <t>IS867</t>
  </si>
  <si>
    <t>IS868</t>
  </si>
  <si>
    <t>IS869</t>
  </si>
  <si>
    <t>IS965</t>
  </si>
  <si>
    <t>IS966</t>
  </si>
  <si>
    <t>IS967</t>
  </si>
  <si>
    <t>IS968</t>
  </si>
  <si>
    <t>IS870</t>
  </si>
  <si>
    <t>IS871</t>
  </si>
  <si>
    <t>IS874</t>
  </si>
  <si>
    <t>IS872</t>
  </si>
  <si>
    <t>IS873</t>
  </si>
  <si>
    <t>IS875</t>
  </si>
  <si>
    <t>IS876</t>
  </si>
  <si>
    <t>IS877</t>
  </si>
  <si>
    <t>IS878</t>
  </si>
  <si>
    <t>IS879</t>
  </si>
  <si>
    <t>IS880</t>
  </si>
  <si>
    <t>IS881</t>
  </si>
  <si>
    <t>IS882</t>
  </si>
  <si>
    <t>IS884</t>
  </si>
  <si>
    <t>IS883</t>
  </si>
  <si>
    <t>IS885</t>
  </si>
  <si>
    <t>IS890</t>
  </si>
  <si>
    <t>IS888</t>
  </si>
  <si>
    <t>IS889</t>
  </si>
  <si>
    <t>IS887</t>
  </si>
  <si>
    <t>IS886</t>
  </si>
  <si>
    <t>IS891</t>
  </si>
  <si>
    <t>IS892</t>
  </si>
  <si>
    <t>IS893</t>
  </si>
  <si>
    <t>IS894</t>
  </si>
  <si>
    <t>IS905</t>
  </si>
  <si>
    <t>IS906</t>
  </si>
  <si>
    <t>IS895</t>
  </si>
  <si>
    <t>IS907</t>
  </si>
  <si>
    <t>IS908</t>
  </si>
  <si>
    <t>IS919</t>
  </si>
  <si>
    <t>IS920</t>
  </si>
  <si>
    <t>IS912</t>
  </si>
  <si>
    <t>IS913</t>
  </si>
  <si>
    <t>IS914</t>
  </si>
  <si>
    <t>IS916</t>
  </si>
  <si>
    <t>IS915</t>
  </si>
  <si>
    <t>IS909</t>
  </si>
  <si>
    <t>IS910</t>
  </si>
  <si>
    <t>IS911</t>
  </si>
  <si>
    <t>IS917</t>
  </si>
  <si>
    <t>IS918</t>
  </si>
  <si>
    <t>IS969</t>
  </si>
  <si>
    <t>IS970</t>
  </si>
  <si>
    <t>IS971</t>
  </si>
  <si>
    <t>IS921</t>
  </si>
  <si>
    <t>IS922</t>
  </si>
  <si>
    <t>IS923</t>
  </si>
  <si>
    <t>IS953</t>
  </si>
  <si>
    <t>IS952</t>
  </si>
  <si>
    <t>IS083</t>
  </si>
  <si>
    <t>IS085</t>
  </si>
  <si>
    <t>IS084</t>
  </si>
  <si>
    <t>IS095</t>
  </si>
  <si>
    <t>IS086</t>
  </si>
  <si>
    <t>IS087</t>
  </si>
  <si>
    <t>IS090</t>
  </si>
  <si>
    <t>IS088</t>
  </si>
  <si>
    <t>IS089</t>
  </si>
  <si>
    <t>IS091</t>
  </si>
  <si>
    <t>IS092</t>
  </si>
  <si>
    <t>IS093</t>
  </si>
  <si>
    <t>IS094</t>
  </si>
  <si>
    <t>IS949</t>
  </si>
  <si>
    <t>IS573</t>
  </si>
  <si>
    <t>IS574</t>
  </si>
  <si>
    <t>IS569</t>
  </si>
  <si>
    <t>IS570</t>
  </si>
  <si>
    <t>IS571</t>
  </si>
  <si>
    <t>IS572</t>
  </si>
  <si>
    <t>IS575</t>
  </si>
  <si>
    <t>IS576</t>
  </si>
  <si>
    <t>IS577</t>
  </si>
  <si>
    <t>IS578</t>
  </si>
  <si>
    <t>IS525</t>
  </si>
  <si>
    <t>IS526</t>
  </si>
  <si>
    <t>IS527</t>
  </si>
  <si>
    <t>IS528</t>
  </si>
  <si>
    <t>IS531</t>
  </si>
  <si>
    <t>IS532</t>
  </si>
  <si>
    <t>IS529</t>
  </si>
  <si>
    <t>IS530</t>
  </si>
  <si>
    <t>IS533</t>
  </si>
  <si>
    <t>Arroz de cenoura com azeite</t>
  </si>
  <si>
    <t>Arroz de polvo com azeite</t>
  </si>
  <si>
    <t>Pão de centeio integral</t>
  </si>
  <si>
    <t>Pão de milho</t>
  </si>
  <si>
    <t>Pão de mistura de trigo e centeio</t>
  </si>
  <si>
    <t>Pão de trigo</t>
  </si>
  <si>
    <t>Pão do coração (trigo)</t>
  </si>
  <si>
    <t>Pão de leite (trigo)</t>
  </si>
  <si>
    <t>Pão ralado</t>
  </si>
  <si>
    <t>Biscoitos de trigo integral tipo "Weetabix"</t>
  </si>
  <si>
    <t>Farelo de trigo tipo "All-Bran"</t>
  </si>
  <si>
    <r>
      <t xml:space="preserve">Farinha láctea tipo "Cerelac" </t>
    </r>
    <r>
      <rPr>
        <sz val="9"/>
        <rFont val="Arial"/>
        <family val="2"/>
      </rPr>
      <t>(com farinha de trigo)</t>
    </r>
  </si>
  <si>
    <r>
      <t xml:space="preserve">Farinha láctea 5 frutos tipo "Cerelac" </t>
    </r>
    <r>
      <rPr>
        <sz val="9"/>
        <rFont val="Arial"/>
        <family val="2"/>
      </rPr>
      <t>(com farinha de trigo)</t>
    </r>
  </si>
  <si>
    <r>
      <t xml:space="preserve">Farinha láctea maçãs tipo "Cerelac" </t>
    </r>
    <r>
      <rPr>
        <sz val="9"/>
        <rFont val="Arial"/>
        <family val="2"/>
      </rPr>
      <t>(com farinha de trigo)</t>
    </r>
  </si>
  <si>
    <t>Flocos de cereais e frutos secos tipo "Muesli"</t>
  </si>
  <si>
    <t>Flocos de trigo e arroz enriquecidos com vitaminas, cálcio e ferro</t>
  </si>
  <si>
    <t>Flocos de trigo integral tipo "All-Bran Flakes"</t>
  </si>
  <si>
    <t>IS387</t>
  </si>
  <si>
    <t>IS396</t>
  </si>
  <si>
    <t>IS397</t>
  </si>
  <si>
    <t>IS502</t>
  </si>
  <si>
    <t>IS503</t>
  </si>
  <si>
    <t>IS629</t>
  </si>
  <si>
    <t>IS634</t>
  </si>
  <si>
    <t>IS639</t>
  </si>
  <si>
    <t>IS646</t>
  </si>
  <si>
    <t>IS659</t>
  </si>
  <si>
    <t>IS640</t>
  </si>
  <si>
    <t>IS647</t>
  </si>
  <si>
    <t>IS654</t>
  </si>
  <si>
    <t>IS656</t>
  </si>
  <si>
    <t>IS664</t>
  </si>
  <si>
    <t>IS677</t>
  </si>
  <si>
    <t>IS687</t>
  </si>
  <si>
    <t>IS660</t>
  </si>
  <si>
    <t>IS672</t>
  </si>
  <si>
    <t>IS521</t>
  </si>
  <si>
    <t>IS520</t>
  </si>
  <si>
    <t>IS504</t>
  </si>
  <si>
    <t>IS505</t>
  </si>
  <si>
    <t>IS506</t>
  </si>
  <si>
    <t>IS507</t>
  </si>
  <si>
    <t>IS508</t>
  </si>
  <si>
    <t>IS510</t>
  </si>
  <si>
    <t>IS509</t>
  </si>
  <si>
    <t>IS499</t>
  </si>
  <si>
    <t>IS513</t>
  </si>
  <si>
    <t>IS516</t>
  </si>
  <si>
    <t>IS517</t>
  </si>
  <si>
    <t>IS500</t>
  </si>
  <si>
    <t>IS501</t>
  </si>
  <si>
    <t>IS490</t>
  </si>
  <si>
    <t>IS491</t>
  </si>
  <si>
    <t>IS492</t>
  </si>
  <si>
    <t>IS493</t>
  </si>
  <si>
    <t>IS494</t>
  </si>
  <si>
    <t>IS511</t>
  </si>
  <si>
    <t>IS512</t>
  </si>
  <si>
    <t>IS729</t>
  </si>
  <si>
    <t>IS730</t>
  </si>
  <si>
    <t>IS731</t>
  </si>
  <si>
    <t>IS734</t>
  </si>
  <si>
    <t>IS733</t>
  </si>
  <si>
    <t>IS732</t>
  </si>
  <si>
    <t>IS735</t>
  </si>
  <si>
    <t>IS726</t>
  </si>
  <si>
    <t>IS727</t>
  </si>
  <si>
    <t>IS728</t>
  </si>
  <si>
    <t>IS711</t>
  </si>
  <si>
    <t>IS718</t>
  </si>
  <si>
    <t>IS719</t>
  </si>
  <si>
    <t>IS720</t>
  </si>
  <si>
    <t>IS721</t>
  </si>
  <si>
    <t>IS722</t>
  </si>
  <si>
    <t>IS723</t>
  </si>
  <si>
    <t>IS724</t>
  </si>
  <si>
    <t>IS725</t>
  </si>
  <si>
    <t>IS712</t>
  </si>
  <si>
    <t>IS713</t>
  </si>
  <si>
    <t>IS714</t>
  </si>
  <si>
    <t>IS715</t>
  </si>
  <si>
    <t>IS716</t>
  </si>
  <si>
    <t>IS717</t>
  </si>
  <si>
    <t>IS001</t>
  </si>
  <si>
    <t>IS004</t>
  </si>
  <si>
    <t>IS003</t>
  </si>
  <si>
    <t>IS002</t>
  </si>
  <si>
    <t>IS005</t>
  </si>
  <si>
    <t>IS767</t>
  </si>
  <si>
    <t>IS769</t>
  </si>
  <si>
    <t>IS768</t>
  </si>
  <si>
    <t>IS770</t>
  </si>
  <si>
    <t>IS771</t>
  </si>
  <si>
    <t>IS772</t>
  </si>
  <si>
    <t>IS773</t>
  </si>
  <si>
    <t>IS774</t>
  </si>
  <si>
    <t>IS775</t>
  </si>
  <si>
    <t>IS776</t>
  </si>
  <si>
    <t>IS962</t>
  </si>
  <si>
    <t>IS963</t>
  </si>
  <si>
    <t>IS964</t>
  </si>
  <si>
    <t>IS764</t>
  </si>
  <si>
    <t>IS757</t>
  </si>
  <si>
    <t>IS762</t>
  </si>
  <si>
    <t>IS748</t>
  </si>
  <si>
    <t>IS749</t>
  </si>
  <si>
    <t>IS750</t>
  </si>
  <si>
    <t>IS751</t>
  </si>
  <si>
    <t>IS752</t>
  </si>
  <si>
    <t>IS753</t>
  </si>
  <si>
    <t>IS754</t>
  </si>
  <si>
    <t>IS763</t>
  </si>
  <si>
    <t>IS765</t>
  </si>
  <si>
    <t>IS766</t>
  </si>
  <si>
    <t>IS738</t>
  </si>
  <si>
    <t>IS743</t>
  </si>
  <si>
    <t>IS736</t>
  </si>
  <si>
    <t>IS740</t>
  </si>
  <si>
    <t>IS745</t>
  </si>
  <si>
    <t>IS747</t>
  </si>
  <si>
    <t>IS617</t>
  </si>
  <si>
    <t>IS739</t>
  </si>
  <si>
    <t>IS742</t>
  </si>
  <si>
    <t>IS744</t>
  </si>
  <si>
    <t>IS780</t>
  </si>
  <si>
    <t>IS781</t>
  </si>
  <si>
    <t>IS795</t>
  </si>
  <si>
    <t>IS782</t>
  </si>
  <si>
    <t>IS783</t>
  </si>
  <si>
    <t>IS784</t>
  </si>
  <si>
    <t>IS785</t>
  </si>
  <si>
    <t>IS786</t>
  </si>
  <si>
    <t>IS788</t>
  </si>
  <si>
    <t>IS787</t>
  </si>
  <si>
    <t>IS789</t>
  </si>
  <si>
    <t>IS790</t>
  </si>
  <si>
    <t>IS791</t>
  </si>
  <si>
    <t>IS792</t>
  </si>
  <si>
    <t>IS793</t>
  </si>
  <si>
    <t>IS794</t>
  </si>
  <si>
    <t>IS796</t>
  </si>
  <si>
    <t>IS799</t>
  </si>
  <si>
    <t>IS797</t>
  </si>
  <si>
    <t>IS798</t>
  </si>
  <si>
    <t>IS926</t>
  </si>
  <si>
    <t>IS927</t>
  </si>
  <si>
    <t>IS928</t>
  </si>
  <si>
    <t>IS929</t>
  </si>
  <si>
    <t>IS930</t>
  </si>
  <si>
    <t>IS931</t>
  </si>
  <si>
    <t>IS934</t>
  </si>
  <si>
    <t>IS940</t>
  </si>
  <si>
    <t>IS941</t>
  </si>
  <si>
    <t>IS942</t>
  </si>
  <si>
    <t>IS943</t>
  </si>
  <si>
    <t>IS936</t>
  </si>
  <si>
    <t>IS935</t>
  </si>
  <si>
    <t>IS937</t>
  </si>
  <si>
    <t>IS938</t>
  </si>
  <si>
    <t>IS939</t>
  </si>
  <si>
    <t>IS932</t>
  </si>
  <si>
    <t>IS960</t>
  </si>
  <si>
    <t>IS933</t>
  </si>
  <si>
    <t>IS300</t>
  </si>
  <si>
    <t>IS299</t>
  </si>
  <si>
    <t>IS298</t>
  </si>
  <si>
    <t>IS297</t>
  </si>
  <si>
    <t>IS549</t>
  </si>
  <si>
    <t>IS409</t>
  </si>
  <si>
    <t>Kiwi</t>
  </si>
  <si>
    <t>Farinha de alfarroba</t>
  </si>
  <si>
    <t>IS471</t>
  </si>
  <si>
    <t>IS454</t>
  </si>
  <si>
    <t>IS777</t>
  </si>
  <si>
    <t>IS778</t>
  </si>
  <si>
    <t>IS779</t>
  </si>
  <si>
    <t>IS515</t>
  </si>
  <si>
    <t>IS961</t>
  </si>
  <si>
    <t>IS372</t>
  </si>
  <si>
    <t>IS314</t>
  </si>
  <si>
    <t>IS972</t>
  </si>
  <si>
    <t>Clementina</t>
  </si>
  <si>
    <t>Damasco</t>
  </si>
  <si>
    <t>Framboesa</t>
  </si>
  <si>
    <t>Ginja</t>
  </si>
  <si>
    <t>Marmelo</t>
  </si>
  <si>
    <t>Marmelada</t>
  </si>
  <si>
    <t>Meloa</t>
  </si>
  <si>
    <t>Nectarina</t>
  </si>
  <si>
    <t>Azeitona</t>
  </si>
  <si>
    <r>
      <t xml:space="preserve">Azeite </t>
    </r>
    <r>
      <rPr>
        <sz val="9"/>
        <rFont val="Arial"/>
        <family val="2"/>
      </rPr>
      <t>(4 marcas)</t>
    </r>
  </si>
  <si>
    <t>Farinha de milho tipo 70</t>
  </si>
  <si>
    <t>Presunto</t>
  </si>
  <si>
    <t>Amido (g)</t>
  </si>
  <si>
    <t>Ácido linoleico (g)</t>
  </si>
  <si>
    <t>Colesterol (mg)</t>
  </si>
  <si>
    <t>Álcool (g)</t>
  </si>
  <si>
    <t>Água (g)</t>
  </si>
  <si>
    <t>Retinol (vit. A total) (mg)</t>
  </si>
  <si>
    <t>Niacina (mg)</t>
  </si>
  <si>
    <t>vit. C (mg)</t>
  </si>
  <si>
    <t>vit. D (µg)</t>
  </si>
  <si>
    <t>Na (mg)</t>
  </si>
  <si>
    <t>Ca (mg)</t>
  </si>
  <si>
    <t>P (mg)</t>
  </si>
  <si>
    <t>Fe (mg)</t>
  </si>
  <si>
    <t>Mg (mg)</t>
  </si>
  <si>
    <t>Zn (mg)</t>
  </si>
  <si>
    <t>Folatos (µg)</t>
  </si>
  <si>
    <t>Cinza (g)</t>
  </si>
  <si>
    <t>Vit. B12 (µg)</t>
  </si>
  <si>
    <t>Ácidos orgânicos (g)</t>
  </si>
  <si>
    <t>Código</t>
  </si>
  <si>
    <t>PRODUTO</t>
  </si>
  <si>
    <t>Leite humano, colostro</t>
  </si>
  <si>
    <t>Leite humano, transição</t>
  </si>
  <si>
    <t>Gelatina preparada com ananás em conserva</t>
  </si>
  <si>
    <t>Cubo de carne de vaca para caldo</t>
  </si>
  <si>
    <t>Cubo de carne de galinha para caldo</t>
  </si>
  <si>
    <t>Vinagre</t>
  </si>
  <si>
    <t>Mortadela</t>
  </si>
  <si>
    <t>Base em pó para bebida de ananás</t>
  </si>
  <si>
    <t>Base em pó para bebida de laranja</t>
  </si>
  <si>
    <r>
      <t>Caroteno (</t>
    </r>
    <r>
      <rPr>
        <b/>
        <sz val="10"/>
        <rFont val="Symbol"/>
        <family val="1"/>
        <charset val="2"/>
      </rPr>
      <t>m</t>
    </r>
    <r>
      <rPr>
        <b/>
        <sz val="10"/>
        <rFont val="Arial"/>
        <family val="2"/>
      </rPr>
      <t>g)</t>
    </r>
  </si>
  <si>
    <t>Salpicão</t>
  </si>
  <si>
    <t>Couve roxa crua</t>
  </si>
  <si>
    <t>Mel</t>
  </si>
  <si>
    <t>Sonhos</t>
  </si>
  <si>
    <t>Rabanada</t>
  </si>
  <si>
    <t>Gelatina preparada com laranja e sumo de laranja</t>
  </si>
  <si>
    <t>Rissol de camarão</t>
  </si>
  <si>
    <t>Açorda de ovo</t>
  </si>
  <si>
    <t>Abacate</t>
  </si>
  <si>
    <t>Manga</t>
  </si>
  <si>
    <t>Papaia</t>
  </si>
  <si>
    <t>5,0</t>
  </si>
  <si>
    <t>4,0</t>
  </si>
  <si>
    <t>6,0</t>
  </si>
  <si>
    <t>3,0</t>
  </si>
  <si>
    <t>Farinha de pau (mandioca)</t>
  </si>
  <si>
    <t>Bola de Berlim sem creme</t>
  </si>
  <si>
    <t>Bolo de chocolate</t>
  </si>
  <si>
    <t>Bolo de coco</t>
  </si>
  <si>
    <t>Frango, Perna sem pele crua</t>
  </si>
  <si>
    <t>Frango, Perna sem pele cozida</t>
  </si>
  <si>
    <t>Frango, Perna sem pele estufada com azeite e margarina</t>
  </si>
  <si>
    <t>Frango, Perna sem pele estufada com margarina</t>
  </si>
  <si>
    <t>Frango, Perna sem pele estufada, sem molho</t>
  </si>
  <si>
    <t>Frango (1/4 de Frango) Peito e asa com pele grelhado</t>
  </si>
  <si>
    <t>Frango (1/4 de Frango) Peito e asa com pele estufado, sem molho</t>
  </si>
  <si>
    <t>Frango (1/4 de Frango) Peito e asa com pele cru</t>
  </si>
  <si>
    <t>Frango (1/4 de Frango) Peito e asa com pele cozido</t>
  </si>
  <si>
    <t>Frango (1/4 de Frango) Peito e asa com pele estufado com azeite e margarina</t>
  </si>
  <si>
    <t>Frango (1/4 de Frango) Peito e asa com pele estufado com margarina</t>
  </si>
  <si>
    <t>Frango (1/4 de Frango) Perna com pele crua</t>
  </si>
  <si>
    <t>Frango (1/4 de Frango) Perna com pele assada, sem molho</t>
  </si>
  <si>
    <t>Frango (1/4 de Frango) Perna com pele cozida</t>
  </si>
  <si>
    <t>Frango (1/4 de Frango) Perna com pele estufada com azeite e margarina</t>
  </si>
  <si>
    <t>Frango (1/4 de Frango) Perna com pele estufada com margarina</t>
  </si>
  <si>
    <t>Frango (1/4 de Frango) Perna com pele estufada, sem molho</t>
  </si>
  <si>
    <t>Frango (1/4 de Frango) Perna com pele grelhada</t>
  </si>
  <si>
    <r>
      <t xml:space="preserve">Gelado caseiro com palitos </t>
    </r>
    <r>
      <rPr>
        <i/>
        <sz val="10"/>
        <rFont val="Arial"/>
        <family val="2"/>
      </rPr>
      <t>la Reine</t>
    </r>
  </si>
  <si>
    <r>
      <t>Pasta de fígado de porco (</t>
    </r>
    <r>
      <rPr>
        <i/>
        <sz val="10"/>
        <rFont val="Arial"/>
        <family val="2"/>
      </rPr>
      <t>paté</t>
    </r>
    <r>
      <rPr>
        <sz val="10"/>
        <rFont val="Arial"/>
      </rPr>
      <t>)</t>
    </r>
  </si>
  <si>
    <r>
      <t xml:space="preserve">Fígado, </t>
    </r>
    <r>
      <rPr>
        <i/>
        <sz val="10"/>
        <rFont val="Arial"/>
        <family val="2"/>
      </rPr>
      <t xml:space="preserve">Paté </t>
    </r>
    <r>
      <rPr>
        <sz val="10"/>
        <rFont val="Arial"/>
      </rPr>
      <t>caseiro de aves</t>
    </r>
  </si>
  <si>
    <t>Quiche Lorraine</t>
  </si>
  <si>
    <r>
      <t xml:space="preserve">Massa quebrada para </t>
    </r>
    <r>
      <rPr>
        <i/>
        <sz val="10"/>
        <rFont val="Arial"/>
        <family val="2"/>
      </rPr>
      <t>quiche</t>
    </r>
  </si>
  <si>
    <r>
      <t xml:space="preserve">Biscoitos, palitos </t>
    </r>
    <r>
      <rPr>
        <i/>
        <sz val="10"/>
        <rFont val="Arial"/>
        <family val="2"/>
      </rPr>
      <t>la Reine</t>
    </r>
  </si>
  <si>
    <t>Croissant</t>
  </si>
  <si>
    <r>
      <t xml:space="preserve">Éclair </t>
    </r>
    <r>
      <rPr>
        <sz val="10"/>
        <rFont val="Arial"/>
      </rPr>
      <t>de chocolate</t>
    </r>
  </si>
  <si>
    <r>
      <t xml:space="preserve">Torta de chocolate e </t>
    </r>
    <r>
      <rPr>
        <i/>
        <sz val="10"/>
        <rFont val="Arial"/>
        <family val="2"/>
      </rPr>
      <t>chantilly</t>
    </r>
  </si>
  <si>
    <t>Ameixa, conserva em calda de açúcar</t>
  </si>
  <si>
    <t>Pudim instantâneo em pó</t>
  </si>
  <si>
    <t>Pudim instantâneo preparado com leite meio gordo</t>
  </si>
  <si>
    <t>Pudim instantâneo preparado com leite magro</t>
  </si>
  <si>
    <r>
      <t xml:space="preserve">Não Alcoólicas, Bebida Refrigerante cola </t>
    </r>
    <r>
      <rPr>
        <i/>
        <sz val="10"/>
        <rFont val="Arial"/>
        <family val="2"/>
      </rPr>
      <t>light</t>
    </r>
  </si>
  <si>
    <t>Não Alcoólicas, Café (Infusão) - bica (3 marcas)</t>
  </si>
  <si>
    <t>Não Alcoólicas, Sumo de frutos 100%, tomate</t>
  </si>
  <si>
    <t>Bolo ferradura</t>
  </si>
  <si>
    <t>"Donut"</t>
  </si>
  <si>
    <t>"Donut" recheado com doce de fruta</t>
  </si>
  <si>
    <t>Merengue</t>
  </si>
  <si>
    <t>IS046</t>
  </si>
  <si>
    <t>IS045</t>
  </si>
  <si>
    <t>IS047</t>
  </si>
  <si>
    <t>IS048</t>
  </si>
  <si>
    <t>IS056</t>
  </si>
  <si>
    <t>IS039</t>
  </si>
  <si>
    <t>IS049</t>
  </si>
  <si>
    <t>IS057</t>
  </si>
  <si>
    <t>IS050</t>
  </si>
  <si>
    <t>IS058</t>
  </si>
  <si>
    <t>IS041</t>
  </si>
  <si>
    <t>IS040</t>
  </si>
  <si>
    <t>IS051</t>
  </si>
  <si>
    <t>IS061</t>
  </si>
  <si>
    <t>IS060</t>
  </si>
  <si>
    <t>IS059</t>
  </si>
  <si>
    <t>IS042</t>
  </si>
  <si>
    <t>IS043</t>
  </si>
  <si>
    <t>IS052</t>
  </si>
  <si>
    <t>IS054</t>
  </si>
  <si>
    <t>IS053</t>
  </si>
  <si>
    <t>IS055</t>
  </si>
  <si>
    <t>IS079</t>
  </si>
  <si>
    <t>IS076</t>
  </si>
  <si>
    <t>IS070</t>
  </si>
  <si>
    <t>IS075</t>
  </si>
  <si>
    <t>IS080</t>
  </si>
  <si>
    <t>IS081</t>
  </si>
  <si>
    <t>IS071</t>
  </si>
  <si>
    <t>IS069</t>
  </si>
  <si>
    <t>IS068</t>
  </si>
  <si>
    <t>IS082</t>
  </si>
  <si>
    <t>IS072</t>
  </si>
  <si>
    <t>IS077</t>
  </si>
  <si>
    <t>IS073</t>
  </si>
  <si>
    <t>IS078</t>
  </si>
  <si>
    <t>IS074</t>
  </si>
  <si>
    <t>IS518</t>
  </si>
  <si>
    <t>IS519</t>
  </si>
  <si>
    <t>IS514</t>
  </si>
  <si>
    <t>IS096</t>
  </si>
  <si>
    <t>IS122</t>
  </si>
  <si>
    <t>IS123</t>
  </si>
  <si>
    <t>IS116</t>
  </si>
  <si>
    <t>IS102</t>
  </si>
  <si>
    <t>IS111</t>
  </si>
  <si>
    <t>IS112</t>
  </si>
  <si>
    <t>IS105</t>
  </si>
  <si>
    <t>IS124</t>
  </si>
  <si>
    <t>IS113</t>
  </si>
  <si>
    <t>IS126</t>
  </si>
  <si>
    <t>IS136</t>
  </si>
  <si>
    <t>IS127</t>
  </si>
  <si>
    <t>IS130</t>
  </si>
  <si>
    <t>IS132</t>
  </si>
  <si>
    <t>IS133</t>
  </si>
  <si>
    <t>IS131</t>
  </si>
  <si>
    <t>IS129</t>
  </si>
  <si>
    <t>IS137</t>
  </si>
  <si>
    <t>IS128</t>
  </si>
  <si>
    <t>IS140</t>
  </si>
  <si>
    <t>IS138</t>
  </si>
  <si>
    <t>IS139</t>
  </si>
  <si>
    <t>IS134</t>
  </si>
  <si>
    <t>IS135</t>
  </si>
  <si>
    <t>IS097</t>
  </si>
  <si>
    <t>IS125</t>
  </si>
  <si>
    <t>IS098</t>
  </si>
  <si>
    <t>IS119</t>
  </si>
  <si>
    <t>IS118</t>
  </si>
  <si>
    <t>IS117</t>
  </si>
  <si>
    <t>IS104</t>
  </si>
  <si>
    <t>IS107</t>
  </si>
  <si>
    <t>IS099</t>
  </si>
  <si>
    <t>IS103</t>
  </si>
  <si>
    <t>IS100</t>
  </si>
  <si>
    <t>IS115</t>
  </si>
  <si>
    <t>IS106</t>
  </si>
  <si>
    <t>IS101</t>
  </si>
  <si>
    <t>IS121</t>
  </si>
  <si>
    <t>IS120</t>
  </si>
  <si>
    <t>IS114</t>
  </si>
  <si>
    <t>IS110</t>
  </si>
  <si>
    <t>IS109</t>
  </si>
  <si>
    <t>IS108</t>
  </si>
  <si>
    <t>IS141</t>
  </si>
  <si>
    <t>IS144</t>
  </si>
  <si>
    <t>IS145</t>
  </si>
  <si>
    <t>IS143</t>
  </si>
  <si>
    <t>IS142</t>
  </si>
  <si>
    <t>IS150</t>
  </si>
  <si>
    <t>IS149</t>
  </si>
  <si>
    <t>IS148</t>
  </si>
  <si>
    <t>IS146</t>
  </si>
  <si>
    <t>IS147</t>
  </si>
  <si>
    <t>IS151</t>
  </si>
  <si>
    <t>IS177</t>
  </si>
  <si>
    <t>IS152</t>
  </si>
  <si>
    <t>IS166</t>
  </si>
  <si>
    <t>IS168</t>
  </si>
  <si>
    <t>IS167</t>
  </si>
  <si>
    <t>IS165</t>
  </si>
  <si>
    <t>IS158</t>
  </si>
  <si>
    <t>IS178</t>
  </si>
  <si>
    <t>IS191</t>
  </si>
  <si>
    <t>IS156</t>
  </si>
  <si>
    <t>IS157</t>
  </si>
  <si>
    <t>IS162</t>
  </si>
  <si>
    <t>IS164</t>
  </si>
  <si>
    <t>IS163</t>
  </si>
  <si>
    <t>IS161</t>
  </si>
  <si>
    <t>IS159</t>
  </si>
  <si>
    <t>IS173</t>
  </si>
  <si>
    <t>IS153</t>
  </si>
  <si>
    <t>IS187</t>
  </si>
  <si>
    <t>IS185</t>
  </si>
  <si>
    <t>IS186</t>
  </si>
  <si>
    <t>IS180</t>
  </si>
  <si>
    <t>IS193</t>
  </si>
  <si>
    <t>IS194</t>
  </si>
  <si>
    <t>IS176</t>
  </si>
  <si>
    <t>IS192</t>
  </si>
  <si>
    <t>IS154</t>
  </si>
  <si>
    <t>IS182</t>
  </si>
  <si>
    <t>IS184</t>
  </si>
  <si>
    <t>IS183</t>
  </si>
  <si>
    <t>IS181</t>
  </si>
  <si>
    <t>IS175</t>
  </si>
  <si>
    <t>IS155</t>
  </si>
  <si>
    <t>IS188</t>
  </si>
  <si>
    <t>IS190</t>
  </si>
  <si>
    <t>IS189</t>
  </si>
  <si>
    <t>IS179</t>
  </si>
  <si>
    <t>IS170</t>
  </si>
  <si>
    <t>IS169</t>
  </si>
  <si>
    <t>IS171</t>
  </si>
  <si>
    <t>IS172</t>
  </si>
  <si>
    <t>IS160</t>
  </si>
  <si>
    <t>IS174</t>
  </si>
  <si>
    <t>IS307</t>
  </si>
  <si>
    <t>IS310</t>
  </si>
  <si>
    <t>IS308</t>
  </si>
  <si>
    <t>IS309</t>
  </si>
  <si>
    <t>IS217</t>
  </si>
  <si>
    <t>IS219</t>
  </si>
  <si>
    <t>IS220</t>
  </si>
  <si>
    <t>IS218</t>
  </si>
  <si>
    <t>IS195</t>
  </si>
  <si>
    <t>IS213</t>
  </si>
  <si>
    <t>IS211</t>
  </si>
  <si>
    <t>IS210</t>
  </si>
  <si>
    <t>IS212</t>
  </si>
  <si>
    <t>IS208</t>
  </si>
  <si>
    <t>IS197</t>
  </si>
  <si>
    <t>IS199</t>
  </si>
  <si>
    <t>IS206</t>
  </si>
  <si>
    <t>IS207</t>
  </si>
  <si>
    <t>IS205</t>
  </si>
  <si>
    <t>IS200</t>
  </si>
  <si>
    <t>IS198</t>
  </si>
  <si>
    <t>IS202</t>
  </si>
  <si>
    <t>IS204</t>
  </si>
  <si>
    <t>IS203</t>
  </si>
  <si>
    <t>IS201</t>
  </si>
  <si>
    <t>IS221</t>
  </si>
  <si>
    <t>IS196</t>
  </si>
  <si>
    <t>IS215</t>
  </si>
  <si>
    <t>IS214</t>
  </si>
  <si>
    <t>IS216</t>
  </si>
  <si>
    <t>IS209</t>
  </si>
  <si>
    <t>IS223</t>
  </si>
  <si>
    <t>IS238</t>
  </si>
  <si>
    <t>IS239</t>
  </si>
  <si>
    <t>IS235</t>
  </si>
  <si>
    <t>IS222</t>
  </si>
  <si>
    <t>IS230</t>
  </si>
  <si>
    <t>IS232</t>
  </si>
  <si>
    <t>IS231</t>
  </si>
  <si>
    <t>IS233</t>
  </si>
  <si>
    <t>IS236</t>
  </si>
  <si>
    <t>IS237</t>
  </si>
  <si>
    <t>IS234</t>
  </si>
  <si>
    <t>IS224</t>
  </si>
  <si>
    <t>IS225</t>
  </si>
  <si>
    <t>IS228</t>
  </si>
  <si>
    <t>IS229</t>
  </si>
  <si>
    <t>IS227</t>
  </si>
  <si>
    <t>IS226</t>
  </si>
  <si>
    <t>IS295</t>
  </si>
  <si>
    <t>IS296</t>
  </si>
  <si>
    <t>IS293</t>
  </si>
  <si>
    <t>IS294</t>
  </si>
  <si>
    <t>IS373</t>
  </si>
  <si>
    <t>IS369</t>
  </si>
  <si>
    <t>IS367</t>
  </si>
  <si>
    <t>IS371</t>
  </si>
  <si>
    <t>IS370</t>
  </si>
  <si>
    <t>IS368</t>
  </si>
  <si>
    <t>IS315</t>
  </si>
  <si>
    <t>IS316</t>
  </si>
  <si>
    <t>IS317</t>
  </si>
  <si>
    <t>IS318</t>
  </si>
  <si>
    <t>IS319</t>
  </si>
  <si>
    <t>IS320</t>
  </si>
  <si>
    <t>IS321</t>
  </si>
  <si>
    <t>IS323</t>
  </si>
  <si>
    <t>IS337</t>
  </si>
  <si>
    <t>IS322</t>
  </si>
  <si>
    <t>IS324</t>
  </si>
  <si>
    <t>IS325</t>
  </si>
  <si>
    <t>IS326</t>
  </si>
  <si>
    <t>IS328</t>
  </si>
  <si>
    <t>IS329</t>
  </si>
  <si>
    <t>IS327</t>
  </si>
  <si>
    <t>IS355</t>
  </si>
  <si>
    <t>IS356</t>
  </si>
  <si>
    <t>IS330</t>
  </si>
  <si>
    <t>IS331</t>
  </si>
  <si>
    <t>IS332</t>
  </si>
  <si>
    <t>IS333</t>
  </si>
  <si>
    <t>IS334</t>
  </si>
  <si>
    <t>IS335</t>
  </si>
  <si>
    <t>IS336</t>
  </si>
  <si>
    <t>IS338</t>
  </si>
  <si>
    <t>IS339</t>
  </si>
  <si>
    <t>IS340</t>
  </si>
  <si>
    <t>IS311</t>
  </si>
  <si>
    <t>IS312</t>
  </si>
  <si>
    <t>IS341</t>
  </si>
  <si>
    <t>IS343</t>
  </si>
  <si>
    <t>IS344</t>
  </si>
  <si>
    <t>IS342</t>
  </si>
  <si>
    <t>IS345</t>
  </si>
  <si>
    <t>IS346</t>
  </si>
  <si>
    <t>IS347</t>
  </si>
  <si>
    <t>IS348</t>
  </si>
  <si>
    <t>IS358</t>
  </si>
  <si>
    <t>IS349</t>
  </si>
  <si>
    <t>IS350</t>
  </si>
  <si>
    <t>Anona</t>
  </si>
  <si>
    <t>Equivalentes de niacina (mg)</t>
  </si>
  <si>
    <t>IS603</t>
  </si>
  <si>
    <t>IS604</t>
  </si>
  <si>
    <t>IS605</t>
  </si>
  <si>
    <t>IS621</t>
  </si>
  <si>
    <t>IS622</t>
  </si>
  <si>
    <t>IS552</t>
  </si>
  <si>
    <t>IS553</t>
  </si>
  <si>
    <t>IS554</t>
  </si>
  <si>
    <t>IS555</t>
  </si>
  <si>
    <t>IS556</t>
  </si>
  <si>
    <t>IS557</t>
  </si>
  <si>
    <t>IS558</t>
  </si>
  <si>
    <t>IS559</t>
  </si>
  <si>
    <t>IS560</t>
  </si>
  <si>
    <t>IS561</t>
  </si>
  <si>
    <r>
      <t>Gordura -</t>
    </r>
    <r>
      <rPr>
        <sz val="10"/>
        <rFont val="Arial"/>
        <family val="2"/>
      </rPr>
      <t xml:space="preserve"> A gordura total inclui o teor de ácidos gordos, triglicéridos, fosfolípidos, esteróis e compostos relacionados. É avaliada até ao decigrama.</t>
    </r>
  </si>
  <si>
    <r>
      <t>Água -</t>
    </r>
    <r>
      <rPr>
        <sz val="10"/>
        <rFont val="Arial"/>
        <family val="2"/>
      </rPr>
      <t xml:space="preserve"> Corresponde à perda de peso que sofrem os produtos quando aquecidos a temperatura conveniente até peso constante. Inclui a água e uma pequena quantidade de substâncias que se volatilizam nestas condições. É avaliada até ao decigrama.</t>
    </r>
  </si>
  <si>
    <r>
      <t xml:space="preserve">Hidratos de Carbono (HC) </t>
    </r>
    <r>
      <rPr>
        <sz val="10"/>
        <rFont val="Arial"/>
      </rPr>
      <t xml:space="preserve">- São expressos em grama e avaliados até ao decigrama.
São apresentados em cinco colunas na Tabela: total de HC disponíveis, total de HC expresso em monossacáridos, mono+dissacáridos, amido e oligossacáridos. </t>
    </r>
  </si>
  <si>
    <r>
      <t>Total de HC disponíveis</t>
    </r>
    <r>
      <rPr>
        <sz val="10"/>
        <rFont val="Arial"/>
        <family val="2"/>
      </rPr>
      <t xml:space="preserve">
O total de HC disponíveis inclui os monossacáridos ou açúcares simples (glucose, frutose e galactose), dissacáridos (sacarose, lactose e maltose), oligossacáridos (rafinose, estaquiose e verbascose) e polissacáridos (amido, glicogénio e dextrinas), não estando incluída a fibra alimentar.</t>
    </r>
  </si>
  <si>
    <r>
      <t>Fibra alimentar -</t>
    </r>
    <r>
      <rPr>
        <sz val="10"/>
        <rFont val="Arial"/>
      </rPr>
      <t xml:space="preserve"> Substâncias de origem vegetal resistentes à digestão e absorção no intestino delgado, com fermentação completa ou parcial no intestino grosso. Incluem polissacáridos não amiláceos solúveis e insolúveis (celulose, pectina e hidrocolóides), lenhina e amido resistente.
A fibra alimentar foi considerada em separado e não está incluída no total dos HC.
É avaliada até ao decigrama.</t>
    </r>
  </si>
  <si>
    <r>
      <t>Vitamina A total (equivalentes de retinol)</t>
    </r>
    <r>
      <rPr>
        <sz val="10"/>
        <rFont val="Arial"/>
      </rPr>
      <t xml:space="preserve"> - Corresponde à soma de retinóides e carotenóides com actividade vitamínica, expressos em  µg de retinol. A vitamina A total corresponde à soma do retinol total mais um sexto dos carotenóides expressos em caroteno. Considera-se que 6 µg de ß-caroteno é equivalente a 1  µg de retinol.</t>
    </r>
  </si>
  <si>
    <r>
      <t>Equivalentes de niacina -</t>
    </r>
    <r>
      <rPr>
        <sz val="10"/>
        <rFont val="Arial"/>
      </rPr>
      <t xml:space="preserve"> Corresponde à soma dos teores de niacina e de aminoácido triptofano/60.</t>
    </r>
  </si>
  <si>
    <r>
      <t xml:space="preserve">Niacina </t>
    </r>
    <r>
      <rPr>
        <sz val="10"/>
        <rFont val="Arial"/>
      </rPr>
      <t>– Corresponde à soma dos teores de ácido nicotínico e de nicotinamida. Encontra-se expressa em mg de ácido nicotínico.</t>
    </r>
  </si>
  <si>
    <r>
      <t>Vitamina B6 -</t>
    </r>
    <r>
      <rPr>
        <sz val="10"/>
        <rFont val="Arial"/>
      </rPr>
      <t xml:space="preserve"> Inclui a soma de piridoxal, piridoxina e piridoxamina e dos seus derivados com fosfato. Encontra-se expressa em mg de piridoxina.</t>
    </r>
  </si>
  <si>
    <r>
      <t>Cinza -</t>
    </r>
    <r>
      <rPr>
        <sz val="10"/>
        <rFont val="Arial"/>
      </rPr>
      <t xml:space="preserve"> É o resíduo mineral obtido por incineração, correspondente ao teor de matéria inorgânica presente no alimento. 
É avaliada até ao centigrama.</t>
    </r>
  </si>
  <si>
    <r>
      <t>Parte edível -</t>
    </r>
    <r>
      <rPr>
        <sz val="10"/>
        <rFont val="Arial"/>
      </rPr>
      <t xml:space="preserve"> corresponde ao peso do produto que pode ser integralmente utilizado como alimento, isto é, desprovido dos materiais que se rejeitam por inutilizáveis, quer em cru, quer no momento da preparação, antes ou durante as operações culinárias, quer no prato, ao ser consumido. O valor da parte edível para muitos alimentos depende acentuadamente do modo de aproveitamento ou de hábitos e gostos alimentares e, por isso, o apresentado deve ser considerado uma estimativa média com possibilidade de grande variação na prática, sendo apenas indicativo. 
É expressa em percentagem.</t>
    </r>
  </si>
  <si>
    <r>
      <t xml:space="preserve">Energia - </t>
    </r>
    <r>
      <rPr>
        <sz val="10"/>
        <rFont val="Arial"/>
      </rPr>
      <t>É expressa em kcal e em kJ/100 g de parte edível.</t>
    </r>
  </si>
  <si>
    <t>Batatas, Produtos Hortícolas e Derivados excepto leguminosas</t>
  </si>
  <si>
    <t>10</t>
  </si>
  <si>
    <t>6,1</t>
  </si>
  <si>
    <t>0,058</t>
  </si>
  <si>
    <t>0,074</t>
  </si>
  <si>
    <t>K    (mg)</t>
  </si>
  <si>
    <t>Leite Ovelha cru</t>
  </si>
  <si>
    <t>Leite Vaca Esterilizado gordo</t>
  </si>
  <si>
    <t>Leite Vaca Esterilizado magro</t>
  </si>
  <si>
    <t>Leite Vaca Esterilizado meio gordo</t>
  </si>
  <si>
    <t>Leite Vaca Esterilizado achocolatado meio gordo</t>
  </si>
  <si>
    <t>Leite Vaca Pasteurizado gordo</t>
  </si>
  <si>
    <t>Leite Vaca Pasteurizado gordo especial</t>
  </si>
  <si>
    <t>Leite Vaca UHT gordo</t>
  </si>
  <si>
    <t>Leite Vaca UHT magro</t>
  </si>
  <si>
    <t>Leite Vaca UHT meio gordo</t>
  </si>
  <si>
    <t>Leite Vaca UHT aromatizado meio gordo</t>
  </si>
  <si>
    <t>Leite Vaca Condensado</t>
  </si>
  <si>
    <t>Leite Vaca evaporado</t>
  </si>
  <si>
    <t>Leite Vaca em pó gordo</t>
  </si>
  <si>
    <t>Leite Vaca em pó magro</t>
  </si>
  <si>
    <t>Leite Vaca em pó meio gordo</t>
  </si>
  <si>
    <t>Nata não maturada pasteurizada 33% gordura</t>
  </si>
  <si>
    <t>Nata não maturada pasteurizada 36% gordura</t>
  </si>
  <si>
    <t>Nata não maturada UHT 35% gordura</t>
  </si>
  <si>
    <t>Nata para bater pasteurizada 34% gordura</t>
  </si>
  <si>
    <t>Cabrito Costeleta grelhada</t>
  </si>
  <si>
    <t>Cabrito Peito cru</t>
  </si>
  <si>
    <t>Cabrito Peito estufado com azeite e margarina</t>
  </si>
  <si>
    <t>Cabrito Peito estufado com azeite e óleo alimentar</t>
  </si>
  <si>
    <t>Cabrito Peito estufado com manteiga e óleo alimentar</t>
  </si>
  <si>
    <t>Cabrito Peito estufado com margarina e óleo alimentar</t>
  </si>
  <si>
    <t>Cabrito Peito estufado, sem molho</t>
  </si>
  <si>
    <t>Cabrito Peito grelhado</t>
  </si>
  <si>
    <t>Cabrito Perna crua</t>
  </si>
  <si>
    <t>Cabrito Perna assada com azeite e margarina</t>
  </si>
  <si>
    <t>Cabrito Perna assada com óleo alimentar e margarina</t>
  </si>
  <si>
    <t>Cabrito Perna assada, sem molho</t>
  </si>
  <si>
    <t>Caldeirada de cabrito com azeite e banha</t>
  </si>
  <si>
    <t>Caldeirada de cabrito com azeite e margarina</t>
  </si>
  <si>
    <t>Carneiro Costeleta ou Perna magra frita com margarina, sem molho</t>
  </si>
  <si>
    <t>Carneiro Pá crua</t>
  </si>
  <si>
    <t>Carneiro Pá assada com azeite e margarina</t>
  </si>
  <si>
    <t>Carneiro Pá assada com margarina</t>
  </si>
  <si>
    <t>Carneiro Pá assada, sem molho</t>
  </si>
  <si>
    <t>Carneiro Pá cozida</t>
  </si>
  <si>
    <t>Carneiro Pá estufada, sem molho</t>
  </si>
  <si>
    <t>Carneiro Peito gordo cru</t>
  </si>
  <si>
    <t>Carneiro Peito gordo cozido</t>
  </si>
  <si>
    <t>Carneiro Perna gorda crua</t>
  </si>
  <si>
    <t>Carneiro Perna gorda assada, sem molho</t>
  </si>
  <si>
    <t>Carneiro Perna gorda estufada, sem molho</t>
  </si>
  <si>
    <t>Carneiro Perna magra crua</t>
  </si>
  <si>
    <t>Carneiro Perna magra assada com azeite e margarina</t>
  </si>
  <si>
    <t>Carneiro Perna magra assada com margarina</t>
  </si>
  <si>
    <t>Carneiro Perna magra assada, sem molho</t>
  </si>
  <si>
    <t>Carneiro Perna magra estufada com azeite e margarina</t>
  </si>
  <si>
    <t>Carneiro Perna magra estufada com margarina</t>
  </si>
  <si>
    <t>Carneiro Perna magra estufada, sem molho</t>
  </si>
  <si>
    <t>Porco Costeleta gorda grelhada</t>
  </si>
  <si>
    <t>Porco Costeleta meio gorda crua</t>
  </si>
  <si>
    <t>Amêndoa, miolo, com pele</t>
  </si>
  <si>
    <t>Amêndoa, miolo, torrada, sem pele</t>
  </si>
  <si>
    <t>Porco Costeleta meio gorda estufada com azeite e banha</t>
  </si>
  <si>
    <t>Porco Costeleta meio gorda estufada com azeite e margarina</t>
  </si>
  <si>
    <t>Porco Costeleta meio gorda estufada com margarina</t>
  </si>
  <si>
    <t>Porco Costeleta meio gorda estufada com óleo alimentar e banha</t>
  </si>
  <si>
    <t>Porco Costeleta meio gorda estufada, sem molho</t>
  </si>
  <si>
    <t>Porco Costeleta meio gorda grelhada</t>
  </si>
  <si>
    <t>Porco Costeleta meio gorda panada</t>
  </si>
  <si>
    <t>Porco Entrecosto cru</t>
  </si>
  <si>
    <t>Porco Entrecosto cozido</t>
  </si>
  <si>
    <t>Porco Entrecosto estufado com azeite e banha</t>
  </si>
  <si>
    <t>Porco Entrecosto estufado com azeite e margarina</t>
  </si>
  <si>
    <t>Porco Entrecosto estufado com margarina</t>
  </si>
  <si>
    <t>Porco Entrecosto estufado com óleo alimentar e banha</t>
  </si>
  <si>
    <t>Porco Entrecosto estufado, sem molho</t>
  </si>
  <si>
    <t>Porco Entrecosto grelhado</t>
  </si>
  <si>
    <t>Porco Lombo cru</t>
  </si>
  <si>
    <t>Porco Lombo assado com azeite e margarina</t>
  </si>
  <si>
    <t>Porco Lombo assado com margarina</t>
  </si>
  <si>
    <t>Porco Lombo assado com óleo alimentar e margarina</t>
  </si>
  <si>
    <t>Porco Lombo assado, sem molho</t>
  </si>
  <si>
    <t>Porco Lombo frito com manteiga</t>
  </si>
  <si>
    <t>Porco Lombo frito com margarina</t>
  </si>
  <si>
    <t>Porco Lombo grelhado</t>
  </si>
  <si>
    <t>Porco Lombo panado</t>
  </si>
  <si>
    <t>Porco Perna gorda crua</t>
  </si>
  <si>
    <t>Porco Perna gorda assada com azeite e margarina</t>
  </si>
  <si>
    <t>Porco Perna gorda assada com margarina</t>
  </si>
  <si>
    <t>Porco Perna gorda assada com óleo alimentar e margarina</t>
  </si>
  <si>
    <t>Porco Perna gorda assada, sem molho</t>
  </si>
  <si>
    <t>Porco Perna gorda grelhada</t>
  </si>
  <si>
    <t>Porco Perna magra crua</t>
  </si>
  <si>
    <t>Porco Perna magra assada com azeite e margarina</t>
  </si>
  <si>
    <t>Porco Perna magra assada com margarina</t>
  </si>
  <si>
    <t>Porco Perna magra assada com óleo alimentar e margarina</t>
  </si>
  <si>
    <t>Porco Perna magra assada, sem molho</t>
  </si>
  <si>
    <t>Porco Perna magra estufada com azeite e banha</t>
  </si>
  <si>
    <t>Porco Perna magra estufada com azeite e margarina</t>
  </si>
  <si>
    <t>Porco Perna magra estufada com margarina</t>
  </si>
  <si>
    <t>Porco Perna magra estufada com óleo alimentar e banha</t>
  </si>
  <si>
    <t>Porco Perna magra estufada, sem molho</t>
  </si>
  <si>
    <t>Porco Perna magra grelhada</t>
  </si>
  <si>
    <t>Cavalo Alcatra frita com manteiga</t>
  </si>
  <si>
    <t>Cavalo Alcatra frita com margarina</t>
  </si>
  <si>
    <t>Cavalo Alcatra frita, sem molho</t>
  </si>
  <si>
    <t>Cavalo Lombo ou Pá crua</t>
  </si>
  <si>
    <t>Cavalo Lombo ou Pá assada com azeite e manteiga</t>
  </si>
  <si>
    <t>Cavalo Lombo ou Pá assada com margarina</t>
  </si>
  <si>
    <t>Cavalo Lombo ou Pá assada, sem molho</t>
  </si>
  <si>
    <t>Cavalo Lombo ou Pá frita com manteiga</t>
  </si>
  <si>
    <t>Cavalo Lombo ou Pá frita com margarina</t>
  </si>
  <si>
    <t>Porco Toucinho entremeado fresco cru</t>
  </si>
  <si>
    <t>Porco Toucinho entremeado fresco, grelhado sem adição de sal</t>
  </si>
  <si>
    <t>Porco Toucinho entremeado ligeiramente salgado, cru</t>
  </si>
  <si>
    <t>Porco Toucinho entremeado ligeiramente salgado, cozido sem adição de sal</t>
  </si>
  <si>
    <t>Vaca Bife (valor médio de acém, alcatra e lombo) frito com manteiga</t>
  </si>
  <si>
    <t>Vaca Bife (valor médio de acém, alcatra e lombo) frito, sem molho</t>
  </si>
  <si>
    <t>Vaca Bife (valor médio de acém, alcatra e lombo) grelhado</t>
  </si>
  <si>
    <t>Vaca Lombo magro cru</t>
  </si>
  <si>
    <t>Vaca Lombo magro assado com azeite, manteiga e óleo alimentar</t>
  </si>
  <si>
    <t>Vaca Lombo magro assado com azeite e margarina</t>
  </si>
  <si>
    <t>Gelatina desidratada, pó ou folha</t>
  </si>
  <si>
    <r>
      <t>Leite</t>
    </r>
    <r>
      <rPr>
        <sz val="10"/>
        <rFont val="Arial"/>
        <family val="2"/>
      </rPr>
      <t xml:space="preserve"> Cabra cru</t>
    </r>
  </si>
  <si>
    <r>
      <t>Nata</t>
    </r>
    <r>
      <rPr>
        <sz val="10"/>
        <rFont val="Arial"/>
      </rPr>
      <t xml:space="preserve"> maturada pasteurizada 30% gordura</t>
    </r>
  </si>
  <si>
    <r>
      <t>Queijo</t>
    </r>
    <r>
      <rPr>
        <sz val="10"/>
        <rFont val="Arial"/>
      </rPr>
      <t xml:space="preserve"> Alcobaça</t>
    </r>
  </si>
  <si>
    <r>
      <t>Iogurte</t>
    </r>
    <r>
      <rPr>
        <sz val="10"/>
        <rFont val="Arial"/>
      </rPr>
      <t xml:space="preserve"> Natural sólido magro</t>
    </r>
  </si>
  <si>
    <r>
      <t>Gelado</t>
    </r>
    <r>
      <rPr>
        <sz val="10"/>
        <rFont val="Arial"/>
      </rPr>
      <t xml:space="preserve"> caseiro com bolachas e natas</t>
    </r>
  </si>
  <si>
    <r>
      <t>Borrego,</t>
    </r>
    <r>
      <rPr>
        <sz val="10"/>
        <rFont val="Arial"/>
      </rPr>
      <t xml:space="preserve"> Costeleta ou Perna crua</t>
    </r>
  </si>
  <si>
    <r>
      <t>Cabrito</t>
    </r>
    <r>
      <rPr>
        <sz val="10"/>
        <rFont val="Arial"/>
      </rPr>
      <t xml:space="preserve"> Costeleta crua</t>
    </r>
  </si>
  <si>
    <r>
      <t>Carneiro</t>
    </r>
    <r>
      <rPr>
        <sz val="10"/>
        <rFont val="Arial"/>
      </rPr>
      <t xml:space="preserve"> Costeleta crua</t>
    </r>
  </si>
  <si>
    <r>
      <t>Cavalo</t>
    </r>
    <r>
      <rPr>
        <sz val="10"/>
        <rFont val="Arial"/>
      </rPr>
      <t xml:space="preserve"> Alcatra crua</t>
    </r>
  </si>
  <si>
    <r>
      <t>Porco</t>
    </r>
    <r>
      <rPr>
        <sz val="10"/>
        <rFont val="Arial"/>
      </rPr>
      <t xml:space="preserve"> Costeleta gorda crua</t>
    </r>
  </si>
  <si>
    <r>
      <t>Vaca</t>
    </r>
    <r>
      <rPr>
        <sz val="10"/>
        <rFont val="Arial"/>
      </rPr>
      <t xml:space="preserve"> Bife (valor médio de acém, alcatra e lombo) cru</t>
    </r>
  </si>
  <si>
    <r>
      <t>Vitela</t>
    </r>
    <r>
      <rPr>
        <sz val="10"/>
        <rFont val="Arial"/>
      </rPr>
      <t xml:space="preserve"> Costeleta crua</t>
    </r>
  </si>
  <si>
    <r>
      <t>Hamburger</t>
    </r>
    <r>
      <rPr>
        <sz val="10"/>
        <rFont val="Arial"/>
      </rPr>
      <t xml:space="preserve"> de porco, frito, sem molho</t>
    </r>
  </si>
  <si>
    <r>
      <t>Almôndega</t>
    </r>
    <r>
      <rPr>
        <sz val="10"/>
        <rFont val="Arial"/>
        <family val="2"/>
      </rPr>
      <t xml:space="preserve"> cozinhada</t>
    </r>
  </si>
  <si>
    <r>
      <t>Coração</t>
    </r>
    <r>
      <rPr>
        <sz val="10"/>
        <rFont val="Arial"/>
      </rPr>
      <t xml:space="preserve"> de porco, cru</t>
    </r>
  </si>
  <si>
    <r>
      <t>Fígado</t>
    </r>
    <r>
      <rPr>
        <sz val="10"/>
        <rFont val="Arial"/>
      </rPr>
      <t xml:space="preserve"> de porco, cru</t>
    </r>
  </si>
  <si>
    <r>
      <t>Língua</t>
    </r>
    <r>
      <rPr>
        <sz val="10"/>
        <rFont val="Arial"/>
      </rPr>
      <t xml:space="preserve"> de vaca, crua</t>
    </r>
  </si>
  <si>
    <r>
      <t>Rim</t>
    </r>
    <r>
      <rPr>
        <sz val="10"/>
        <rFont val="Arial"/>
      </rPr>
      <t xml:space="preserve"> de carneiro, cru</t>
    </r>
  </si>
  <si>
    <r>
      <t>Alheira</t>
    </r>
    <r>
      <rPr>
        <sz val="10"/>
        <rFont val="Arial"/>
      </rPr>
      <t xml:space="preserve"> crua</t>
    </r>
  </si>
  <si>
    <r>
      <t>Chouriço</t>
    </r>
    <r>
      <rPr>
        <sz val="10"/>
        <rFont val="Arial"/>
      </rPr>
      <t xml:space="preserve"> de carne de porco, magro, cru</t>
    </r>
  </si>
  <si>
    <r>
      <t>Farinheira</t>
    </r>
    <r>
      <rPr>
        <sz val="10"/>
        <rFont val="Arial"/>
      </rPr>
      <t xml:space="preserve"> crua</t>
    </r>
  </si>
  <si>
    <r>
      <t>Salsicha</t>
    </r>
    <r>
      <rPr>
        <sz val="10"/>
        <rFont val="Arial"/>
        <family val="2"/>
      </rPr>
      <t xml:space="preserve"> fresca crua</t>
    </r>
  </si>
  <si>
    <r>
      <t>Codorniz</t>
    </r>
    <r>
      <rPr>
        <sz val="10"/>
        <rFont val="Arial"/>
      </rPr>
      <t xml:space="preserve"> carne sem pele crua</t>
    </r>
  </si>
  <si>
    <r>
      <t>Coelho</t>
    </r>
    <r>
      <rPr>
        <sz val="10"/>
        <rFont val="Arial"/>
      </rPr>
      <t xml:space="preserve"> cru</t>
    </r>
  </si>
  <si>
    <r>
      <t>Frango</t>
    </r>
    <r>
      <rPr>
        <sz val="10"/>
        <rFont val="Arial"/>
      </rPr>
      <t xml:space="preserve"> Inteiro com pele cru</t>
    </r>
  </si>
  <si>
    <r>
      <t>Pato</t>
    </r>
    <r>
      <rPr>
        <sz val="10"/>
        <rFont val="Arial"/>
      </rPr>
      <t xml:space="preserve"> com pele cru</t>
    </r>
  </si>
  <si>
    <r>
      <t>Perdiz</t>
    </r>
    <r>
      <rPr>
        <sz val="10"/>
        <rFont val="Arial"/>
      </rPr>
      <t xml:space="preserve"> crua</t>
    </r>
  </si>
  <si>
    <r>
      <t>Peru</t>
    </r>
    <r>
      <rPr>
        <sz val="10"/>
        <rFont val="Arial"/>
      </rPr>
      <t xml:space="preserve"> Inteiro com pele cru</t>
    </r>
  </si>
  <si>
    <r>
      <t>Abrótea</t>
    </r>
    <r>
      <rPr>
        <sz val="10"/>
        <rFont val="Arial"/>
      </rPr>
      <t xml:space="preserve"> crua</t>
    </r>
  </si>
  <si>
    <r>
      <t>Atum</t>
    </r>
    <r>
      <rPr>
        <sz val="10"/>
        <rFont val="Arial"/>
      </rPr>
      <t xml:space="preserve"> fresco cru</t>
    </r>
  </si>
  <si>
    <r>
      <t>Bacalhau</t>
    </r>
    <r>
      <rPr>
        <sz val="10"/>
        <rFont val="Arial"/>
      </rPr>
      <t xml:space="preserve"> Fresco cru</t>
    </r>
  </si>
  <si>
    <r>
      <t>Cação</t>
    </r>
    <r>
      <rPr>
        <sz val="10"/>
        <rFont val="Arial"/>
      </rPr>
      <t xml:space="preserve"> cru</t>
    </r>
  </si>
  <si>
    <r>
      <t>Cantarilho</t>
    </r>
    <r>
      <rPr>
        <sz val="10"/>
        <rFont val="Arial"/>
      </rPr>
      <t xml:space="preserve"> (</t>
    </r>
    <r>
      <rPr>
        <i/>
        <sz val="10"/>
        <rFont val="Arial"/>
        <family val="2"/>
      </rPr>
      <t>Redfish</t>
    </r>
    <r>
      <rPr>
        <sz val="10"/>
        <rFont val="Arial"/>
      </rPr>
      <t>) cru</t>
    </r>
  </si>
  <si>
    <r>
      <t>Carapau</t>
    </r>
    <r>
      <rPr>
        <sz val="10"/>
        <rFont val="Arial"/>
      </rPr>
      <t xml:space="preserve"> cru</t>
    </r>
  </si>
  <si>
    <r>
      <t>Cavala</t>
    </r>
    <r>
      <rPr>
        <sz val="10"/>
        <rFont val="Arial"/>
      </rPr>
      <t xml:space="preserve"> crua</t>
    </r>
  </si>
  <si>
    <r>
      <t>Cherne</t>
    </r>
    <r>
      <rPr>
        <sz val="10"/>
        <rFont val="Arial"/>
      </rPr>
      <t xml:space="preserve"> cru</t>
    </r>
  </si>
  <si>
    <r>
      <t>Chicharro</t>
    </r>
    <r>
      <rPr>
        <sz val="10"/>
        <rFont val="Arial"/>
      </rPr>
      <t xml:space="preserve"> cru</t>
    </r>
  </si>
  <si>
    <r>
      <t>Corvina</t>
    </r>
    <r>
      <rPr>
        <sz val="10"/>
        <rFont val="Arial"/>
      </rPr>
      <t xml:space="preserve"> crua</t>
    </r>
  </si>
  <si>
    <r>
      <t>Dourada</t>
    </r>
    <r>
      <rPr>
        <sz val="10"/>
        <rFont val="Arial"/>
      </rPr>
      <t xml:space="preserve"> crua</t>
    </r>
  </si>
  <si>
    <r>
      <t>Enguia</t>
    </r>
    <r>
      <rPr>
        <sz val="10"/>
        <rFont val="Arial"/>
      </rPr>
      <t xml:space="preserve"> crua</t>
    </r>
  </si>
  <si>
    <r>
      <t>Espadarte</t>
    </r>
    <r>
      <rPr>
        <sz val="10"/>
        <rFont val="Arial"/>
      </rPr>
      <t xml:space="preserve"> cru</t>
    </r>
  </si>
  <si>
    <r>
      <t>Garoupa</t>
    </r>
    <r>
      <rPr>
        <sz val="10"/>
        <rFont val="Arial"/>
      </rPr>
      <t xml:space="preserve"> crua</t>
    </r>
  </si>
  <si>
    <r>
      <t>Goraz</t>
    </r>
    <r>
      <rPr>
        <sz val="10"/>
        <rFont val="Arial"/>
      </rPr>
      <t xml:space="preserve"> cru</t>
    </r>
  </si>
  <si>
    <r>
      <t>Imperador</t>
    </r>
    <r>
      <rPr>
        <sz val="10"/>
        <rFont val="Arial"/>
      </rPr>
      <t xml:space="preserve"> cru</t>
    </r>
  </si>
  <si>
    <r>
      <t>Linguado</t>
    </r>
    <r>
      <rPr>
        <sz val="10"/>
        <rFont val="Arial"/>
      </rPr>
      <t xml:space="preserve"> cru</t>
    </r>
  </si>
  <si>
    <r>
      <t>Maruca</t>
    </r>
    <r>
      <rPr>
        <sz val="10"/>
        <rFont val="Arial"/>
      </rPr>
      <t xml:space="preserve"> crua</t>
    </r>
  </si>
  <si>
    <r>
      <t>Pargo</t>
    </r>
    <r>
      <rPr>
        <sz val="10"/>
        <rFont val="Arial"/>
      </rPr>
      <t xml:space="preserve"> legítimo cru</t>
    </r>
  </si>
  <si>
    <r>
      <t>Peixe-espada</t>
    </r>
    <r>
      <rPr>
        <sz val="10"/>
        <rFont val="Arial"/>
      </rPr>
      <t>-branco cru</t>
    </r>
  </si>
  <si>
    <r>
      <t>Pescada</t>
    </r>
    <r>
      <rPr>
        <sz val="10"/>
        <rFont val="Arial"/>
      </rPr>
      <t xml:space="preserve"> da África do Sul crua</t>
    </r>
  </si>
  <si>
    <r>
      <t>Raia</t>
    </r>
    <r>
      <rPr>
        <sz val="10"/>
        <rFont val="Arial"/>
      </rPr>
      <t xml:space="preserve"> crua</t>
    </r>
  </si>
  <si>
    <r>
      <t>Robalo</t>
    </r>
    <r>
      <rPr>
        <sz val="10"/>
        <rFont val="Arial"/>
      </rPr>
      <t xml:space="preserve"> cru</t>
    </r>
  </si>
  <si>
    <r>
      <t>Safio</t>
    </r>
    <r>
      <rPr>
        <sz val="10"/>
        <rFont val="Arial"/>
      </rPr>
      <t xml:space="preserve"> cru</t>
    </r>
  </si>
  <si>
    <r>
      <t>Salmão</t>
    </r>
    <r>
      <rPr>
        <sz val="10"/>
        <rFont val="Arial"/>
      </rPr>
      <t xml:space="preserve"> cru</t>
    </r>
  </si>
  <si>
    <r>
      <t>Sarda</t>
    </r>
    <r>
      <rPr>
        <sz val="10"/>
        <rFont val="Arial"/>
      </rPr>
      <t xml:space="preserve"> crua</t>
    </r>
  </si>
  <si>
    <r>
      <t>Sardinha</t>
    </r>
    <r>
      <rPr>
        <sz val="10"/>
        <rFont val="Arial"/>
      </rPr>
      <t xml:space="preserve"> gorda crua</t>
    </r>
  </si>
  <si>
    <r>
      <t>Solha</t>
    </r>
    <r>
      <rPr>
        <sz val="10"/>
        <rFont val="Arial"/>
      </rPr>
      <t xml:space="preserve"> crua</t>
    </r>
  </si>
  <si>
    <r>
      <t>Tamboril</t>
    </r>
    <r>
      <rPr>
        <sz val="10"/>
        <rFont val="Arial"/>
      </rPr>
      <t xml:space="preserve"> cru</t>
    </r>
  </si>
  <si>
    <r>
      <t>Truta</t>
    </r>
    <r>
      <rPr>
        <sz val="10"/>
        <rFont val="Arial"/>
      </rPr>
      <t xml:space="preserve"> arco-íris crua</t>
    </r>
  </si>
  <si>
    <r>
      <t>Amêijoa</t>
    </r>
    <r>
      <rPr>
        <sz val="10"/>
        <rFont val="Arial"/>
      </rPr>
      <t xml:space="preserve"> crua</t>
    </r>
  </si>
  <si>
    <r>
      <t>Berbigão</t>
    </r>
    <r>
      <rPr>
        <sz val="10"/>
        <rFont val="Arial"/>
      </rPr>
      <t xml:space="preserve"> cru</t>
    </r>
  </si>
  <si>
    <r>
      <t>Choco</t>
    </r>
    <r>
      <rPr>
        <sz val="10"/>
        <rFont val="Arial"/>
      </rPr>
      <t xml:space="preserve"> cru</t>
    </r>
  </si>
  <si>
    <r>
      <t>Lula</t>
    </r>
    <r>
      <rPr>
        <sz val="10"/>
        <rFont val="Arial"/>
      </rPr>
      <t xml:space="preserve"> crua</t>
    </r>
  </si>
  <si>
    <r>
      <t>Mexilhão</t>
    </r>
    <r>
      <rPr>
        <sz val="10"/>
        <rFont val="Arial"/>
      </rPr>
      <t xml:space="preserve"> cru</t>
    </r>
  </si>
  <si>
    <r>
      <t>Ostra</t>
    </r>
    <r>
      <rPr>
        <sz val="10"/>
        <rFont val="Arial"/>
      </rPr>
      <t>, crua</t>
    </r>
  </si>
  <si>
    <r>
      <t>Polvo</t>
    </r>
    <r>
      <rPr>
        <sz val="10"/>
        <rFont val="Arial"/>
      </rPr>
      <t xml:space="preserve"> cru</t>
    </r>
  </si>
  <si>
    <t>Omoleta com manteiga</t>
  </si>
  <si>
    <t>Omoleta com margarina</t>
  </si>
  <si>
    <r>
      <t>Arroz</t>
    </r>
    <r>
      <rPr>
        <sz val="10"/>
        <rFont val="Arial"/>
      </rPr>
      <t xml:space="preserve"> carolino branqueado cru</t>
    </r>
  </si>
  <si>
    <r>
      <t>Farinha</t>
    </r>
    <r>
      <rPr>
        <sz val="10"/>
        <rFont val="Arial"/>
      </rPr>
      <t xml:space="preserve"> de centeio tipo 70</t>
    </r>
  </si>
  <si>
    <r>
      <t>Pão</t>
    </r>
    <r>
      <rPr>
        <sz val="10"/>
        <rFont val="Arial"/>
      </rPr>
      <t xml:space="preserve"> de centeio</t>
    </r>
  </si>
  <si>
    <r>
      <t>Biscoitos</t>
    </r>
    <r>
      <rPr>
        <sz val="10"/>
        <rFont val="Arial"/>
      </rPr>
      <t>, argolas</t>
    </r>
  </si>
  <si>
    <r>
      <t>Bolacha</t>
    </r>
    <r>
      <rPr>
        <sz val="10"/>
        <rFont val="Arial"/>
      </rPr>
      <t xml:space="preserve"> água e sal</t>
    </r>
  </si>
  <si>
    <r>
      <t>Bolo</t>
    </r>
    <r>
      <rPr>
        <sz val="10"/>
        <rFont val="Arial"/>
      </rPr>
      <t xml:space="preserve"> de arroz</t>
    </r>
  </si>
  <si>
    <t>Vaca Lombo magro assado com margarina</t>
  </si>
  <si>
    <t>Vaca Lombo magro assado com óleo alimentar e margarina</t>
  </si>
  <si>
    <t>Vaca Lombo magro assado, sem molho</t>
  </si>
  <si>
    <t>Vaca para Cozer ou Estufar magra crua</t>
  </si>
  <si>
    <t>Vaca para Cozer ou Estufar magra cozida</t>
  </si>
  <si>
    <t>Vaca para Cozer ou Estufar magra estufada com azeite e margarina</t>
  </si>
  <si>
    <t>Vaca para Cozer ou Estufar magra estufada com margarina</t>
  </si>
  <si>
    <t>Vaca para Cozer ou Estufar magra estufada com óleo alimentar e margarina</t>
  </si>
  <si>
    <t>Vaca para Cozer ou Estufar magra estufada, sem molho</t>
  </si>
  <si>
    <t>Vaca para Cozer ou Estufar meio gorda crua</t>
  </si>
  <si>
    <t>Vaca para Cozer ou Estufar meio gorda, estufada com azeite e margarina</t>
  </si>
  <si>
    <t>Vaca para Cozer ou Estufar meio gorda, estufada com margarina</t>
  </si>
  <si>
    <t>Vaca para Cozer ou Estufar meio gorda, estufada com óleo alimentar e margarina</t>
  </si>
  <si>
    <t>Vaca para Cozer ou Estufar meio gorda, estufada, sem molho</t>
  </si>
  <si>
    <t>Vaca para Cozer ou Estufar magra, estufada - jardineira</t>
  </si>
  <si>
    <t>Vaca para Assar crua</t>
  </si>
  <si>
    <t>Vaca para Assar assada com azeite e margarina</t>
  </si>
  <si>
    <t>Vaca para Assar assada com margarina</t>
  </si>
  <si>
    <t>Vaca para Assar assada com óleo alimentar e margarina</t>
  </si>
  <si>
    <t>Vaca para Assar assada, sem molho</t>
  </si>
  <si>
    <t>Vitela Costeleta frita com margarina</t>
  </si>
  <si>
    <t>Vitela Costeleta frita, sem molho</t>
  </si>
  <si>
    <t>Vitela Costeleta grelhada</t>
  </si>
  <si>
    <t>Vitela Lombo cru</t>
  </si>
  <si>
    <t>Vitela Lombo assado com azeite e margarina</t>
  </si>
  <si>
    <t>Vitela Lombo assado com azeite, margarina e óleo alimentar</t>
  </si>
  <si>
    <t>Vitela Lombo assado com margarina e óleo alimentar</t>
  </si>
  <si>
    <t>Vitela Lombo assado, sem molho</t>
  </si>
  <si>
    <t>Vitela Lombo frito com margarina</t>
  </si>
  <si>
    <t>Vitela Lombo frito, sem molho</t>
  </si>
  <si>
    <t>Vitela Lombo grelhado</t>
  </si>
  <si>
    <t>Vitela Peito magro cru</t>
  </si>
  <si>
    <t>Vitela Peito magro cozido</t>
  </si>
  <si>
    <t>Vitela Peito magro estufado com azeite e margarina</t>
  </si>
  <si>
    <t>Vitela Peito magro estufado com azeite, margarina e óleo alimentar</t>
  </si>
  <si>
    <t>Vitela Peito magro estufado com margarina e óleo alimentar</t>
  </si>
  <si>
    <t>Vitela Peito magro estufado, sem molho</t>
  </si>
  <si>
    <t>Farinheira cozida sem adição de sal</t>
  </si>
  <si>
    <t>Codorniz com pele crua</t>
  </si>
  <si>
    <t>Codorniz com pele estufada com azeite</t>
  </si>
  <si>
    <t>Codorniz com pele grelhada</t>
  </si>
  <si>
    <t>Coelho estufado com azeite</t>
  </si>
  <si>
    <t>Coelho estufado com margarina</t>
  </si>
  <si>
    <t>Frango Inteiro com pele assado, sem molho</t>
  </si>
  <si>
    <t>Frango Inteiro com pele cozido</t>
  </si>
  <si>
    <t>Frango Inteiro com pele estufado com azeite e margarina</t>
  </si>
  <si>
    <t>Frango Inteiro com pele estufado com margarina</t>
  </si>
  <si>
    <t>Frango Inteiro com pele estufado, sem molho</t>
  </si>
  <si>
    <t>Frango Inteiro com pele grelhado</t>
  </si>
  <si>
    <t>Frango Inteiro sem pele cru</t>
  </si>
  <si>
    <t>Frango Inteiro sem pele cozido</t>
  </si>
  <si>
    <t>Frango Inteiro sem pele estufado com azeite e margarina</t>
  </si>
  <si>
    <t>Frango Inteiro sem pele estufado com margarina</t>
  </si>
  <si>
    <t>Frango Inteiro sem pele estufado, sem molho</t>
  </si>
  <si>
    <t>Frango Inteiro sem pele grelhado</t>
  </si>
  <si>
    <t>Frango Peito com pele cru</t>
  </si>
  <si>
    <t>Frango Peito com pele cozido</t>
  </si>
  <si>
    <t>Frango Peito com pele estufado com azeite e margarina</t>
  </si>
  <si>
    <t>Frango Peito com pele estufado com margarina</t>
  </si>
  <si>
    <t>Frango Peito com pele estufado, sem molho</t>
  </si>
  <si>
    <t>Frango Peito sem pele cru</t>
  </si>
  <si>
    <t>Frango Peito sem pele cozido</t>
  </si>
  <si>
    <t>Frango Peito sem pele estufado com azeite e margarina</t>
  </si>
  <si>
    <t>Frango Peito sem pele estufado com margarina</t>
  </si>
  <si>
    <t>Frango Peito sem pele estufado, sem molho</t>
  </si>
  <si>
    <t>Frango, Pele crua</t>
  </si>
  <si>
    <t>Perdiz estufada com margarina</t>
  </si>
  <si>
    <t>Peru Peito com pele cru</t>
  </si>
  <si>
    <t>Peru Peito com pele estufado com margarina</t>
  </si>
  <si>
    <t>Peru Peito sem pele cru</t>
  </si>
  <si>
    <t>Peru Peito sem pele assado com margarina</t>
  </si>
  <si>
    <t>Peru Peito sem pele panado</t>
  </si>
  <si>
    <t>Peru Perna com pele crua</t>
  </si>
  <si>
    <t>Peru Perna com pele assada com margarina</t>
  </si>
  <si>
    <t>Peru Perna com pele estufada com margarina</t>
  </si>
  <si>
    <t>Pato com pele assado, sem molho</t>
  </si>
  <si>
    <t>Pato sem pele cru</t>
  </si>
  <si>
    <t>Pato sem pele assado com margarina</t>
  </si>
  <si>
    <t>Pato sem pele estufado com margarina</t>
  </si>
  <si>
    <t>Abrótea cozida</t>
  </si>
  <si>
    <t>Atum fresco, bife cozinhado com azeite e com vinho</t>
  </si>
  <si>
    <t>Atum fresco grelhado</t>
  </si>
  <si>
    <t>Atum conserva em óleo</t>
  </si>
  <si>
    <t>Bacalhau Fresco cozido</t>
  </si>
  <si>
    <t>Bacalhau Seco e salgado, demolhado cru</t>
  </si>
  <si>
    <t>Bacalhau Seco e salgado, demolhado à Brás</t>
  </si>
  <si>
    <t>Bacalhau Seco e salgado, demolhado à Gomes de Sá</t>
  </si>
  <si>
    <t>Bacalhau Seco e salgado, demolhado assado no forno com azeite</t>
  </si>
  <si>
    <t>Bacalhau Seco e salgado, demolhado cozido</t>
  </si>
  <si>
    <t>Bacalhau Seco e salgado, demolhado filetes fritos</t>
  </si>
  <si>
    <t>Bacalhau Seco e salgado, demolhado grelhado</t>
  </si>
  <si>
    <t>Cação frito</t>
  </si>
  <si>
    <t>Carapau frito</t>
  </si>
  <si>
    <t>Carapau grelhado</t>
  </si>
  <si>
    <t>Cavala cozida</t>
  </si>
  <si>
    <t>Cavala filetes, conserva em azeite</t>
  </si>
  <si>
    <t>Cherne cozido</t>
  </si>
  <si>
    <t>Cherne grelhado</t>
  </si>
  <si>
    <t>Chicharro cozido</t>
  </si>
  <si>
    <t>Chicharro grelhado</t>
  </si>
  <si>
    <t>Corvina cozida</t>
  </si>
  <si>
    <t>Dourada cozida</t>
  </si>
  <si>
    <t>Dourada grelhada</t>
  </si>
  <si>
    <t>Enguia caldeirada</t>
  </si>
  <si>
    <t>Enguia frita</t>
  </si>
  <si>
    <t>Espadarte bife cozinhado com azeite e com vinho</t>
  </si>
  <si>
    <t>Espadarte grelhado</t>
  </si>
  <si>
    <t>Garoupa cozida</t>
  </si>
  <si>
    <t>Garoupa grelhada</t>
  </si>
  <si>
    <t>Goraz assado com cebola, tomate, azeite e óleo alimentar</t>
  </si>
  <si>
    <t>Goraz cozido</t>
  </si>
  <si>
    <t>Goraz grelhado</t>
  </si>
  <si>
    <t>Imperador assado com cebola, tomate, azeite e óleo alimentar</t>
  </si>
  <si>
    <t>Imperador cozido</t>
  </si>
  <si>
    <t>Imperador grelhado</t>
  </si>
  <si>
    <t>Linguado frito</t>
  </si>
  <si>
    <t>Linguado grelhado</t>
  </si>
  <si>
    <t>Maruca cozida</t>
  </si>
  <si>
    <t>Pargo legítimo assado com cebola, tomate e azeite</t>
  </si>
  <si>
    <t>Pargo legítimo cozido</t>
  </si>
  <si>
    <t>Pargo mulato cru</t>
  </si>
  <si>
    <t>Pargo mulato assado com cebola, tomate e azeite</t>
  </si>
  <si>
    <t>Pargo mulato cozido</t>
  </si>
  <si>
    <t>Peixe-espada-branco frito</t>
  </si>
  <si>
    <t>Peixe-espada-branco grelhado</t>
  </si>
  <si>
    <t>Peixe-espada-preto cru</t>
  </si>
  <si>
    <t>Peixe-espada-preto frito</t>
  </si>
  <si>
    <t>Peixe-espada-preto grelhado</t>
  </si>
  <si>
    <t>Pescada da África do Sul cozida</t>
  </si>
  <si>
    <t>Pescada da África do Sul frita</t>
  </si>
  <si>
    <t>Pescada do Chile crua</t>
  </si>
  <si>
    <t>Pescada do Chile cozida</t>
  </si>
  <si>
    <t>Pescada do Chile frita</t>
  </si>
  <si>
    <t>Pescada Europeia crua</t>
  </si>
  <si>
    <t>Pescada Europeia cozida</t>
  </si>
  <si>
    <t>Pescada Europeia frita</t>
  </si>
  <si>
    <t>Pescada (valor médio)* crua</t>
  </si>
  <si>
    <t>Pescada (valor médio)* cozida</t>
  </si>
  <si>
    <t>Pescada (valor médio)* frita</t>
  </si>
  <si>
    <t>Robalo assado com cebola, azeite, banha e manteiga</t>
  </si>
  <si>
    <t>Robalo cozido</t>
  </si>
  <si>
    <t>Robalo grelhado</t>
  </si>
  <si>
    <t>Salmão cozido</t>
  </si>
  <si>
    <t>Salmão grelhado</t>
  </si>
  <si>
    <t>Sarda cozida</t>
  </si>
  <si>
    <t>Sarda grelhada</t>
  </si>
  <si>
    <t>Sardinha gorda frita</t>
  </si>
  <si>
    <t>Sardinha gorda grelhada</t>
  </si>
  <si>
    <t>Sardinha meio gorda crua</t>
  </si>
  <si>
    <t>Sardinha meio gorda conserva em água, sem espinha e sem pele</t>
  </si>
  <si>
    <t>Sardinha meio gorda conserva em azeite</t>
  </si>
  <si>
    <t>Sardinha meio gorda conserva em azeite (escorrido)</t>
  </si>
  <si>
    <t>Sardinha meio gorda frita</t>
  </si>
  <si>
    <t>Sardinha meio gorda grelhada</t>
  </si>
  <si>
    <t>Solha grelhada</t>
  </si>
  <si>
    <t>Tamboril grelhado</t>
  </si>
  <si>
    <t>Truta arco-íris grelhada</t>
  </si>
  <si>
    <t>Amêijoa aberta ao natural sem sal</t>
  </si>
  <si>
    <t>Berbigão aberto ao natural sem sal</t>
  </si>
  <si>
    <t>Choco grelhado</t>
  </si>
  <si>
    <t>Lula estufada com cebola, tomate e azeite</t>
  </si>
  <si>
    <t>Lula grelhada</t>
  </si>
  <si>
    <t>Mexilhão cozido sem sal</t>
  </si>
  <si>
    <t>Polvo cozido sem sal</t>
  </si>
  <si>
    <t>Camarão cru</t>
  </si>
  <si>
    <t>Camarão cozido sem sal</t>
  </si>
  <si>
    <t>Camarão cozido</t>
  </si>
  <si>
    <t>Lagostim cru</t>
  </si>
  <si>
    <t>Lagostim cozido</t>
  </si>
  <si>
    <t>Ovo (de galinha) inteiro cru</t>
  </si>
  <si>
    <t>Ovo (de galinha) clara crua</t>
  </si>
  <si>
    <t>Ovo (de galinha) gema crua</t>
  </si>
  <si>
    <t>Ovo (de galinha) líquido pasteurizado</t>
  </si>
  <si>
    <t>Ovo (de galinha) cozido</t>
  </si>
  <si>
    <t>Ovo (de galinha) escalfado</t>
  </si>
  <si>
    <t>Ovo (de galinha) estrelado com azeite</t>
  </si>
  <si>
    <t>Ovo (de galinha) estrelado com manteiga</t>
  </si>
  <si>
    <t>Ovo (de galinha) estrelado com margarina</t>
  </si>
  <si>
    <t>Ovo (de galinha) mexido com manteiga</t>
  </si>
  <si>
    <t>Ovo (de galinha) mexido com margarina</t>
  </si>
  <si>
    <t>Ervilhas grão, congeladas cruas</t>
  </si>
  <si>
    <t>Ervilhas grão, congeladas cozidas</t>
  </si>
  <si>
    <t>Ervilhas grão, frescas cruas</t>
  </si>
  <si>
    <t>Ervilhas grão, frescas cozidas</t>
  </si>
  <si>
    <t>Ervilhas vagens cruas</t>
  </si>
  <si>
    <t>Ervilhas vagens cozidas</t>
  </si>
  <si>
    <t>Favas frescas cruas</t>
  </si>
  <si>
    <t>Favas frescas cozidas</t>
  </si>
  <si>
    <t>Feijão verde fresco cozido</t>
  </si>
  <si>
    <t>Feijão verde fresco cru</t>
  </si>
  <si>
    <t>Ervilhas secas cruas</t>
  </si>
  <si>
    <t>Ervilhas secas cozidas</t>
  </si>
  <si>
    <t>Favas secas cruas</t>
  </si>
  <si>
    <t>Favas secas cozidas (demolhadas)</t>
  </si>
  <si>
    <t>Feijão branco cru</t>
  </si>
  <si>
    <t>Feijão branco cozido (demolhado)</t>
  </si>
  <si>
    <t>Feijão frade (feijão miúdo) cru</t>
  </si>
  <si>
    <t>Feijão frade (feijão miúdo) cozido (demolhado)</t>
  </si>
  <si>
    <t>Feijão manteiga cru</t>
  </si>
  <si>
    <t>Feijão manteiga cozido (demolhado)</t>
  </si>
  <si>
    <t>Feijão manteiga, "Burger" de feijão frito com azeite</t>
  </si>
  <si>
    <t>Feijão manteiga, "Burger" de feijão frito com óleo de milho</t>
  </si>
  <si>
    <t>Feijão manteiga, Feijoada com carne de porco</t>
  </si>
  <si>
    <t>Feijão manteiga, Feijoada com carne de porco e de vaca</t>
  </si>
  <si>
    <t>Grão-de-bico cru</t>
  </si>
  <si>
    <t>Grão-de-bico cozido (demolhado)</t>
  </si>
  <si>
    <t>Lentilhas secas cruas</t>
  </si>
  <si>
    <t>Lentilhas secas cozidas</t>
  </si>
  <si>
    <t>Soja grão seco cru</t>
  </si>
  <si>
    <t>Soja cozida sem sal</t>
  </si>
  <si>
    <t>Soja, farinha com baixo teor de gordura</t>
  </si>
  <si>
    <t>Bebida à base de soja com açúcar, com cálcio, sal e aromas</t>
  </si>
  <si>
    <t>Bebida à base de soja com açúcar, sal e aromas</t>
  </si>
  <si>
    <t>Bebida à base de soja natural, sem açúcar e sem sal</t>
  </si>
  <si>
    <t>Tofu simples</t>
  </si>
  <si>
    <t>Tofu frito com azeite</t>
  </si>
  <si>
    <t>Tofu frito com óleo de milho</t>
  </si>
  <si>
    <t>Tremoço, cozido e salgado</t>
  </si>
  <si>
    <t>Arroz comum cru</t>
  </si>
  <si>
    <t>Arroz cozido simples</t>
  </si>
  <si>
    <t>Arroz integral cru</t>
  </si>
  <si>
    <t>Milho, grão seco cru</t>
  </si>
  <si>
    <t>Milho, amido (pó)</t>
  </si>
  <si>
    <t>Farinha de centeio tipo 85</t>
  </si>
  <si>
    <t>Farinha de trigo tipo 55</t>
  </si>
  <si>
    <t>Farinha de trigo tipo 150</t>
  </si>
  <si>
    <t>Farinha de trigo integral</t>
  </si>
  <si>
    <t>Esparguete cru</t>
  </si>
  <si>
    <t>Esparguete cozido</t>
  </si>
  <si>
    <t>Esparguete estufado com cenoura e azeite</t>
  </si>
  <si>
    <t>Esparguete estufado com cenoura e margarina</t>
  </si>
  <si>
    <t>Massa miúda crua</t>
  </si>
  <si>
    <t>Massa com ovo crua</t>
  </si>
  <si>
    <t>Massa com ovo cozida</t>
  </si>
  <si>
    <t>Massa para lasanha crua</t>
  </si>
  <si>
    <t>Massa para lasanha cozida</t>
  </si>
  <si>
    <t>Pizza de queijo e tomate</t>
  </si>
  <si>
    <t>Pizza de queijo, tomate e fiambre</t>
  </si>
  <si>
    <t>Pão de trigo integral com sementes de sésamo</t>
  </si>
  <si>
    <t>Pão de trigo integral com soja</t>
  </si>
  <si>
    <t>Pão de trigo integral com passas</t>
  </si>
  <si>
    <t>Pão de forma, de trigo com passas</t>
  </si>
  <si>
    <t>Pão de forma, de trigo enriquecido</t>
  </si>
  <si>
    <t>Tosta de trigo simples</t>
  </si>
  <si>
    <t>Tosta de trigo integral</t>
  </si>
  <si>
    <t>Tosta de trigo sem sal</t>
  </si>
  <si>
    <t>Batata crua</t>
  </si>
  <si>
    <t>Batata assada com pele, sem sal (só a polpa)</t>
  </si>
  <si>
    <t>Batata assada no forno</t>
  </si>
  <si>
    <t>Batata cozida</t>
  </si>
  <si>
    <t>Batata estufada com cebola, azeite e óleo alimentar</t>
  </si>
  <si>
    <t>Batata frita caseira (em palitos)</t>
  </si>
  <si>
    <t>Batata frita, de pacote (em rodelas)</t>
  </si>
  <si>
    <t>Batata, fécula</t>
  </si>
  <si>
    <t>Batata, puré</t>
  </si>
  <si>
    <t>Batata doce crua</t>
  </si>
  <si>
    <t>Batata doce assada</t>
  </si>
  <si>
    <t>Alcachofra crua</t>
  </si>
  <si>
    <t>Alcachofra cozida</t>
  </si>
  <si>
    <t>Alho cru</t>
  </si>
  <si>
    <t>Alho em pó</t>
  </si>
  <si>
    <t>Alho francês cru</t>
  </si>
  <si>
    <t>Beringela crua</t>
  </si>
  <si>
    <t>Beringela grelhada com azeite</t>
  </si>
  <si>
    <t>Beterraba (raiz) crua</t>
  </si>
  <si>
    <t>Beterraba (raiz) cozida sem sal</t>
  </si>
  <si>
    <t>Brócolos crus</t>
  </si>
  <si>
    <t>Brócolos cozidos</t>
  </si>
  <si>
    <t>Cebola crua</t>
  </si>
  <si>
    <t>Cebola cozida</t>
  </si>
  <si>
    <t>Cebola frita com óleo alimentar</t>
  </si>
  <si>
    <t>Cenoura crua</t>
  </si>
  <si>
    <t>Cenoura cozida</t>
  </si>
  <si>
    <t>Cogumelos crus</t>
  </si>
  <si>
    <t>Cogumelos enlatados, escorridos</t>
  </si>
  <si>
    <t>Cogumelos fritos com óleo alimentar</t>
  </si>
  <si>
    <r>
      <t>Courgette</t>
    </r>
    <r>
      <rPr>
        <sz val="10"/>
        <rFont val="Arial"/>
      </rPr>
      <t xml:space="preserve"> crua</t>
    </r>
  </si>
  <si>
    <r>
      <t>Courgette</t>
    </r>
    <r>
      <rPr>
        <sz val="10"/>
        <rFont val="Arial"/>
        <family val="2"/>
      </rPr>
      <t xml:space="preserve"> frita com óleo alimentar</t>
    </r>
  </si>
  <si>
    <t>Couve branca crua</t>
  </si>
  <si>
    <t>Couve branca cozida</t>
  </si>
  <si>
    <t>Couve de Bruxelas crua</t>
  </si>
  <si>
    <t>Couve de Bruxelas cozida</t>
  </si>
  <si>
    <t>Couve-flor crua</t>
  </si>
  <si>
    <t>Couve-flor cozida</t>
  </si>
  <si>
    <t>Couve galega crua</t>
  </si>
  <si>
    <t>Couve galega cozida</t>
  </si>
  <si>
    <t>Couve lombarda crua</t>
  </si>
  <si>
    <t>Couve lombarda cozida</t>
  </si>
  <si>
    <t>Couve portuguesa crua</t>
  </si>
  <si>
    <t>Couve portuguesa cozida</t>
  </si>
  <si>
    <t>Espargos crus</t>
  </si>
  <si>
    <t>Espargos cozidos</t>
  </si>
  <si>
    <t>Grelos de couve crus</t>
  </si>
  <si>
    <t>Grelos de couve cozidos</t>
  </si>
  <si>
    <t>Grelos de nabo crus</t>
  </si>
  <si>
    <t>Grelos de nabo cozidos</t>
  </si>
  <si>
    <t>Nabo (raiz) cru</t>
  </si>
  <si>
    <t>Nabo (raiz) cozido</t>
  </si>
  <si>
    <t>Pimento cru</t>
  </si>
  <si>
    <t>Pimento grelhado</t>
  </si>
  <si>
    <t>Tomate cru</t>
  </si>
  <si>
    <t>Tomate conserva ao natural</t>
  </si>
  <si>
    <t>Ameixa branca</t>
  </si>
  <si>
    <t>Ameixa encarnada</t>
  </si>
  <si>
    <t>Ameixa rainha Cláudia</t>
  </si>
  <si>
    <t>Ameixa seca</t>
  </si>
  <si>
    <t xml:space="preserve">Ananás </t>
  </si>
  <si>
    <t>Ananás, conserva em calda de açúcar</t>
  </si>
  <si>
    <t>Cereja (4 variedades)</t>
  </si>
  <si>
    <t>Cereja, conserva em calda de açúcar</t>
  </si>
  <si>
    <t>Cereja, cristalizada</t>
  </si>
  <si>
    <t>Damasco, conserva em calda de açúcar</t>
  </si>
  <si>
    <t>Damasco seco</t>
  </si>
  <si>
    <t>Figo cristalizado</t>
  </si>
  <si>
    <t>Figo seco</t>
  </si>
  <si>
    <t>Figo (5 variedades)</t>
  </si>
  <si>
    <t>Laranja (3 variedades)</t>
  </si>
  <si>
    <t>Maçã com casca</t>
  </si>
  <si>
    <t>Maçã sem casca</t>
  </si>
  <si>
    <t>Maçã seca</t>
  </si>
  <si>
    <t>Maçã cozida com açúcar</t>
  </si>
  <si>
    <t>Maçã cozida sem açúcar</t>
  </si>
  <si>
    <t>Maçã assada com açúcar</t>
  </si>
  <si>
    <t>Maçã assada sem açúcar</t>
  </si>
  <si>
    <t>Melão (3 variedades)</t>
  </si>
  <si>
    <t>Pêra cozida com açúcar</t>
  </si>
  <si>
    <t>Pêra cozida sem açúcar</t>
  </si>
  <si>
    <t>Pêra conserva em calda de açúcar</t>
  </si>
  <si>
    <t>Pêra cristalizada</t>
  </si>
  <si>
    <t>Pêra (5 variedades)</t>
  </si>
  <si>
    <t>Pêssego (2 variedades)</t>
  </si>
  <si>
    <t>Pêssego, conserva em calda de açúcar</t>
  </si>
  <si>
    <t>Tâmara seca</t>
  </si>
  <si>
    <t>Uva branca (5 variedades)</t>
  </si>
  <si>
    <t>Uva tinta (5 variedades)</t>
  </si>
  <si>
    <t>Uva seca (passas)</t>
  </si>
  <si>
    <t>Avelã, miolo</t>
  </si>
  <si>
    <t>Castanha, miolo</t>
  </si>
  <si>
    <t>Castanha assada com sal</t>
  </si>
  <si>
    <t>Castanha pilada</t>
  </si>
  <si>
    <t>Amendoim, miolo</t>
  </si>
  <si>
    <t>Amendoim, miolo, torrado sem sal</t>
  </si>
  <si>
    <t>Amendoim, miolo, torrado com sal</t>
  </si>
  <si>
    <t>Castanha de caju torrada  e salgada</t>
  </si>
  <si>
    <t>Coco seco, ralado</t>
  </si>
  <si>
    <t>Noz, miolo</t>
  </si>
  <si>
    <r>
      <t>Caroteno -</t>
    </r>
    <r>
      <rPr>
        <sz val="10"/>
        <rFont val="Arial"/>
      </rPr>
      <t xml:space="preserve"> O teor de caroteno corresponde ao total dos carotenóides com actividade vitamínica A, expressos em µg de caroteno.</t>
    </r>
  </si>
  <si>
    <t>Oligossacáridos (g)</t>
  </si>
  <si>
    <t>Mono + dissacáridos (g)</t>
  </si>
  <si>
    <t>Total HC expresso em monossacáridos (g)</t>
  </si>
  <si>
    <t>Valores por 100g parte edível (excepto para as bebidas alcoólicas; valores por 100ml parte edível)</t>
  </si>
  <si>
    <r>
      <t>Vit A total (equivalentes retinol) (</t>
    </r>
    <r>
      <rPr>
        <b/>
        <sz val="10"/>
        <rFont val="Symbol"/>
        <family val="1"/>
        <charset val="2"/>
      </rPr>
      <t>m</t>
    </r>
    <r>
      <rPr>
        <b/>
        <sz val="10"/>
        <rFont val="Arial"/>
        <family val="2"/>
      </rPr>
      <t>g)</t>
    </r>
  </si>
  <si>
    <r>
      <t>Cantarilho (</t>
    </r>
    <r>
      <rPr>
        <i/>
        <sz val="10"/>
        <rFont val="Arial"/>
        <family val="2"/>
      </rPr>
      <t>Redfish</t>
    </r>
    <r>
      <rPr>
        <sz val="10"/>
        <rFont val="Arial"/>
      </rPr>
      <t>) assado com cebola, tomate, azeite e bacon</t>
    </r>
  </si>
  <si>
    <r>
      <t>Cantarilho (</t>
    </r>
    <r>
      <rPr>
        <i/>
        <sz val="10"/>
        <rFont val="Arial"/>
        <family val="2"/>
      </rPr>
      <t>Redfish</t>
    </r>
    <r>
      <rPr>
        <sz val="10"/>
        <rFont val="Arial"/>
      </rPr>
      <t>) cozido</t>
    </r>
  </si>
  <si>
    <t>Pinhão, miolo</t>
  </si>
  <si>
    <t>Pistácio torrado e salgado</t>
  </si>
  <si>
    <t>Fermento fresco de padeiro</t>
  </si>
  <si>
    <t>Fermento seco de padeiro</t>
  </si>
  <si>
    <t>Fermento em pó</t>
  </si>
  <si>
    <t>Bolacha aveia</t>
  </si>
  <si>
    <t>Bolacha baunilha</t>
  </si>
  <si>
    <t>Bolacha "Belga"</t>
  </si>
  <si>
    <t>Bolacha chocolate</t>
  </si>
  <si>
    <t>Bolacha "Cream cracker"</t>
  </si>
  <si>
    <t>Bolacha integral (trigo)</t>
  </si>
  <si>
    <t>Bolacha manteiga</t>
  </si>
  <si>
    <t>Bolacha Maria</t>
  </si>
  <si>
    <t>Bolacha torrada</t>
  </si>
  <si>
    <t>Biscoitos caseiros</t>
  </si>
  <si>
    <t>Biscoitos limão</t>
  </si>
  <si>
    <t>Biscoitos, línguas de gato</t>
  </si>
  <si>
    <t>Biscoitos, línguas de veado</t>
  </si>
  <si>
    <t>Óleo alimentar</t>
  </si>
  <si>
    <t>Óleo de amendoim</t>
  </si>
  <si>
    <t>Óleo "Becel"</t>
  </si>
  <si>
    <t>Óleo de girassol</t>
  </si>
  <si>
    <t>Óleos de milho</t>
  </si>
  <si>
    <t>Óleo de palma</t>
  </si>
  <si>
    <t>Óleo de soja</t>
  </si>
  <si>
    <t>Banha de porco</t>
  </si>
  <si>
    <t>Creme vegetal para barrar 70% gordura, com sal</t>
  </si>
  <si>
    <t>Creme vegetal para barrar 37% gordura</t>
  </si>
  <si>
    <t>Creme vegetal para barrar 70% gordura, 53% ácidos gordos monoinsaturados</t>
  </si>
  <si>
    <t>Creme vegetal para barrar 58% gordura, com cálcio</t>
  </si>
  <si>
    <t>Creme vegetal para barrar  72% gordura, 33% ácidos gordos polinsaturados</t>
  </si>
  <si>
    <t>Creme vegetal para barrar 35% gordura, com fitosteróis</t>
  </si>
  <si>
    <t>Creme vegetal culinário, 75% gordura, sem sal</t>
  </si>
  <si>
    <t>Manteiga com sal</t>
  </si>
  <si>
    <t>Manteiga sem sal</t>
  </si>
  <si>
    <t>Margarina industrial para pastelaria, com sal</t>
  </si>
  <si>
    <t>Margarina líquida, 65% gordura, com sal</t>
  </si>
  <si>
    <t>Margarina culinária para folhados, com sal</t>
  </si>
  <si>
    <t>Margarina 3/4, de girassol</t>
  </si>
  <si>
    <t>Margarina vegetal culinária, 80% gordura, com sal</t>
  </si>
  <si>
    <t>Margarina vegetal culinária, com alho e sal</t>
  </si>
  <si>
    <t>Minarina (meia margarina)</t>
  </si>
  <si>
    <r>
      <t>Shortening</t>
    </r>
    <r>
      <rPr>
        <sz val="10"/>
        <rFont val="Arial"/>
      </rPr>
      <t xml:space="preserve"> para pastelaria</t>
    </r>
  </si>
  <si>
    <r>
      <t>Shortening</t>
    </r>
    <r>
      <rPr>
        <sz val="10"/>
        <rFont val="Arial"/>
      </rPr>
      <t xml:space="preserve"> para restaurante</t>
    </r>
  </si>
  <si>
    <t>Açúcar amarelo</t>
  </si>
  <si>
    <t>Açúcar branco</t>
  </si>
  <si>
    <t>Compota Ameixa</t>
  </si>
  <si>
    <t>Compota Ananás</t>
  </si>
  <si>
    <t>Compota Cereja</t>
  </si>
  <si>
    <t>Compota Damasco</t>
  </si>
  <si>
    <t>Compota Laranja</t>
  </si>
  <si>
    <t>Doce Cereja</t>
  </si>
  <si>
    <t>Doce Damasco</t>
  </si>
  <si>
    <t>Doce Framboesa</t>
  </si>
  <si>
    <t>Doce Ginja</t>
  </si>
  <si>
    <t>Doce Maçã</t>
  </si>
  <si>
    <t>Doce Morango</t>
  </si>
  <si>
    <t>Doce Pêssego</t>
  </si>
  <si>
    <t>Geleia de casca de laranja</t>
  </si>
  <si>
    <t>Chocolate em barra, culinária</t>
  </si>
  <si>
    <t>Chocolate em pó</t>
  </si>
  <si>
    <t>Chocolate de leite</t>
  </si>
  <si>
    <t>Pó achocolatado com alto teor de gordura</t>
  </si>
  <si>
    <t>Pó achocolatado com baixo teor de gordura</t>
  </si>
  <si>
    <t>Alcoólicas Destiladas - Aguardente</t>
  </si>
  <si>
    <t>Alcoólicas Destiladas - Brandy</t>
  </si>
  <si>
    <t>Alcoólicas Destiladas, Gin - Rum- Whisky</t>
  </si>
  <si>
    <t>Alcoólicas Destiladas, Licor Beneditino</t>
  </si>
  <si>
    <t>Alcoólicas Destiladas, Licor de anis</t>
  </si>
  <si>
    <t>Alcoólicas Destiladas, Licor de ginja</t>
  </si>
  <si>
    <t>Alcoólicas Destiladas, Licor simples</t>
  </si>
  <si>
    <t>Alcoólicas Fermentadas - Vinho rosé</t>
  </si>
  <si>
    <t>Alcoólicas Fermentadas - Cerveja branca</t>
  </si>
  <si>
    <t>Alcoólicas Fermentadas - Cerveja preta</t>
  </si>
  <si>
    <t>Alcoólicas Fermentadas - Cerveja sem álcool</t>
  </si>
  <si>
    <t>Alcoólicas Fermentadas - Sidra (vinho de maçã)</t>
  </si>
  <si>
    <t>Alcoólicas Fermentadas - Vinho espumante Extra Bruto</t>
  </si>
  <si>
    <t>Alcoólicas Fermentadas - Vinho espumante Doce</t>
  </si>
  <si>
    <t>Alcoólicas Fermentadas - Vinho espumante Meio Seco</t>
  </si>
  <si>
    <t>Alcoólicas Fermentadas - Vinho espumante Seco</t>
  </si>
  <si>
    <t>Alcoólicas Fermentadas - Vinho generoso da Madeira</t>
  </si>
  <si>
    <t>Alcoólicas Fermentadas - Vinho generoso do Porto, doce</t>
  </si>
  <si>
    <t>Alcoólicas Fermentadas - Vinho generoso do Porto, meio seco</t>
  </si>
  <si>
    <t>Alcoólicas Fermentadas - Vinho generoso do Porto, seco</t>
  </si>
  <si>
    <t>Alcoólicas Fermentadas - Vinho maduro branco</t>
  </si>
  <si>
    <t>Alcoólicas Fermentadas - Vinho maduro palhete</t>
  </si>
  <si>
    <t>Alcoólicas Fermentadas - Vinho maduro tinto</t>
  </si>
  <si>
    <t>Alcoólicas Fermentadas - Vinho verde branco</t>
  </si>
  <si>
    <t>Alcoólicas Fermentadas - Vinho verde tinto</t>
  </si>
  <si>
    <t>Não Alcoólicas, Sumo de frutos 100%, ananás</t>
  </si>
  <si>
    <t>Não Alcoólicas, Sumo de frutos concentrado, ananás</t>
  </si>
  <si>
    <t>Não Alcoólicas, Água - Água da rede pública de abastecimento (Lisboa)</t>
  </si>
  <si>
    <t>Não Alcoólicas, Água mineral natural, "Luso"</t>
  </si>
  <si>
    <t>Não Alcoólicas, Água mineral natural gasocarbónica, "Pedras Salgadas"</t>
  </si>
  <si>
    <t>Não Alcoólicas, Água mineral natural gaseificada, "Pizões-Moura"</t>
  </si>
  <si>
    <t>Não Alcoólicas, Água mineral natural gaseificada, "Vimeiro"</t>
  </si>
  <si>
    <t>Não Alcoólicas, Bebida Refrigerante cola</t>
  </si>
  <si>
    <t>Não Alcoólicas, Bebida Refrigerante gasosa</t>
  </si>
  <si>
    <t>Não Alcoólicas, Bebida Refrigerante de laranja</t>
  </si>
  <si>
    <t>Não Alcoólicas, Café Infusão - café de cafeteira (3 marcas)</t>
  </si>
  <si>
    <t>Não Alcoólicas, Café Infusão - carioca (2 marcas)</t>
  </si>
  <si>
    <t>Não Alcoólicas, Café Infusão - valor médio (bica 60% e café de cafeteira 40%)</t>
  </si>
  <si>
    <r>
      <t xml:space="preserve">Não Alcoólicas, Café solúvel (pó) com cafeína </t>
    </r>
    <r>
      <rPr>
        <sz val="9"/>
        <rFont val="Arial"/>
        <family val="2"/>
      </rPr>
      <t>(2 marcas)</t>
    </r>
  </si>
  <si>
    <r>
      <t xml:space="preserve">Não Alcoólicas, Café solúvel (pó) com cafeína </t>
    </r>
    <r>
      <rPr>
        <sz val="9"/>
        <rFont val="Arial"/>
        <family val="2"/>
      </rPr>
      <t>(produto branco)</t>
    </r>
  </si>
  <si>
    <r>
      <t xml:space="preserve">Não Alcoólicas, Café solúvel (pó) descafeinado </t>
    </r>
    <r>
      <rPr>
        <sz val="9"/>
        <rFont val="Arial"/>
        <family val="2"/>
      </rPr>
      <t>(2 marcas)</t>
    </r>
  </si>
  <si>
    <r>
      <t>Não Alcoólicas, Café solúvel (pó) descafeinado</t>
    </r>
    <r>
      <rPr>
        <sz val="9"/>
        <rFont val="Arial"/>
        <family val="2"/>
      </rPr>
      <t xml:space="preserve"> (produto branco)</t>
    </r>
  </si>
  <si>
    <t>Não Alcoólicas, Sucedâneo de café (pó) com 20% de café</t>
  </si>
  <si>
    <r>
      <t xml:space="preserve">Não Alcoólicas, Sucedâneo de café (pó) </t>
    </r>
    <r>
      <rPr>
        <sz val="9"/>
        <rFont val="Arial"/>
        <family val="2"/>
      </rPr>
      <t>(2 marcas)</t>
    </r>
  </si>
  <si>
    <t>Não Alcoólicas, Chá, infusão, preto</t>
  </si>
  <si>
    <t>Não Alcoólicas, Chá, infusão, verde</t>
  </si>
  <si>
    <t>Não Alcoólicas, Chá, infusão, de ervas</t>
  </si>
  <si>
    <t>Quantidade(gr)</t>
  </si>
  <si>
    <t>TOTAL</t>
  </si>
  <si>
    <t>%</t>
  </si>
  <si>
    <t>Lípidos (g)</t>
  </si>
  <si>
    <t>HC (g)</t>
  </si>
  <si>
    <t>Mono+di(g)</t>
  </si>
  <si>
    <t>Total HC mono (g)</t>
  </si>
  <si>
    <t>Ác. orgânicos (g)</t>
  </si>
  <si>
    <t>Oligo (g)</t>
  </si>
  <si>
    <t>Fibra (g)</t>
  </si>
  <si>
    <t>SFA (g)</t>
  </si>
  <si>
    <t>MUFA (g)</t>
  </si>
  <si>
    <t>PUFA (g)</t>
  </si>
  <si>
    <t>N001</t>
  </si>
  <si>
    <t>Bolacha Fruit and Fit (1pacote=25g)</t>
  </si>
  <si>
    <t>PUFA  (g)</t>
  </si>
  <si>
    <t>trans (g)</t>
  </si>
  <si>
    <t>N002</t>
  </si>
  <si>
    <t>Bolacha MiniChips Ahoy (1 pacote=40g)</t>
  </si>
  <si>
    <t>N003</t>
  </si>
  <si>
    <t>Bolacha Oreo (1pacote=44g)</t>
  </si>
  <si>
    <t>N004</t>
  </si>
  <si>
    <t>Barra Cereais Golden Grahams (1barra=25g)</t>
  </si>
  <si>
    <t>Açúcar (g)</t>
  </si>
  <si>
    <t>Espinafres</t>
  </si>
  <si>
    <t>N005</t>
  </si>
  <si>
    <t>Cereais Silhueta Frutos Vermelhos</t>
  </si>
  <si>
    <t>N089</t>
  </si>
  <si>
    <t>Cerelac Milho e Arroz (sem glúten)</t>
  </si>
  <si>
    <t>-</t>
  </si>
  <si>
    <r>
      <t>a</t>
    </r>
    <r>
      <rPr>
        <b/>
        <sz val="10"/>
        <rFont val="Arial"/>
        <family val="2"/>
      </rPr>
      <t>-tocoferol (</t>
    </r>
    <r>
      <rPr>
        <b/>
        <sz val="10"/>
        <rFont val="Calibri"/>
        <family val="2"/>
      </rPr>
      <t>μ</t>
    </r>
    <r>
      <rPr>
        <b/>
        <sz val="10"/>
        <rFont val="Arial"/>
        <family val="2"/>
      </rPr>
      <t>g)</t>
    </r>
  </si>
  <si>
    <t>N090</t>
  </si>
  <si>
    <t>Cerelac Multifrutos (sem glúten)</t>
  </si>
  <si>
    <t>N091</t>
  </si>
  <si>
    <t>Cerelac Cereais Lácteos (sem glúten)</t>
  </si>
  <si>
    <t>N092</t>
  </si>
  <si>
    <t>N093</t>
  </si>
  <si>
    <t>N094</t>
  </si>
  <si>
    <t>Cerelac Cereais Lácteos banana (sem glúten)</t>
  </si>
  <si>
    <t>N095</t>
  </si>
  <si>
    <t>N096</t>
  </si>
  <si>
    <t>N097</t>
  </si>
  <si>
    <t>N098</t>
  </si>
  <si>
    <t>N099</t>
  </si>
  <si>
    <t>N100</t>
  </si>
  <si>
    <t xml:space="preserve">Boião Frutíssima Pêra Williams </t>
  </si>
  <si>
    <t xml:space="preserve">Boião Frutíssima Maçã </t>
  </si>
  <si>
    <t xml:space="preserve">Boião Frutíssima Maçã Pêssego </t>
  </si>
  <si>
    <t>Boião Frutíssima Frutas variadas</t>
  </si>
  <si>
    <t>Boião Frutíssima Pêra Maçã</t>
  </si>
  <si>
    <t>Boião Frutíssima Banana Maçã</t>
  </si>
  <si>
    <t>Boião Frutíssima Banana Pêra</t>
  </si>
  <si>
    <t>Boião Frutíssima Maçã Alperce</t>
  </si>
  <si>
    <t>N101</t>
  </si>
  <si>
    <t>N102</t>
  </si>
  <si>
    <t>N103</t>
  </si>
  <si>
    <t>N104</t>
  </si>
  <si>
    <t>N105</t>
  </si>
  <si>
    <t>N106</t>
  </si>
  <si>
    <t>N107</t>
  </si>
  <si>
    <t>Copinhos Frutissima 100% Maçã</t>
  </si>
  <si>
    <t>Copinhos Frutissima 100% Pêra</t>
  </si>
  <si>
    <t>Copinhos Frutissima 100% Maçã Pêra</t>
  </si>
  <si>
    <t>Copinhos Frutissima Maçã Pêra</t>
  </si>
  <si>
    <t>Sumo de Maçã</t>
  </si>
  <si>
    <t>Boião Refeição Arroz com Frango e Cenoura</t>
  </si>
  <si>
    <t>Cerelac 8 Cereais e Mel (com glúten)</t>
  </si>
  <si>
    <t>N108</t>
  </si>
  <si>
    <t>N109</t>
  </si>
  <si>
    <t>N110</t>
  </si>
  <si>
    <t>N111</t>
  </si>
  <si>
    <t>N112</t>
  </si>
  <si>
    <t>N113</t>
  </si>
  <si>
    <t>N114</t>
  </si>
  <si>
    <t>N115</t>
  </si>
  <si>
    <t>N116</t>
  </si>
  <si>
    <t>Cerelac Bolacha Maria (com glúten)</t>
  </si>
  <si>
    <t>Cerelac Farinha Láctea (com glúten)</t>
  </si>
  <si>
    <t>Cerelac 5 Frutos (com glúten)</t>
  </si>
  <si>
    <t>Cerelac Maçãs (com glúten)</t>
  </si>
  <si>
    <t>Cerelac Pêras (com glúten)</t>
  </si>
  <si>
    <t>Cerelac Banana Laranja (com glúten)</t>
  </si>
  <si>
    <t>Cerelac Cereais Lácteos 8 Cereais e Mel (com glúten)</t>
  </si>
  <si>
    <t>Cerelac Cereais Lácteos Baunilha (com glúten)</t>
  </si>
  <si>
    <t>Cerelac Cereais Lácteos Multifrutos (com glúten)</t>
  </si>
  <si>
    <t>N117</t>
  </si>
  <si>
    <t>N118</t>
  </si>
  <si>
    <t>N119</t>
  </si>
  <si>
    <t>N120</t>
  </si>
  <si>
    <t>N121</t>
  </si>
  <si>
    <t>N122</t>
  </si>
  <si>
    <t>Cerelac Cereais Lácteos Bolacha Maria (com glúten)</t>
  </si>
  <si>
    <t>Cerelac Cereais Lácteos Pêra (com glúten)</t>
  </si>
  <si>
    <t>Boião Frutíssima Banana Laranja e Bolacha</t>
  </si>
  <si>
    <t>Copinhos Frutíssima Frutas Variadas &amp; Cereais (s/ glúten)</t>
  </si>
  <si>
    <t>Copinhos Frutíssima Maçã Pêssego (s/ glúten)</t>
  </si>
  <si>
    <t>Copinhos Frutíssima Salada de Frutas (s/ glúten)</t>
  </si>
  <si>
    <t>N123</t>
  </si>
  <si>
    <t>N124</t>
  </si>
  <si>
    <t>N125</t>
  </si>
  <si>
    <t>N126</t>
  </si>
  <si>
    <t>N127</t>
  </si>
  <si>
    <t>N128</t>
  </si>
  <si>
    <t>N129</t>
  </si>
  <si>
    <t>N130</t>
  </si>
  <si>
    <t>N131</t>
  </si>
  <si>
    <t>N132</t>
  </si>
  <si>
    <t>N133</t>
  </si>
  <si>
    <t>N134</t>
  </si>
  <si>
    <t>N135</t>
  </si>
  <si>
    <t>N136</t>
  </si>
  <si>
    <t>N137</t>
  </si>
  <si>
    <t>N138</t>
  </si>
  <si>
    <t>N139</t>
  </si>
  <si>
    <t>N140</t>
  </si>
  <si>
    <t>NaturNes Batatas e Cenouras ao vapor com Peru</t>
  </si>
  <si>
    <t>0, 53</t>
  </si>
  <si>
    <t>Refeições NaturNes Feijão Verde e Batatas ao vapor com Vitela</t>
  </si>
  <si>
    <t>Refeições NaturNes Puré de Legumes ao vapor com Frango</t>
  </si>
  <si>
    <t>Refeições NaturNes Cenouras e Arroz ao vapor com Frango</t>
  </si>
  <si>
    <t>Refeições NaturNes Legumes Variados ao vapor com Borrego</t>
  </si>
  <si>
    <t>Refeições Boião Guisado de Borrego</t>
  </si>
  <si>
    <t>Refeições Boião Arroz de Frango</t>
  </si>
  <si>
    <t>Sumos 100% de Fruta Variada</t>
  </si>
  <si>
    <t>Cerelac Farinha não láctea 8 Cereais e Iogurte (c/ glúten)</t>
  </si>
  <si>
    <t>Sobremesa láctea Iogolino Morango</t>
  </si>
  <si>
    <t>Sobremesa láctea Iogolino Banana</t>
  </si>
  <si>
    <t>Sobremesa láctea Iogolino Alperce</t>
  </si>
  <si>
    <t>Sobremesa láctea Iogolino Pêra</t>
  </si>
  <si>
    <t>Sobremesa láctea Iogolino PETIT Sabor Natural</t>
  </si>
  <si>
    <t>Sobremesa láctea Iogolino PETIT Frutas Variadas</t>
  </si>
  <si>
    <t>Sobremesa láctea Cérelino Bolacha</t>
  </si>
  <si>
    <t>Sobremesa láctea Cérelino Baunilha</t>
  </si>
  <si>
    <t>N141</t>
  </si>
  <si>
    <t>N142</t>
  </si>
  <si>
    <t>N143</t>
  </si>
  <si>
    <t>N144</t>
  </si>
  <si>
    <t>N145</t>
  </si>
  <si>
    <t>N146</t>
  </si>
  <si>
    <t>N147</t>
  </si>
  <si>
    <t>Copinhos Frutissima Maça Banana e Morango</t>
  </si>
  <si>
    <t>Copinhos Frutissima Maça Manga</t>
  </si>
  <si>
    <t>Boião Refeições Béchamel com Pescada</t>
  </si>
  <si>
    <t>Cerelac + Crescidos Corn Flakes com Mel</t>
  </si>
  <si>
    <t>Cerelac + Crescidos Pepitas de Chocolate</t>
  </si>
  <si>
    <t>Nestlé Crescimento 1+</t>
  </si>
  <si>
    <t>Nestlé Crescimento 1+ com cereais</t>
  </si>
  <si>
    <t>N148</t>
  </si>
  <si>
    <t>N149</t>
  </si>
  <si>
    <t>Cerelac + Crescidos 8 Cereais e Cacau</t>
  </si>
  <si>
    <t>Cerelac Cereais lácteos + Crescidos 8 Chocolate</t>
  </si>
  <si>
    <t>Nestlé Crescimento 3 +</t>
  </si>
  <si>
    <t>N150</t>
  </si>
  <si>
    <t>N152</t>
  </si>
  <si>
    <t>N153</t>
  </si>
  <si>
    <t>N154</t>
  </si>
  <si>
    <t>N155</t>
  </si>
  <si>
    <t>N156</t>
  </si>
  <si>
    <t>N157</t>
  </si>
  <si>
    <t>N158</t>
  </si>
  <si>
    <t>N159</t>
  </si>
  <si>
    <t>N160</t>
  </si>
  <si>
    <t>N161</t>
  </si>
  <si>
    <t>Biscoitos de Aveia e Trigo "Evernat"</t>
  </si>
  <si>
    <t>Bolacha Maria Sem glúten "Gullon"</t>
  </si>
  <si>
    <t>Bolacha de Arroz "Área Viva"</t>
  </si>
  <si>
    <t>Bolacha de Arroz com chocolate "Área Viva"</t>
  </si>
  <si>
    <t>Crackies de Milho com Sal "Caçarola"</t>
  </si>
  <si>
    <t>Cookies de Cacau com pepitas de chocolate "Gullon"</t>
  </si>
  <si>
    <t>Cookies "Gullon"</t>
  </si>
  <si>
    <t>Bolacha de Milho Integral (sem glúten, colesterol e açúcar) "Salutem"</t>
  </si>
  <si>
    <t>Biscoitos de Aveia (sem lactose) "3 Pauly"</t>
  </si>
  <si>
    <t>Tostas de milho "Special Line" (s/ gluten e lactose)</t>
  </si>
  <si>
    <t>Tostas "Schar" (s/ gluten e lactose)</t>
  </si>
  <si>
    <t xml:space="preserve">N162 </t>
  </si>
  <si>
    <t>Pão de forma de arroz integral (s/ glúten) "Auchan"</t>
  </si>
  <si>
    <t>Pão de forma sem glúten "Bimbo"</t>
  </si>
  <si>
    <t>N163</t>
  </si>
  <si>
    <t>Pão de forma de arroz (s/ glúten)</t>
  </si>
  <si>
    <t>N164</t>
  </si>
  <si>
    <t>AS1</t>
  </si>
  <si>
    <t>Leite para Lactentes "NAN 1"</t>
  </si>
  <si>
    <t>AS2</t>
  </si>
  <si>
    <t>Leite de Transição "NAN 2"</t>
  </si>
  <si>
    <t>AS3</t>
  </si>
  <si>
    <t>Leite de Transição "NAN 3"</t>
  </si>
  <si>
    <t>AS4</t>
  </si>
  <si>
    <t>Bebida Láctea Infantil "NAN + Crescidos"</t>
  </si>
  <si>
    <t>AS5</t>
  </si>
  <si>
    <t>Leite para Lactentes Hipoalergénico "NAN H.A. 1"</t>
  </si>
  <si>
    <t>AS6</t>
  </si>
  <si>
    <t>Leite de Transição Hipoalergénico "NAN H.A. 2"</t>
  </si>
  <si>
    <t>AS7</t>
  </si>
  <si>
    <t>Leite para lactentes Acidificado Biologicamente "NAN Confort 1"</t>
  </si>
  <si>
    <t>AS8</t>
  </si>
  <si>
    <t>Leite para lactentes Acidificado Biologicamente "NAN Confort 2"</t>
  </si>
  <si>
    <t>AS9</t>
  </si>
  <si>
    <t>Leite para Lactentes Anti-Regurgitante e Hipoalérgico "NAN H.A./A.R."</t>
  </si>
  <si>
    <t>AS10</t>
  </si>
  <si>
    <t>Fórmula Especial Isenta de Lactose "AL 110"</t>
  </si>
  <si>
    <t>AS11</t>
  </si>
  <si>
    <t>Fórmula Semi-Elementar Hipoalergénica "Alfaré"</t>
  </si>
  <si>
    <t>AS12</t>
  </si>
  <si>
    <t>Fórmula Hipoalergénica Extensivamente Hidrolisada "Althéra"</t>
  </si>
  <si>
    <t>AS13</t>
  </si>
  <si>
    <t>Leite Para Prematuros e Recém-Nascidos de Baixo peso "PréNAN"</t>
  </si>
  <si>
    <t>AS14</t>
  </si>
  <si>
    <t>Leite Para Lactentes "NIDINA EXPERT 1"</t>
  </si>
  <si>
    <t>AS15</t>
  </si>
  <si>
    <t>Leite de Transição "NIDINA EXPERT 2"</t>
  </si>
  <si>
    <t>AS16</t>
  </si>
  <si>
    <t>Bebida Láctea Infantil "NIDINA EXPERT 3"</t>
  </si>
  <si>
    <t>AS17</t>
  </si>
  <si>
    <t>Leite Hipoalergénico Para Lactentes "NIDINA EXPERT H.A."</t>
  </si>
  <si>
    <t>AS18</t>
  </si>
  <si>
    <t>Papa Não Láctea Sem Glúten "Cerelac Papa de Início"</t>
  </si>
  <si>
    <t>&lt; 40</t>
  </si>
  <si>
    <t>AS19</t>
  </si>
  <si>
    <t>Papa Láctea Sem Glúten "Cerelac Arroz"</t>
  </si>
  <si>
    <t>AS20</t>
  </si>
  <si>
    <t>Papa Láctea Sem Glúten "Cerelac Pêras"</t>
  </si>
  <si>
    <t>AS21</t>
  </si>
  <si>
    <t>Monogen</t>
  </si>
  <si>
    <t>as22</t>
  </si>
  <si>
    <t xml:space="preserve">TYR 1 </t>
  </si>
  <si>
    <t>as23</t>
  </si>
  <si>
    <t>Fantomalt</t>
  </si>
  <si>
    <t>Fórmulas Infantis</t>
  </si>
  <si>
    <t>Fórmulas Infantis - Doenças Metabólicas</t>
  </si>
  <si>
    <t>as24</t>
  </si>
  <si>
    <t>PKU 1</t>
  </si>
  <si>
    <t>as25</t>
  </si>
  <si>
    <t>PKU 2 prima</t>
  </si>
  <si>
    <t>as26</t>
  </si>
  <si>
    <t>PKU 2 secunda</t>
  </si>
  <si>
    <t>as27</t>
  </si>
  <si>
    <t>PKU 3 advanta</t>
  </si>
  <si>
    <t>as28</t>
  </si>
  <si>
    <t>TYR 2</t>
  </si>
  <si>
    <t>Energy vita</t>
  </si>
  <si>
    <t>as29</t>
  </si>
  <si>
    <t>Natas de Soja Light</t>
  </si>
  <si>
    <t>NSL</t>
  </si>
  <si>
    <t>Natas de Soja</t>
  </si>
  <si>
    <t>NS</t>
  </si>
  <si>
    <t>AS30</t>
  </si>
  <si>
    <t>Cubitan (200 ml)</t>
  </si>
  <si>
    <t>AS31</t>
  </si>
  <si>
    <t>Sementes de chia</t>
  </si>
  <si>
    <t>AS32</t>
  </si>
  <si>
    <t>Bebida de Amêndoa</t>
  </si>
  <si>
    <t>AS33</t>
  </si>
  <si>
    <t>Sementes de sésamo</t>
  </si>
  <si>
    <t>AS34</t>
  </si>
  <si>
    <t>Pevide de abóbora</t>
  </si>
  <si>
    <t>AS35</t>
  </si>
  <si>
    <t>Sementes de papoila</t>
  </si>
  <si>
    <t>AS36</t>
  </si>
  <si>
    <t>Lecitina de soja</t>
  </si>
  <si>
    <t>AS37</t>
  </si>
  <si>
    <t>Linhaça moida</t>
  </si>
  <si>
    <t>AS38</t>
  </si>
  <si>
    <t>Farinha de amêndoa</t>
  </si>
  <si>
    <t>AS39</t>
  </si>
  <si>
    <t>Bagas de Goji</t>
  </si>
  <si>
    <t>AS40</t>
  </si>
  <si>
    <t>Sementes de Cânhamo</t>
  </si>
  <si>
    <t>AS41</t>
  </si>
  <si>
    <t>Bebida de Coco</t>
  </si>
  <si>
    <t>AS42</t>
  </si>
  <si>
    <t>Sementes de girassol</t>
  </si>
  <si>
    <t>AS43</t>
  </si>
  <si>
    <t>Sementes de linhaça</t>
  </si>
  <si>
    <t>AS44</t>
  </si>
  <si>
    <t>Rúcula</t>
  </si>
  <si>
    <t>AS45</t>
  </si>
  <si>
    <t>Maçã desidratada</t>
  </si>
  <si>
    <t>AS46</t>
  </si>
  <si>
    <t>Levedura de cerveja</t>
  </si>
  <si>
    <t>AS47</t>
  </si>
  <si>
    <t>Nestum de arroz</t>
  </si>
  <si>
    <t>AS48</t>
  </si>
  <si>
    <t>Iogurte Tipo "Grego" natural açúcarado</t>
  </si>
  <si>
    <t>AS49</t>
  </si>
  <si>
    <t>Barra de cereais "Atkins" (1 barra=37g)</t>
  </si>
  <si>
    <t>AS50</t>
  </si>
  <si>
    <t>AS51</t>
  </si>
  <si>
    <t>Endurance bar - banana - Gold Nutrition (1 barra =60g)</t>
  </si>
  <si>
    <t>AS52</t>
  </si>
  <si>
    <t>Gold Drink - Gold Nutrition (30g por 1L água)</t>
  </si>
  <si>
    <t>AS53</t>
  </si>
  <si>
    <t>100% Scitec Nutrition - Whey Protein Professional (30g por 250 ml de água ou leite)</t>
  </si>
  <si>
    <t>Fast Recovery - Gold Nutrition (78g por 500 ml água)</t>
  </si>
  <si>
    <t xml:space="preserve">Familia: </t>
  </si>
  <si>
    <t>Confeção:</t>
  </si>
  <si>
    <t>FICHA TÉCNICA</t>
  </si>
  <si>
    <t xml:space="preserve">Composição Nutricional (por DOSE): </t>
  </si>
  <si>
    <t>Energia (Kcal)</t>
  </si>
  <si>
    <t>Proteinas (g)</t>
  </si>
  <si>
    <t>Lipidos total (g)</t>
  </si>
  <si>
    <t>Lipidos saturados (g)</t>
  </si>
  <si>
    <t>Lipidos Monoinsaturados (g)</t>
  </si>
  <si>
    <t>Lipidos Poliinsaturados (g)</t>
  </si>
  <si>
    <t>Sódio (mg) /Sal (g)</t>
  </si>
  <si>
    <t xml:space="preserve">Designação do prato: </t>
  </si>
  <si>
    <t xml:space="preserve">Tempo de preparação e confecção: </t>
  </si>
  <si>
    <t>EMPRATAMENTO/ APRESENTAÇÃO</t>
  </si>
  <si>
    <t xml:space="preserve">Alergénios alimentares: </t>
  </si>
  <si>
    <t>Quantidade total (kg)</t>
  </si>
  <si>
    <t>Custo final (€)</t>
  </si>
  <si>
    <t>Cozido</t>
  </si>
  <si>
    <t>Batata</t>
  </si>
  <si>
    <t>Cebola</t>
  </si>
  <si>
    <t>Azeite</t>
  </si>
  <si>
    <t>Total:</t>
  </si>
  <si>
    <t>Sem alergénios alimentares presentes.</t>
  </si>
  <si>
    <t xml:space="preserve">PREPARAÇÃO E CONFEÇÃO
</t>
  </si>
  <si>
    <t>Custo /kg</t>
  </si>
  <si>
    <t>Capitação (g) /dose</t>
  </si>
  <si>
    <r>
      <rPr>
        <b/>
        <sz val="10"/>
        <color indexed="56"/>
        <rFont val="Berlin Sans FB"/>
        <family val="2"/>
      </rPr>
      <t>Descrição dos Ingrediente:</t>
    </r>
    <r>
      <rPr>
        <sz val="10"/>
        <color indexed="56"/>
        <rFont val="Berlin Sans FB"/>
        <family val="2"/>
      </rPr>
      <t xml:space="preserve">
</t>
    </r>
  </si>
  <si>
    <t>AS54</t>
  </si>
  <si>
    <t>Chuchu (cru)</t>
  </si>
  <si>
    <t>30 minutos (total)</t>
  </si>
  <si>
    <t>AS55</t>
  </si>
  <si>
    <t>Feijão encarnado seco (marca 'caçarola')</t>
  </si>
  <si>
    <t>AS56</t>
  </si>
  <si>
    <t>Feijão catarino seco (marca ´continente´)</t>
  </si>
  <si>
    <t>AS57</t>
  </si>
  <si>
    <t xml:space="preserve">Hortelã </t>
  </si>
  <si>
    <t xml:space="preserve">SOPAS </t>
  </si>
  <si>
    <t>sal</t>
  </si>
  <si>
    <t>Coluna1</t>
  </si>
  <si>
    <t xml:space="preserve">Peso Bruto (g)/ dose </t>
  </si>
  <si>
    <t xml:space="preserve">Nabo </t>
  </si>
  <si>
    <t>AS58</t>
  </si>
  <si>
    <t>Macedónia (marca Continente)</t>
  </si>
  <si>
    <t>2.6</t>
  </si>
  <si>
    <t>1.7</t>
  </si>
  <si>
    <t>Caldo verde (s/chouriço)</t>
  </si>
  <si>
    <t>Caldo Verde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</si>
</sst>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0.0"/>
    <numFmt numFmtId="166" formatCode="[=0]0;0.00"/>
    <numFmt numFmtId="167" formatCode="[=0]0;0.0"/>
    <numFmt numFmtId="168" formatCode="0.000"/>
    <numFmt numFmtId="169" formatCode="#,##0.000"/>
  </numFmts>
  <fonts count="41" x14ac:knownFonts="1">
    <font>
      <sz val="10"/>
      <name val="Arial"/>
    </font>
    <font>
      <sz val="10"/>
      <name val="Arial"/>
    </font>
    <font>
      <b/>
      <sz val="10"/>
      <name val="Arial"/>
      <family val="2"/>
    </font>
    <font>
      <sz val="8"/>
      <name val="Arial"/>
      <family val="2"/>
    </font>
    <font>
      <sz val="10"/>
      <name val="Arial"/>
      <family val="2"/>
    </font>
    <font>
      <sz val="9"/>
      <name val="Arial"/>
      <family val="2"/>
    </font>
    <font>
      <b/>
      <u/>
      <sz val="10"/>
      <name val="Arial"/>
      <family val="2"/>
    </font>
    <font>
      <i/>
      <sz val="10"/>
      <name val="Arial"/>
      <family val="2"/>
    </font>
    <font>
      <b/>
      <sz val="10"/>
      <name val="Symbol"/>
      <family val="1"/>
      <charset val="2"/>
    </font>
    <font>
      <b/>
      <u/>
      <sz val="12"/>
      <color indexed="52"/>
      <name val="Arial"/>
      <family val="2"/>
    </font>
    <font>
      <b/>
      <sz val="10"/>
      <name val="Arial"/>
      <family val="2"/>
    </font>
    <font>
      <b/>
      <u/>
      <sz val="10"/>
      <name val="Arial"/>
      <family val="2"/>
    </font>
    <font>
      <b/>
      <u/>
      <sz val="12"/>
      <color indexed="52"/>
      <name val="Arial"/>
      <family val="2"/>
    </font>
    <font>
      <b/>
      <sz val="12"/>
      <name val="Times New Roman"/>
      <family val="1"/>
    </font>
    <font>
      <u/>
      <sz val="10"/>
      <name val="Arial"/>
      <family val="2"/>
    </font>
    <font>
      <sz val="12"/>
      <name val="Arial"/>
      <family val="2"/>
    </font>
    <font>
      <b/>
      <sz val="10"/>
      <color indexed="53"/>
      <name val="Arial"/>
      <family val="2"/>
    </font>
    <font>
      <b/>
      <sz val="8"/>
      <name val="Arial"/>
      <family val="2"/>
    </font>
    <font>
      <sz val="8"/>
      <name val="Arial"/>
      <family val="2"/>
    </font>
    <font>
      <b/>
      <sz val="7"/>
      <name val="Arial"/>
      <family val="2"/>
    </font>
    <font>
      <sz val="7"/>
      <name val="Arial"/>
      <family val="2"/>
    </font>
    <font>
      <b/>
      <sz val="10"/>
      <name val="Calibri"/>
      <family val="2"/>
    </font>
    <font>
      <sz val="10"/>
      <name val="Arial"/>
      <family val="2"/>
    </font>
    <font>
      <sz val="18"/>
      <name val="Berlin Sans FB"/>
      <family val="2"/>
    </font>
    <font>
      <b/>
      <sz val="9"/>
      <name val="Berlin Sans FB"/>
      <family val="2"/>
    </font>
    <font>
      <sz val="9"/>
      <name val="Berlin Sans FB"/>
      <family val="2"/>
    </font>
    <font>
      <b/>
      <sz val="10"/>
      <color indexed="56"/>
      <name val="Berlin Sans FB"/>
      <family val="2"/>
    </font>
    <font>
      <sz val="10"/>
      <color indexed="56"/>
      <name val="Berlin Sans FB"/>
      <family val="2"/>
    </font>
    <font>
      <sz val="20"/>
      <name val="Calibri"/>
      <family val="2"/>
      <scheme val="minor"/>
    </font>
    <font>
      <sz val="8"/>
      <name val="Calibri"/>
      <family val="2"/>
      <scheme val="minor"/>
    </font>
    <font>
      <b/>
      <sz val="12"/>
      <name val="Calibri"/>
      <family val="2"/>
      <scheme val="minor"/>
    </font>
    <font>
      <b/>
      <sz val="11"/>
      <name val="Calibri"/>
      <family val="2"/>
      <scheme val="minor"/>
    </font>
    <font>
      <sz val="12"/>
      <name val="Calibri"/>
      <family val="2"/>
      <scheme val="minor"/>
    </font>
    <font>
      <sz val="12"/>
      <color theme="3"/>
      <name val="Berlin Sans FB"/>
      <family val="2"/>
    </font>
    <font>
      <sz val="14"/>
      <color theme="3"/>
      <name val="Berlin Sans FB"/>
      <family val="2"/>
    </font>
    <font>
      <b/>
      <sz val="18"/>
      <color theme="3"/>
      <name val="Berlin Sans FB"/>
      <family val="2"/>
    </font>
    <font>
      <sz val="8"/>
      <color theme="3"/>
      <name val="Berlin Sans FB"/>
      <family val="2"/>
    </font>
    <font>
      <b/>
      <sz val="9"/>
      <color theme="3"/>
      <name val="Berlin Sans FB"/>
      <family val="2"/>
    </font>
    <font>
      <sz val="9"/>
      <color theme="3"/>
      <name val="Berlin Sans FB"/>
      <family val="2"/>
    </font>
    <font>
      <b/>
      <sz val="10"/>
      <color theme="3"/>
      <name val="Berlin Sans FB"/>
      <family val="2"/>
    </font>
    <font>
      <b/>
      <sz val="20"/>
      <color theme="3" tint="0.39997558519241921"/>
      <name val="Arial Rounded MT Bold"/>
      <family val="2"/>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style="dashDotDot">
        <color theme="0" tint="-0.34998626667073579"/>
      </left>
      <right style="dashDotDot">
        <color theme="0" tint="-0.34998626667073579"/>
      </right>
      <top style="dashDotDot">
        <color theme="0" tint="-0.34998626667073579"/>
      </top>
      <bottom style="dashDotDot">
        <color theme="0" tint="-0.34998626667073579"/>
      </bottom>
      <diagonal/>
    </border>
    <border>
      <left/>
      <right style="dashDotDot">
        <color theme="0" tint="-0.34998626667073579"/>
      </right>
      <top style="dashDotDot">
        <color theme="0" tint="-0.34998626667073579"/>
      </top>
      <bottom style="dashDotDot">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medium">
        <color theme="0" tint="-0.499984740745262"/>
      </bottom>
      <diagonal/>
    </border>
    <border>
      <left/>
      <right style="thin">
        <color theme="0" tint="-0.499984740745262"/>
      </right>
      <top style="medium">
        <color theme="0" tint="-0.499984740745262"/>
      </top>
      <bottom style="medium">
        <color theme="0" tint="-0.499984740745262"/>
      </bottom>
      <diagonal/>
    </border>
    <border>
      <left style="dashDotDot">
        <color theme="0" tint="-0.34998626667073579"/>
      </left>
      <right/>
      <top style="dashDotDot">
        <color theme="0" tint="-0.34998626667073579"/>
      </top>
      <bottom style="dashDotDot">
        <color theme="0" tint="-0.34998626667073579"/>
      </bottom>
      <diagonal/>
    </border>
    <border>
      <left/>
      <right/>
      <top style="dashDotDot">
        <color theme="0" tint="-0.34998626667073579"/>
      </top>
      <bottom style="dashDotDot">
        <color theme="0" tint="-0.34998626667073579"/>
      </bottom>
      <diagonal/>
    </border>
    <border>
      <left style="thin">
        <color theme="0" tint="-0.499984740745262"/>
      </left>
      <right/>
      <top/>
      <bottom/>
      <diagonal/>
    </border>
    <border>
      <left/>
      <right style="medium">
        <color theme="0" tint="-0.499984740745262"/>
      </right>
      <top/>
      <bottom/>
      <diagonal/>
    </border>
    <border>
      <left style="thin">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dotted">
        <color theme="0" tint="-0.34998626667073579"/>
      </left>
      <right style="dotted">
        <color theme="0" tint="-0.34998626667073579"/>
      </right>
      <top style="dotted">
        <color theme="0" tint="-0.34998626667073579"/>
      </top>
      <bottom/>
      <diagonal/>
    </border>
    <border>
      <left style="dotted">
        <color theme="0" tint="-0.34998626667073579"/>
      </left>
      <right style="dotted">
        <color theme="0" tint="-0.34998626667073579"/>
      </right>
      <top/>
      <bottom style="dotted">
        <color theme="0" tint="-0.34998626667073579"/>
      </bottom>
      <diagonal/>
    </border>
    <border>
      <left/>
      <right/>
      <top style="medium">
        <color theme="0" tint="-0.499984740745262"/>
      </top>
      <bottom/>
      <diagonal/>
    </border>
    <border>
      <left/>
      <right style="medium">
        <color theme="0" tint="-0.499984740745262"/>
      </right>
      <top style="medium">
        <color theme="0" tint="-0.499984740745262"/>
      </top>
      <bottom/>
      <diagonal/>
    </border>
    <border>
      <left/>
      <right/>
      <top/>
      <bottom style="hair">
        <color theme="0" tint="-0.499984740745262"/>
      </bottom>
      <diagonal/>
    </border>
    <border>
      <left/>
      <right style="medium">
        <color theme="0" tint="-0.499984740745262"/>
      </right>
      <top/>
      <bottom style="hair">
        <color theme="0" tint="-0.499984740745262"/>
      </bottom>
      <diagonal/>
    </border>
    <border>
      <left style="thin">
        <color theme="0" tint="-0.499984740745262"/>
      </left>
      <right/>
      <top style="hair">
        <color theme="0" tint="-0.499984740745262"/>
      </top>
      <bottom/>
      <diagonal/>
    </border>
    <border>
      <left/>
      <right/>
      <top style="hair">
        <color theme="0" tint="-0.499984740745262"/>
      </top>
      <bottom/>
      <diagonal/>
    </border>
    <border>
      <left/>
      <right style="medium">
        <color theme="0" tint="-0.499984740745262"/>
      </right>
      <top style="hair">
        <color theme="0" tint="-0.499984740745262"/>
      </top>
      <bottom/>
      <diagonal/>
    </border>
  </borders>
  <cellStyleXfs count="2">
    <xf numFmtId="0" fontId="0" fillId="0" borderId="0"/>
    <xf numFmtId="164" fontId="1" fillId="0" borderId="0" applyFont="0" applyFill="0" applyBorder="0" applyAlignment="0" applyProtection="0"/>
  </cellStyleXfs>
  <cellXfs count="178">
    <xf numFmtId="0" fontId="0" fillId="0" borderId="0" xfId="0"/>
    <xf numFmtId="1"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justify" vertical="center" wrapText="1"/>
    </xf>
    <xf numFmtId="167" fontId="2" fillId="0" borderId="0" xfId="0" applyNumberFormat="1" applyFont="1" applyAlignment="1">
      <alignment horizontal="center" vertical="center" wrapText="1"/>
    </xf>
    <xf numFmtId="166" fontId="2" fillId="0" borderId="0" xfId="0" applyNumberFormat="1" applyFont="1" applyAlignment="1">
      <alignment horizontal="center" vertical="center" wrapText="1"/>
    </xf>
    <xf numFmtId="0" fontId="8" fillId="0" borderId="0" xfId="0" applyFont="1" applyAlignment="1">
      <alignment horizontal="center" vertical="center" wrapText="1"/>
    </xf>
    <xf numFmtId="165" fontId="2"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xf>
    <xf numFmtId="0" fontId="4" fillId="0" borderId="0" xfId="0" quotePrefix="1" applyFont="1" applyAlignment="1">
      <alignment horizontal="center"/>
    </xf>
    <xf numFmtId="1" fontId="4" fillId="0" borderId="0" xfId="0" applyNumberFormat="1" applyFont="1" applyAlignment="1">
      <alignment horizontal="center"/>
    </xf>
    <xf numFmtId="0" fontId="13" fillId="0" borderId="0" xfId="0" applyFont="1" applyAlignment="1">
      <alignment horizontal="justify"/>
    </xf>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applyAlignment="1">
      <alignment horizontal="justify" vertical="center" wrapText="1"/>
    </xf>
    <xf numFmtId="0" fontId="14" fillId="0" borderId="0" xfId="0" applyFont="1"/>
    <xf numFmtId="0" fontId="15" fillId="0" borderId="0" xfId="0" applyFont="1"/>
    <xf numFmtId="0" fontId="2" fillId="0" borderId="0" xfId="0" applyFont="1" applyAlignment="1">
      <alignment horizontal="justify"/>
    </xf>
    <xf numFmtId="0" fontId="14" fillId="0" borderId="0" xfId="0" applyFont="1" applyAlignment="1">
      <alignment horizontal="justify" vertical="center" wrapText="1"/>
    </xf>
    <xf numFmtId="0" fontId="2" fillId="0" borderId="0" xfId="0" applyFont="1" applyAlignment="1">
      <alignment horizontal="justify" vertical="center"/>
    </xf>
    <xf numFmtId="0" fontId="1" fillId="0" borderId="0" xfId="0" applyFont="1" applyAlignment="1">
      <alignment horizontal="center"/>
    </xf>
    <xf numFmtId="0" fontId="1" fillId="0" borderId="0" xfId="0" quotePrefix="1" applyFont="1" applyAlignment="1">
      <alignment horizontal="center"/>
    </xf>
    <xf numFmtId="165" fontId="1" fillId="0" borderId="0" xfId="0" quotePrefix="1" applyNumberFormat="1" applyFont="1" applyAlignment="1">
      <alignment horizontal="center"/>
    </xf>
    <xf numFmtId="167" fontId="1" fillId="0" borderId="0" xfId="0" applyNumberFormat="1" applyFont="1" applyAlignment="1">
      <alignment horizontal="center"/>
    </xf>
    <xf numFmtId="0" fontId="0" fillId="0" borderId="0" xfId="0" applyAlignment="1">
      <alignment horizontal="justify" vertical="center"/>
    </xf>
    <xf numFmtId="167" fontId="16" fillId="0" borderId="0" xfId="0" applyNumberFormat="1" applyFont="1" applyAlignment="1">
      <alignment horizontal="left" vertical="center"/>
    </xf>
    <xf numFmtId="1" fontId="1" fillId="0" borderId="0" xfId="0" applyNumberFormat="1" applyFont="1" applyAlignment="1">
      <alignment horizontal="center"/>
    </xf>
    <xf numFmtId="167" fontId="1" fillId="0" borderId="0" xfId="0" applyNumberFormat="1" applyFont="1" applyAlignment="1">
      <alignment horizontal="center" vertical="center"/>
    </xf>
    <xf numFmtId="166" fontId="1" fillId="0" borderId="0" xfId="0" applyNumberFormat="1" applyFont="1" applyAlignment="1">
      <alignment horizontal="center"/>
    </xf>
    <xf numFmtId="165" fontId="1" fillId="0" borderId="0" xfId="0" applyNumberFormat="1" applyFont="1" applyAlignment="1">
      <alignment horizontal="center"/>
    </xf>
    <xf numFmtId="0" fontId="9" fillId="0" borderId="0" xfId="0" applyFont="1" applyAlignment="1">
      <alignment horizontal="justify" vertical="center"/>
    </xf>
    <xf numFmtId="1" fontId="4" fillId="0" borderId="0" xfId="0" applyNumberFormat="1" applyFont="1" applyAlignment="1">
      <alignment horizontal="center" vertical="center" wrapText="1"/>
    </xf>
    <xf numFmtId="167" fontId="4" fillId="0" borderId="0" xfId="0" applyNumberFormat="1" applyFont="1" applyAlignment="1">
      <alignment horizontal="center" vertical="center" wrapText="1"/>
    </xf>
    <xf numFmtId="0" fontId="4" fillId="0" borderId="0" xfId="0" applyFont="1"/>
    <xf numFmtId="0" fontId="4" fillId="0" borderId="0" xfId="0" applyFont="1" applyAlignment="1">
      <alignment horizontal="justify" vertical="center"/>
    </xf>
    <xf numFmtId="167" fontId="4" fillId="0" borderId="0" xfId="0" applyNumberFormat="1" applyFont="1" applyAlignment="1">
      <alignment horizontal="center" vertical="center"/>
    </xf>
    <xf numFmtId="167" fontId="4" fillId="0" borderId="0" xfId="0" applyNumberFormat="1" applyFont="1" applyAlignment="1">
      <alignment horizontal="center"/>
    </xf>
    <xf numFmtId="166" fontId="4" fillId="0" borderId="0" xfId="0" applyNumberFormat="1" applyFont="1" applyAlignment="1">
      <alignment horizontal="center"/>
    </xf>
    <xf numFmtId="168" fontId="1" fillId="0" borderId="0" xfId="0" quotePrefix="1" applyNumberFormat="1" applyFont="1" applyAlignment="1">
      <alignment horizontal="center"/>
    </xf>
    <xf numFmtId="168" fontId="4" fillId="0" borderId="0" xfId="0" quotePrefix="1" applyNumberFormat="1" applyFont="1" applyAlignment="1">
      <alignment horizontal="center"/>
    </xf>
    <xf numFmtId="2" fontId="4" fillId="0" borderId="0" xfId="0" quotePrefix="1" applyNumberFormat="1" applyFont="1" applyAlignment="1">
      <alignment horizontal="center"/>
    </xf>
    <xf numFmtId="165" fontId="4" fillId="0" borderId="0" xfId="0" quotePrefix="1" applyNumberFormat="1" applyFont="1" applyAlignment="1">
      <alignment horizontal="center"/>
    </xf>
    <xf numFmtId="0" fontId="4" fillId="0" borderId="0" xfId="0" applyFont="1" applyAlignment="1">
      <alignment horizontal="left"/>
    </xf>
    <xf numFmtId="1" fontId="4" fillId="0" borderId="0" xfId="0" applyNumberFormat="1" applyFont="1" applyAlignment="1">
      <alignment horizontal="center" vertical="center"/>
    </xf>
    <xf numFmtId="2" fontId="1" fillId="0" borderId="0" xfId="0" quotePrefix="1" applyNumberFormat="1" applyFont="1" applyAlignment="1">
      <alignment horizontal="center"/>
    </xf>
    <xf numFmtId="0" fontId="2" fillId="0" borderId="0" xfId="0" applyFont="1" applyAlignment="1">
      <alignment horizontal="center"/>
    </xf>
    <xf numFmtId="167" fontId="2" fillId="0" borderId="0" xfId="0" applyNumberFormat="1" applyFont="1" applyAlignment="1">
      <alignment horizontal="center"/>
    </xf>
    <xf numFmtId="166" fontId="2" fillId="0" borderId="0" xfId="0" applyNumberFormat="1" applyFont="1" applyAlignment="1">
      <alignment horizontal="center"/>
    </xf>
    <xf numFmtId="1" fontId="2" fillId="0" borderId="0" xfId="0" applyNumberFormat="1" applyFont="1" applyAlignment="1">
      <alignment horizontal="center"/>
    </xf>
    <xf numFmtId="165" fontId="2" fillId="0" borderId="0" xfId="0" applyNumberFormat="1" applyFont="1" applyAlignment="1">
      <alignment horizontal="center"/>
    </xf>
    <xf numFmtId="0" fontId="1" fillId="0" borderId="0" xfId="0" applyFont="1" applyAlignment="1">
      <alignment horizontal="justify" vertical="center" wrapText="1"/>
    </xf>
    <xf numFmtId="0" fontId="0" fillId="0" borderId="0" xfId="0" applyAlignment="1">
      <alignment horizontal="left" vertical="center"/>
    </xf>
    <xf numFmtId="0" fontId="6" fillId="0" borderId="0" xfId="0" applyFont="1" applyAlignment="1">
      <alignment horizontal="justify" vertical="center"/>
    </xf>
    <xf numFmtId="168" fontId="1" fillId="0" borderId="0" xfId="0" applyNumberFormat="1" applyFont="1" applyAlignment="1">
      <alignment horizontal="center"/>
    </xf>
    <xf numFmtId="0" fontId="1" fillId="0" borderId="0" xfId="0" applyFont="1" applyAlignment="1">
      <alignment horizontal="justify" vertical="center"/>
    </xf>
    <xf numFmtId="0" fontId="10" fillId="0" borderId="0" xfId="0" applyFont="1" applyAlignment="1">
      <alignment horizontal="justify" vertical="center"/>
    </xf>
    <xf numFmtId="0" fontId="12" fillId="0" borderId="0" xfId="0" applyFont="1" applyAlignment="1">
      <alignment horizontal="justify" vertical="center"/>
    </xf>
    <xf numFmtId="0" fontId="11" fillId="0" borderId="0" xfId="0" applyFont="1" applyAlignment="1">
      <alignment horizontal="justify" vertical="center"/>
    </xf>
    <xf numFmtId="0" fontId="7" fillId="0" borderId="0" xfId="0" applyFont="1" applyAlignment="1">
      <alignment horizontal="justify" vertical="center"/>
    </xf>
    <xf numFmtId="169" fontId="1" fillId="0" borderId="0" xfId="0" applyNumberFormat="1" applyFont="1" applyAlignment="1">
      <alignment horizontal="center"/>
    </xf>
    <xf numFmtId="0" fontId="9" fillId="0" borderId="0" xfId="0" applyFont="1" applyAlignment="1">
      <alignment horizontal="justify" vertical="center" wrapText="1"/>
    </xf>
    <xf numFmtId="165" fontId="4" fillId="0" borderId="0" xfId="0" applyNumberFormat="1" applyFont="1" applyAlignment="1">
      <alignment horizontal="center"/>
    </xf>
    <xf numFmtId="2" fontId="4" fillId="0" borderId="0" xfId="0" applyNumberFormat="1" applyFont="1" applyAlignment="1">
      <alignment horizontal="center"/>
    </xf>
    <xf numFmtId="0" fontId="3" fillId="0" borderId="0" xfId="0" applyFont="1"/>
    <xf numFmtId="2" fontId="3" fillId="0" borderId="0" xfId="0" applyNumberFormat="1" applyFont="1"/>
    <xf numFmtId="0" fontId="17" fillId="0" borderId="0" xfId="0" applyFont="1"/>
    <xf numFmtId="2"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pplyProtection="1">
      <alignment horizontal="center"/>
      <protection locked="0"/>
    </xf>
    <xf numFmtId="0" fontId="18" fillId="0" borderId="0" xfId="0" applyFont="1" applyProtection="1">
      <protection locked="0"/>
    </xf>
    <xf numFmtId="0" fontId="18" fillId="0" borderId="0" xfId="0" applyFont="1" applyAlignment="1" applyProtection="1">
      <alignment horizontal="center" vertical="top"/>
      <protection locked="0"/>
    </xf>
    <xf numFmtId="2" fontId="18" fillId="0" borderId="0" xfId="0" applyNumberFormat="1" applyFont="1" applyAlignment="1">
      <alignment horizontal="center"/>
    </xf>
    <xf numFmtId="0" fontId="18" fillId="0" borderId="0" xfId="0" applyFont="1" applyAlignment="1">
      <alignment horizontal="center"/>
    </xf>
    <xf numFmtId="0" fontId="2" fillId="0" borderId="1" xfId="0" applyFont="1" applyBorder="1" applyAlignment="1">
      <alignment horizontal="center" vertical="center"/>
    </xf>
    <xf numFmtId="0" fontId="17" fillId="0" borderId="2" xfId="0" applyFont="1" applyBorder="1" applyAlignment="1">
      <alignment horizontal="center"/>
    </xf>
    <xf numFmtId="2" fontId="3" fillId="0" borderId="3" xfId="0" applyNumberFormat="1" applyFont="1" applyBorder="1"/>
    <xf numFmtId="2" fontId="3" fillId="0" borderId="4" xfId="0" applyNumberFormat="1" applyFont="1" applyBorder="1"/>
    <xf numFmtId="0" fontId="19" fillId="0" borderId="0" xfId="0" applyFont="1" applyAlignment="1">
      <alignment horizontal="center" vertical="center" wrapText="1"/>
    </xf>
    <xf numFmtId="0" fontId="19" fillId="0" borderId="0" xfId="0" applyFont="1" applyAlignment="1">
      <alignment horizontal="justify" vertical="center" wrapText="1"/>
    </xf>
    <xf numFmtId="1" fontId="19" fillId="0" borderId="0" xfId="0" applyNumberFormat="1" applyFont="1" applyAlignment="1">
      <alignment horizontal="center" vertical="center" wrapText="1"/>
    </xf>
    <xf numFmtId="167" fontId="19" fillId="0" borderId="0" xfId="0" applyNumberFormat="1" applyFont="1" applyAlignment="1">
      <alignment horizontal="center" vertical="center" wrapText="1"/>
    </xf>
    <xf numFmtId="166" fontId="19" fillId="0" borderId="0" xfId="0" applyNumberFormat="1" applyFont="1" applyAlignment="1">
      <alignment horizontal="center" vertical="center" wrapText="1"/>
    </xf>
    <xf numFmtId="1" fontId="20" fillId="0" borderId="0" xfId="0" applyNumberFormat="1" applyFont="1"/>
    <xf numFmtId="0" fontId="20" fillId="0" borderId="0" xfId="0" applyFont="1"/>
    <xf numFmtId="0" fontId="4" fillId="0" borderId="0" xfId="0" applyFont="1" applyAlignment="1">
      <alignment vertical="center"/>
    </xf>
    <xf numFmtId="167" fontId="22" fillId="0" borderId="0" xfId="0" applyNumberFormat="1" applyFont="1" applyAlignment="1">
      <alignment horizontal="center"/>
    </xf>
    <xf numFmtId="166" fontId="22" fillId="0" borderId="0" xfId="0" applyNumberFormat="1" applyFont="1" applyAlignment="1">
      <alignment horizontal="center"/>
    </xf>
    <xf numFmtId="1" fontId="22" fillId="0" borderId="0" xfId="0" applyNumberFormat="1" applyFont="1" applyAlignment="1">
      <alignment horizontal="center"/>
    </xf>
    <xf numFmtId="0" fontId="22" fillId="0" borderId="0" xfId="0" applyFont="1" applyAlignment="1">
      <alignment horizontal="center"/>
    </xf>
    <xf numFmtId="168" fontId="22" fillId="0" borderId="0" xfId="0" quotePrefix="1" applyNumberFormat="1" applyFont="1" applyAlignment="1">
      <alignment horizontal="center"/>
    </xf>
    <xf numFmtId="2" fontId="22" fillId="0" borderId="0" xfId="0" quotePrefix="1" applyNumberFormat="1" applyFont="1" applyAlignment="1">
      <alignment horizontal="center"/>
    </xf>
    <xf numFmtId="167" fontId="0" fillId="0" borderId="0" xfId="0" applyNumberFormat="1" applyAlignment="1">
      <alignment horizontal="center"/>
    </xf>
    <xf numFmtId="0" fontId="3" fillId="0" borderId="0" xfId="0" applyFont="1" applyAlignment="1" applyProtection="1">
      <alignment horizontal="center" vertical="top"/>
      <protection locked="0"/>
    </xf>
    <xf numFmtId="0" fontId="3" fillId="0" borderId="0" xfId="0" applyFont="1" applyProtection="1">
      <protection locked="0"/>
    </xf>
    <xf numFmtId="165" fontId="17" fillId="0" borderId="0" xfId="0" applyNumberFormat="1" applyFont="1" applyAlignment="1">
      <alignment horizontal="center"/>
    </xf>
    <xf numFmtId="2" fontId="3" fillId="0" borderId="0" xfId="0" applyNumberFormat="1" applyFont="1" applyAlignment="1">
      <alignment wrapText="1"/>
    </xf>
    <xf numFmtId="0" fontId="15" fillId="0" borderId="0" xfId="0" applyFont="1" applyAlignment="1">
      <alignment horizontal="center"/>
    </xf>
    <xf numFmtId="0" fontId="28" fillId="0" borderId="0" xfId="0" applyFont="1"/>
    <xf numFmtId="0" fontId="29" fillId="0" borderId="0" xfId="0" applyFont="1"/>
    <xf numFmtId="0" fontId="30" fillId="0" borderId="0" xfId="0" applyFont="1"/>
    <xf numFmtId="0" fontId="30" fillId="0" borderId="0" xfId="0" applyFont="1" applyAlignment="1">
      <alignment horizontal="center"/>
    </xf>
    <xf numFmtId="0" fontId="30" fillId="0" borderId="0" xfId="0" applyFont="1" applyAlignment="1">
      <alignment horizontal="left"/>
    </xf>
    <xf numFmtId="0" fontId="29" fillId="0" borderId="0" xfId="0" applyFont="1" applyAlignment="1">
      <alignment horizontal="center"/>
    </xf>
    <xf numFmtId="2" fontId="29" fillId="0" borderId="0" xfId="0" applyNumberFormat="1" applyFont="1"/>
    <xf numFmtId="0" fontId="31" fillId="0" borderId="0" xfId="0" applyFont="1"/>
    <xf numFmtId="0" fontId="32" fillId="0" borderId="0" xfId="0" applyFont="1"/>
    <xf numFmtId="0" fontId="32" fillId="0" borderId="0" xfId="0" applyFont="1" applyAlignment="1">
      <alignment horizontal="center"/>
    </xf>
    <xf numFmtId="0" fontId="33" fillId="0" borderId="0" xfId="0" applyFont="1" applyAlignment="1">
      <alignment horizontal="right"/>
    </xf>
    <xf numFmtId="0" fontId="34" fillId="0" borderId="0" xfId="0" applyFont="1"/>
    <xf numFmtId="0" fontId="35" fillId="0" borderId="0" xfId="0" applyFont="1" applyAlignment="1">
      <alignment horizontal="right"/>
    </xf>
    <xf numFmtId="0" fontId="36" fillId="0" borderId="8" xfId="0" applyFont="1" applyBorder="1" applyAlignment="1">
      <alignment horizontal="center" vertical="center" wrapText="1"/>
    </xf>
    <xf numFmtId="0" fontId="36" fillId="0" borderId="9" xfId="0" applyFont="1" applyBorder="1" applyAlignment="1">
      <alignment horizontal="center" vertical="center" wrapText="1"/>
    </xf>
    <xf numFmtId="0" fontId="17" fillId="0" borderId="0" xfId="0" applyFont="1" applyProtection="1">
      <protection locked="0"/>
    </xf>
    <xf numFmtId="0" fontId="17" fillId="0" borderId="0" xfId="0" applyFont="1" applyAlignment="1">
      <alignment horizontal="center"/>
    </xf>
    <xf numFmtId="2" fontId="17" fillId="0" borderId="0" xfId="0" applyNumberFormat="1" applyFont="1" applyAlignment="1">
      <alignment horizontal="center"/>
    </xf>
    <xf numFmtId="2" fontId="37" fillId="0" borderId="10" xfId="0" applyNumberFormat="1" applyFont="1" applyBorder="1" applyAlignment="1">
      <alignment vertical="top"/>
    </xf>
    <xf numFmtId="0" fontId="3" fillId="0" borderId="10" xfId="0" applyFont="1" applyBorder="1"/>
    <xf numFmtId="0" fontId="38" fillId="0" borderId="11" xfId="0" applyFont="1" applyBorder="1"/>
    <xf numFmtId="0" fontId="38" fillId="0" borderId="10" xfId="0" applyFont="1" applyBorder="1" applyAlignment="1">
      <alignment horizontal="center"/>
    </xf>
    <xf numFmtId="0" fontId="38" fillId="0" borderId="10" xfId="0" applyFont="1" applyBorder="1"/>
    <xf numFmtId="2" fontId="38" fillId="0" borderId="10" xfId="0" applyNumberFormat="1" applyFont="1" applyBorder="1" applyAlignment="1">
      <alignment horizontal="center"/>
    </xf>
    <xf numFmtId="0" fontId="38" fillId="0" borderId="12" xfId="0" applyFont="1" applyBorder="1"/>
    <xf numFmtId="0" fontId="38" fillId="0" borderId="13" xfId="0" applyFont="1" applyBorder="1" applyAlignment="1">
      <alignment horizontal="center"/>
    </xf>
    <xf numFmtId="0" fontId="38" fillId="0" borderId="13" xfId="0" applyFont="1" applyBorder="1"/>
    <xf numFmtId="2" fontId="38" fillId="0" borderId="13" xfId="0" applyNumberFormat="1" applyFont="1" applyBorder="1" applyAlignment="1">
      <alignment horizontal="center"/>
    </xf>
    <xf numFmtId="2" fontId="37" fillId="0" borderId="13" xfId="0" applyNumberFormat="1" applyFont="1" applyBorder="1" applyAlignment="1">
      <alignment vertical="top"/>
    </xf>
    <xf numFmtId="0" fontId="39" fillId="0" borderId="0" xfId="0" applyFont="1" applyAlignment="1">
      <alignment horizontal="center" vertical="center"/>
    </xf>
    <xf numFmtId="2" fontId="25" fillId="0" borderId="14" xfId="0" applyNumberFormat="1" applyFont="1" applyBorder="1" applyAlignment="1">
      <alignment horizontal="center"/>
    </xf>
    <xf numFmtId="2" fontId="25" fillId="0" borderId="10" xfId="0" applyNumberFormat="1" applyFont="1" applyBorder="1" applyAlignment="1">
      <alignment horizontal="center"/>
    </xf>
    <xf numFmtId="1" fontId="25" fillId="0" borderId="10" xfId="0" applyNumberFormat="1" applyFont="1" applyBorder="1" applyAlignment="1">
      <alignment horizontal="center"/>
    </xf>
    <xf numFmtId="165" fontId="25" fillId="0" borderId="8" xfId="0" applyNumberFormat="1" applyFont="1" applyBorder="1" applyAlignment="1">
      <alignment horizontal="center" vertical="center"/>
    </xf>
    <xf numFmtId="0" fontId="3" fillId="0" borderId="5" xfId="0" applyFont="1" applyBorder="1"/>
    <xf numFmtId="0" fontId="27" fillId="0" borderId="15" xfId="0" applyFont="1" applyBorder="1" applyAlignment="1">
      <alignment horizontal="center" vertical="center" wrapText="1"/>
    </xf>
    <xf numFmtId="0" fontId="39" fillId="0" borderId="16" xfId="0" applyFont="1" applyBorder="1" applyAlignment="1">
      <alignment horizontal="center" vertical="center" wrapText="1"/>
    </xf>
    <xf numFmtId="0" fontId="39" fillId="0" borderId="17" xfId="0" applyFont="1" applyBorder="1" applyAlignment="1">
      <alignment horizontal="center" vertical="center" wrapText="1"/>
    </xf>
    <xf numFmtId="0" fontId="25" fillId="0" borderId="11" xfId="0" applyFont="1" applyBorder="1" applyAlignment="1">
      <alignment horizontal="center" vertical="center"/>
    </xf>
    <xf numFmtId="0" fontId="24" fillId="0" borderId="11" xfId="0" applyFont="1" applyBorder="1" applyAlignment="1">
      <alignment horizontal="center"/>
    </xf>
    <xf numFmtId="1" fontId="25" fillId="0" borderId="9" xfId="0" applyNumberFormat="1" applyFont="1" applyBorder="1" applyAlignment="1">
      <alignment horizontal="center" vertical="center"/>
    </xf>
    <xf numFmtId="0" fontId="17" fillId="0" borderId="5" xfId="0" applyFont="1" applyBorder="1"/>
    <xf numFmtId="165" fontId="3" fillId="0" borderId="3" xfId="0" applyNumberFormat="1" applyFont="1" applyBorder="1"/>
    <xf numFmtId="165" fontId="3" fillId="0" borderId="4" xfId="0" applyNumberFormat="1" applyFont="1" applyBorder="1"/>
    <xf numFmtId="2" fontId="17" fillId="0" borderId="1" xfId="0" applyNumberFormat="1" applyFont="1" applyBorder="1"/>
    <xf numFmtId="2" fontId="17" fillId="0" borderId="0" xfId="0" applyNumberFormat="1" applyFont="1"/>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4" fillId="0" borderId="19" xfId="0" applyFont="1" applyBorder="1" applyAlignment="1">
      <alignment horizontal="center"/>
    </xf>
    <xf numFmtId="0" fontId="38" fillId="0" borderId="19" xfId="0" applyFont="1" applyBorder="1"/>
    <xf numFmtId="0" fontId="38" fillId="0" borderId="20" xfId="0" applyFont="1" applyBorder="1"/>
    <xf numFmtId="0" fontId="25" fillId="0" borderId="0" xfId="0" applyFont="1" applyAlignment="1">
      <alignment horizontal="center" vertical="center" wrapText="1"/>
    </xf>
    <xf numFmtId="0" fontId="17" fillId="0" borderId="6" xfId="0" applyFont="1" applyBorder="1" applyAlignment="1">
      <alignment horizontal="center"/>
    </xf>
    <xf numFmtId="0" fontId="26" fillId="0" borderId="21" xfId="0" applyFont="1" applyBorder="1" applyAlignment="1">
      <alignment horizontal="center" vertical="center" wrapText="1"/>
    </xf>
    <xf numFmtId="0" fontId="25" fillId="0" borderId="14" xfId="1" applyNumberFormat="1" applyFont="1" applyFill="1" applyBorder="1" applyAlignment="1">
      <alignment horizontal="center"/>
    </xf>
    <xf numFmtId="0" fontId="25" fillId="0" borderId="10" xfId="1" applyNumberFormat="1" applyFont="1" applyFill="1" applyBorder="1" applyAlignment="1">
      <alignment horizontal="center"/>
    </xf>
    <xf numFmtId="2" fontId="24" fillId="0" borderId="24" xfId="0" applyNumberFormat="1" applyFont="1" applyBorder="1" applyAlignment="1">
      <alignment horizontal="center" vertical="top"/>
    </xf>
    <xf numFmtId="2" fontId="24" fillId="0" borderId="0" xfId="0" applyNumberFormat="1" applyFont="1" applyAlignment="1">
      <alignment horizontal="center" vertical="top"/>
    </xf>
    <xf numFmtId="2" fontId="24" fillId="0" borderId="25" xfId="0" applyNumberFormat="1" applyFont="1" applyBorder="1" applyAlignment="1">
      <alignment horizontal="center" vertical="top"/>
    </xf>
    <xf numFmtId="2" fontId="24" fillId="0" borderId="26" xfId="0" applyNumberFormat="1" applyFont="1" applyBorder="1" applyAlignment="1">
      <alignment horizontal="center" vertical="top"/>
    </xf>
    <xf numFmtId="2" fontId="24" fillId="0" borderId="27" xfId="0" applyNumberFormat="1" applyFont="1" applyBorder="1" applyAlignment="1">
      <alignment horizontal="center" vertical="top"/>
    </xf>
    <xf numFmtId="2" fontId="24" fillId="0" borderId="28" xfId="0" applyNumberFormat="1" applyFont="1" applyBorder="1" applyAlignment="1">
      <alignment horizontal="center" vertical="top"/>
    </xf>
    <xf numFmtId="0" fontId="39" fillId="0" borderId="22" xfId="0" applyFont="1" applyBorder="1" applyAlignment="1">
      <alignment horizontal="center"/>
    </xf>
    <xf numFmtId="0" fontId="39" fillId="0" borderId="23" xfId="0" applyFont="1" applyBorder="1" applyAlignment="1">
      <alignment horizontal="center"/>
    </xf>
    <xf numFmtId="0" fontId="39" fillId="0" borderId="9" xfId="0" applyFont="1" applyBorder="1" applyAlignment="1">
      <alignment horizontal="center"/>
    </xf>
    <xf numFmtId="0" fontId="25" fillId="0" borderId="29" xfId="0" applyFont="1" applyBorder="1" applyAlignment="1">
      <alignment horizontal="center" vertical="center" wrapText="1"/>
    </xf>
    <xf numFmtId="0" fontId="25" fillId="0" borderId="30" xfId="0" applyFont="1" applyBorder="1" applyAlignment="1">
      <alignment horizontal="center" vertical="center" wrapText="1"/>
    </xf>
    <xf numFmtId="0" fontId="40" fillId="0" borderId="0" xfId="0" applyFont="1" applyAlignment="1">
      <alignment horizontal="center"/>
    </xf>
    <xf numFmtId="0" fontId="23" fillId="0" borderId="5" xfId="0" applyFont="1" applyBorder="1" applyAlignment="1">
      <alignment horizontal="left"/>
    </xf>
    <xf numFmtId="0" fontId="25" fillId="0" borderId="7" xfId="0" applyFont="1" applyBorder="1" applyAlignment="1">
      <alignment horizontal="center"/>
    </xf>
    <xf numFmtId="2" fontId="39" fillId="0" borderId="31" xfId="0" applyNumberFormat="1" applyFont="1" applyBorder="1" applyAlignment="1">
      <alignment horizontal="center" vertical="top" wrapText="1"/>
    </xf>
    <xf numFmtId="2" fontId="39" fillId="0" borderId="32" xfId="0" applyNumberFormat="1" applyFont="1" applyBorder="1" applyAlignment="1">
      <alignment horizontal="center" vertical="top" wrapText="1"/>
    </xf>
    <xf numFmtId="2" fontId="39" fillId="0" borderId="0" xfId="0" applyNumberFormat="1" applyFont="1" applyAlignment="1">
      <alignment horizontal="center" vertical="top" wrapText="1"/>
    </xf>
    <xf numFmtId="2" fontId="39" fillId="0" borderId="25" xfId="0" applyNumberFormat="1" applyFont="1" applyBorder="1" applyAlignment="1">
      <alignment horizontal="center" vertical="top" wrapText="1"/>
    </xf>
    <xf numFmtId="2" fontId="39" fillId="0" borderId="33" xfId="0" applyNumberFormat="1" applyFont="1" applyBorder="1" applyAlignment="1">
      <alignment horizontal="center" vertical="top" wrapText="1"/>
    </xf>
    <xf numFmtId="2" fontId="39" fillId="0" borderId="34" xfId="0" applyNumberFormat="1" applyFont="1" applyBorder="1" applyAlignment="1">
      <alignment horizontal="center" vertical="top" wrapText="1"/>
    </xf>
    <xf numFmtId="2" fontId="39" fillId="0" borderId="35" xfId="0" applyNumberFormat="1" applyFont="1" applyBorder="1" applyAlignment="1">
      <alignment horizontal="center" vertical="top"/>
    </xf>
    <xf numFmtId="2" fontId="39" fillId="0" borderId="36" xfId="0" applyNumberFormat="1" applyFont="1" applyBorder="1" applyAlignment="1">
      <alignment horizontal="center" vertical="top"/>
    </xf>
    <xf numFmtId="2" fontId="39" fillId="0" borderId="37" xfId="0" applyNumberFormat="1" applyFont="1" applyBorder="1" applyAlignment="1">
      <alignment horizontal="center" vertical="top"/>
    </xf>
  </cellXfs>
  <cellStyles count="2">
    <cellStyle name="Comma" xfId="1" builtinId="3"/>
    <cellStyle name="Normal" xfId="0" builtinId="0"/>
  </cellStyles>
  <dxfs count="50">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2" formatCode="0.00"/>
      <fill>
        <patternFill patternType="none">
          <fgColor indexed="64"/>
          <bgColor indexed="65"/>
        </patternFill>
      </fill>
      <alignment horizontal="center" vertical="bottom" textRotation="0" wrapText="0" relativeIndent="0" justifyLastLine="0" shrinkToFit="0" readingOrder="0"/>
      <protection locked="1" hidden="0"/>
    </dxf>
    <dxf>
      <font>
        <b/>
        <i val="0"/>
        <strike val="0"/>
        <condense val="0"/>
        <extend val="0"/>
        <outline val="0"/>
        <shadow val="0"/>
        <u val="none"/>
        <vertAlign val="baseline"/>
        <sz val="8"/>
        <color auto="1"/>
        <name val="Arial"/>
        <family val="2"/>
        <scheme val="none"/>
      </font>
      <numFmt numFmtId="0" formatCode="Genera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family val="2"/>
        <scheme val="none"/>
      </font>
      <numFmt numFmtId="0" formatCode="General"/>
      <alignment horizontal="center" vertical="top" textRotation="0" wrapText="0" indent="0" justifyLastLine="0" shrinkToFit="0" readingOrder="0"/>
      <protection locked="0" hidden="0"/>
    </dxf>
    <dxf>
      <font>
        <b/>
        <i val="0"/>
        <strike val="0"/>
        <condense val="0"/>
        <extend val="0"/>
        <outline val="0"/>
        <shadow val="0"/>
        <u val="none"/>
        <vertAlign val="baseline"/>
        <sz val="8"/>
        <color auto="1"/>
        <name val="Arial"/>
        <family val="2"/>
        <scheme val="none"/>
      </font>
      <numFmt numFmtId="0" formatCode="Genera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alignment horizontal="center" vertical="top" textRotation="0" wrapText="0" indent="0" justifyLastLine="0" shrinkToFit="0" readingOrder="0"/>
      <protection locked="0" hidden="0"/>
    </dxf>
    <dxf>
      <font>
        <b/>
        <i val="0"/>
        <strike val="0"/>
        <condense val="0"/>
        <extend val="0"/>
        <outline val="0"/>
        <shadow val="0"/>
        <u val="none"/>
        <vertAlign val="baseline"/>
        <sz val="8"/>
        <color auto="1"/>
        <name val="Arial"/>
        <family val="2"/>
        <scheme val="none"/>
      </font>
      <numFmt numFmtId="0" formatCode="General"/>
      <border diagonalUp="0" diagonalDown="0" outline="0">
        <left/>
        <right/>
        <top/>
        <bottom/>
      </border>
      <protection locked="1" hidden="0"/>
    </dxf>
    <dxf>
      <font>
        <b val="0"/>
        <i val="0"/>
        <strike val="0"/>
        <condense val="0"/>
        <extend val="0"/>
        <outline val="0"/>
        <shadow val="0"/>
        <u val="none"/>
        <vertAlign val="baseline"/>
        <sz val="8"/>
        <color auto="1"/>
        <name val="Arial"/>
        <scheme val="none"/>
      </font>
      <numFmt numFmtId="0" formatCode="General"/>
      <protection locked="1" hidden="0"/>
    </dxf>
    <dxf>
      <font>
        <b/>
        <i val="0"/>
        <strike val="0"/>
        <condense val="0"/>
        <extend val="0"/>
        <outline val="0"/>
        <shadow val="0"/>
        <u val="none"/>
        <vertAlign val="baseline"/>
        <sz val="8"/>
        <color auto="1"/>
        <name val="Arial"/>
        <family val="2"/>
        <scheme val="none"/>
      </font>
      <border diagonalUp="0" diagonalDown="0" outline="0">
        <left/>
        <right/>
        <top/>
        <bottom/>
      </border>
      <protection locked="0" hidden="0"/>
    </dxf>
    <dxf>
      <font>
        <b val="0"/>
        <i val="0"/>
        <strike val="0"/>
        <condense val="0"/>
        <extend val="0"/>
        <outline val="0"/>
        <shadow val="0"/>
        <u val="none"/>
        <vertAlign val="baseline"/>
        <sz val="8"/>
        <color auto="1"/>
        <name val="Arial"/>
        <scheme val="none"/>
      </font>
      <protection locked="0" hidden="0"/>
    </dxf>
    <dxf>
      <font>
        <b/>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7"/>
        <color auto="1"/>
        <name val="Arial"/>
        <scheme val="none"/>
      </font>
      <numFmt numFmtId="1" formatCode="0"/>
      <fill>
        <patternFill patternType="none">
          <fgColor indexed="64"/>
          <bgColor indexed="65"/>
        </patternFill>
      </fill>
      <alignment horizontal="center" vertical="center" textRotation="0" wrapText="1" relative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19050</xdr:colOff>
      <xdr:row>43</xdr:row>
      <xdr:rowOff>53976</xdr:rowOff>
    </xdr:from>
    <xdr:to>
      <xdr:col>2</xdr:col>
      <xdr:colOff>1691</xdr:colOff>
      <xdr:row>45</xdr:row>
      <xdr:rowOff>134260</xdr:rowOff>
    </xdr:to>
    <xdr:sp macro="[0]!LIMPAR" textlink="">
      <xdr:nvSpPr>
        <xdr:cNvPr id="2" name="Bisel 1">
          <a:extLst>
            <a:ext uri="{FF2B5EF4-FFF2-40B4-BE49-F238E27FC236}">
              <a16:creationId xmlns:a16="http://schemas.microsoft.com/office/drawing/2014/main" id="{7A967B93-51D0-695C-37A7-9C0B03FE5447}"/>
            </a:ext>
          </a:extLst>
        </xdr:cNvPr>
        <xdr:cNvSpPr/>
      </xdr:nvSpPr>
      <xdr:spPr>
        <a:xfrm>
          <a:off x="19050" y="8823326"/>
          <a:ext cx="1249466" cy="359629"/>
        </a:xfrm>
        <a:prstGeom prst="bevel">
          <a:avLst/>
        </a:prstGeom>
        <a:effectLst>
          <a:innerShdw blurRad="114300">
            <a:prstClr val="black"/>
          </a:innerShdw>
        </a:effectLst>
      </xdr:spPr>
      <xdr:style>
        <a:lnRef idx="2">
          <a:schemeClr val="accent6">
            <a:shade val="50000"/>
          </a:schemeClr>
        </a:lnRef>
        <a:fillRef idx="1">
          <a:schemeClr val="accent6"/>
        </a:fillRef>
        <a:effectRef idx="0">
          <a:schemeClr val="accent6"/>
        </a:effectRef>
        <a:fontRef idx="minor">
          <a:schemeClr val="lt1"/>
        </a:fontRef>
      </xdr:style>
      <xdr:txBody>
        <a:bodyPr rtlCol="0" anchor="ctr"/>
        <a:lstStyle/>
        <a:p>
          <a:pPr algn="ctr"/>
          <a:r>
            <a:rPr lang="en-US" sz="1100"/>
            <a:t>Limpar</a:t>
          </a:r>
        </a:p>
      </xdr:txBody>
    </xdr:sp>
    <xdr:clientData/>
  </xdr:twoCellAnchor>
  <xdr:twoCellAnchor>
    <xdr:from>
      <xdr:col>8</xdr:col>
      <xdr:colOff>37711</xdr:colOff>
      <xdr:row>7</xdr:row>
      <xdr:rowOff>331107</xdr:rowOff>
    </xdr:from>
    <xdr:to>
      <xdr:col>12</xdr:col>
      <xdr:colOff>555218</xdr:colOff>
      <xdr:row>13</xdr:row>
      <xdr:rowOff>184685</xdr:rowOff>
    </xdr:to>
    <xdr:sp macro="" textlink="">
      <xdr:nvSpPr>
        <xdr:cNvPr id="3" name="CaixaDeTexto 2">
          <a:extLst>
            <a:ext uri="{FF2B5EF4-FFF2-40B4-BE49-F238E27FC236}">
              <a16:creationId xmlns:a16="http://schemas.microsoft.com/office/drawing/2014/main" id="{02F1BF17-6E6D-E8B5-0FDA-12D940599545}"/>
            </a:ext>
          </a:extLst>
        </xdr:cNvPr>
        <xdr:cNvSpPr txBox="1"/>
      </xdr:nvSpPr>
      <xdr:spPr>
        <a:xfrm>
          <a:off x="7419586" y="1994807"/>
          <a:ext cx="3416319" cy="1342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ts val="800"/>
            </a:lnSpc>
          </a:pPr>
          <a:r>
            <a:rPr lang="pt-PT" sz="900">
              <a:latin typeface="Berlin Sans FB" panose="020E0602020502020306" pitchFamily="34" charset="0"/>
            </a:rPr>
            <a:t>1)Arranajr</a:t>
          </a:r>
          <a:r>
            <a:rPr lang="pt-PT" sz="900" baseline="0">
              <a:latin typeface="Berlin Sans FB" panose="020E0602020502020306" pitchFamily="34" charset="0"/>
            </a:rPr>
            <a:t> e </a:t>
          </a:r>
          <a:r>
            <a:rPr lang="pt-PT" sz="900">
              <a:latin typeface="Berlin Sans FB" panose="020E0602020502020306" pitchFamily="34" charset="0"/>
            </a:rPr>
            <a:t>higienizar os</a:t>
          </a:r>
          <a:r>
            <a:rPr lang="pt-PT" sz="900" baseline="0">
              <a:latin typeface="Berlin Sans FB" panose="020E0602020502020306" pitchFamily="34" charset="0"/>
            </a:rPr>
            <a:t> legumes;</a:t>
          </a:r>
          <a:endParaRPr lang="pt-PT" sz="900">
            <a:latin typeface="Berlin Sans FB" panose="020E0602020502020306" pitchFamily="34" charset="0"/>
          </a:endParaRPr>
        </a:p>
        <a:p>
          <a:pPr algn="l">
            <a:lnSpc>
              <a:spcPts val="800"/>
            </a:lnSpc>
          </a:pPr>
          <a:r>
            <a:rPr lang="pt-PT" sz="900">
              <a:latin typeface="Berlin Sans FB" panose="020E0602020502020306" pitchFamily="34" charset="0"/>
            </a:rPr>
            <a:t>2) </a:t>
          </a:r>
          <a:r>
            <a:rPr lang="pt-PT" sz="900" baseline="0">
              <a:latin typeface="Berlin Sans FB" panose="020E0602020502020306" pitchFamily="34" charset="0"/>
            </a:rPr>
            <a:t>Cortar em partes mais pequenas a cenoura, a batata e a cebola e  reservao caldo verde;</a:t>
          </a:r>
        </a:p>
        <a:p>
          <a:pPr algn="l">
            <a:lnSpc>
              <a:spcPts val="900"/>
            </a:lnSpc>
          </a:pPr>
          <a:r>
            <a:rPr lang="pt-PT" sz="900">
              <a:latin typeface="Berlin Sans FB" panose="020E0602020502020306" pitchFamily="34" charset="0"/>
            </a:rPr>
            <a:t>3) Num</a:t>
          </a:r>
          <a:r>
            <a:rPr lang="pt-PT" sz="900" baseline="0">
              <a:latin typeface="Berlin Sans FB" panose="020E0602020502020306" pitchFamily="34" charset="0"/>
            </a:rPr>
            <a:t> tacho com</a:t>
          </a:r>
          <a:r>
            <a:rPr lang="pt-PT" sz="900">
              <a:latin typeface="Berlin Sans FB" panose="020E0602020502020306" pitchFamily="34" charset="0"/>
            </a:rPr>
            <a:t> água fervente temperada</a:t>
          </a:r>
          <a:r>
            <a:rPr lang="pt-PT" sz="900" baseline="0">
              <a:latin typeface="Berlin Sans FB" panose="020E0602020502020306" pitchFamily="34" charset="0"/>
            </a:rPr>
            <a:t> com sal</a:t>
          </a:r>
          <a:r>
            <a:rPr lang="pt-PT" sz="900">
              <a:latin typeface="Berlin Sans FB" panose="020E0602020502020306" pitchFamily="34" charset="0"/>
            </a:rPr>
            <a:t> colocar a cenoura, a batata</a:t>
          </a:r>
          <a:r>
            <a:rPr lang="pt-PT" sz="900" baseline="0">
              <a:latin typeface="Berlin Sans FB" panose="020E0602020502020306" pitchFamily="34" charset="0"/>
            </a:rPr>
            <a:t> e </a:t>
          </a:r>
          <a:r>
            <a:rPr lang="pt-PT" sz="900">
              <a:latin typeface="Berlin Sans FB" panose="020E0602020502020306" pitchFamily="34" charset="0"/>
            </a:rPr>
            <a:t>a cebola e deixar cozer; </a:t>
          </a:r>
        </a:p>
        <a:p>
          <a:pPr algn="l">
            <a:lnSpc>
              <a:spcPts val="1100"/>
            </a:lnSpc>
          </a:pPr>
          <a:r>
            <a:rPr lang="pt-PT" sz="900">
              <a:latin typeface="Berlin Sans FB" panose="020E0602020502020306" pitchFamily="34" charset="0"/>
            </a:rPr>
            <a:t>4) Com a varinha</a:t>
          </a:r>
          <a:r>
            <a:rPr lang="pt-PT" sz="900" baseline="0">
              <a:latin typeface="Berlin Sans FB" panose="020E0602020502020306" pitchFamily="34" charset="0"/>
            </a:rPr>
            <a:t> mágica r</a:t>
          </a:r>
          <a:r>
            <a:rPr lang="pt-PT" sz="900">
              <a:solidFill>
                <a:sysClr val="windowText" lastClr="000000"/>
              </a:solidFill>
              <a:latin typeface="Berlin Sans FB" panose="020E0602020502020306" pitchFamily="34" charset="0"/>
            </a:rPr>
            <a:t>eduzir os</a:t>
          </a:r>
          <a:r>
            <a:rPr lang="pt-PT" sz="900" baseline="0">
              <a:solidFill>
                <a:sysClr val="windowText" lastClr="000000"/>
              </a:solidFill>
              <a:latin typeface="Berlin Sans FB" panose="020E0602020502020306" pitchFamily="34" charset="0"/>
            </a:rPr>
            <a:t> </a:t>
          </a:r>
          <a:r>
            <a:rPr lang="pt-PT" sz="900">
              <a:solidFill>
                <a:sysClr val="windowText" lastClr="000000"/>
              </a:solidFill>
              <a:latin typeface="Berlin Sans FB" panose="020E0602020502020306" pitchFamily="34" charset="0"/>
            </a:rPr>
            <a:t>legumes cozidos a creme  e adicionar</a:t>
          </a:r>
          <a:r>
            <a:rPr lang="pt-PT" sz="900" baseline="0">
              <a:solidFill>
                <a:sysClr val="windowText" lastClr="000000"/>
              </a:solidFill>
              <a:latin typeface="Berlin Sans FB" panose="020E0602020502020306" pitchFamily="34" charset="0"/>
            </a:rPr>
            <a:t> </a:t>
          </a:r>
          <a:r>
            <a:rPr lang="pt-PT" sz="900">
              <a:solidFill>
                <a:sysClr val="windowText" lastClr="000000"/>
              </a:solidFill>
              <a:latin typeface="Berlin Sans FB" panose="020E0602020502020306" pitchFamily="34" charset="0"/>
            </a:rPr>
            <a:t>o azeite; </a:t>
          </a:r>
        </a:p>
        <a:p>
          <a:pPr algn="l">
            <a:lnSpc>
              <a:spcPts val="1100"/>
            </a:lnSpc>
          </a:pPr>
          <a:r>
            <a:rPr lang="pt-PT" sz="900">
              <a:latin typeface="Berlin Sans FB" panose="020E0602020502020306" pitchFamily="34" charset="0"/>
            </a:rPr>
            <a:t>5) Adicionar</a:t>
          </a:r>
          <a:r>
            <a:rPr lang="pt-PT" sz="900" baseline="0">
              <a:latin typeface="Berlin Sans FB" panose="020E0602020502020306" pitchFamily="34" charset="0"/>
            </a:rPr>
            <a:t> o caldo verde ao creme anterior e  cozer por 5-10 minutos. </a:t>
          </a:r>
          <a:r>
            <a:rPr lang="pt-PT" sz="900">
              <a:latin typeface="Berlin Sans FB" panose="020E0602020502020306" pitchFamily="34" charset="0"/>
            </a:rPr>
            <a:t> </a:t>
          </a:r>
        </a:p>
        <a:p>
          <a:pPr algn="l">
            <a:lnSpc>
              <a:spcPts val="1200"/>
            </a:lnSpc>
          </a:pPr>
          <a:endParaRPr lang="pt-PT" sz="900">
            <a:latin typeface="Berlin Sans FB" panose="020E0602020502020306" pitchFamily="34" charset="0"/>
          </a:endParaRPr>
        </a:p>
        <a:p>
          <a:pPr algn="l">
            <a:lnSpc>
              <a:spcPts val="1200"/>
            </a:lnSpc>
          </a:pPr>
          <a:endParaRPr lang="pt-PT" sz="900">
            <a:latin typeface="Berlin Sans FB" panose="020E0602020502020306" pitchFamily="34" charset="0"/>
          </a:endParaRPr>
        </a:p>
        <a:p>
          <a:pPr algn="l">
            <a:lnSpc>
              <a:spcPts val="700"/>
            </a:lnSpc>
          </a:pPr>
          <a:r>
            <a:rPr lang="pt-PT" sz="900">
              <a:latin typeface="Berlin Sans FB" panose="020E0602020502020306" pitchFamily="34" charset="0"/>
            </a:rPr>
            <a:t> </a:t>
          </a:r>
        </a:p>
      </xdr:txBody>
    </xdr:sp>
    <xdr:clientData/>
  </xdr:twoCellAnchor>
  <xdr:twoCellAnchor>
    <xdr:from>
      <xdr:col>8</xdr:col>
      <xdr:colOff>57150</xdr:colOff>
      <xdr:row>20</xdr:row>
      <xdr:rowOff>57150</xdr:rowOff>
    </xdr:from>
    <xdr:to>
      <xdr:col>12</xdr:col>
      <xdr:colOff>619094</xdr:colOff>
      <xdr:row>22</xdr:row>
      <xdr:rowOff>152400</xdr:rowOff>
    </xdr:to>
    <xdr:sp macro="" textlink="">
      <xdr:nvSpPr>
        <xdr:cNvPr id="4" name="CaixaDeTexto 3">
          <a:extLst>
            <a:ext uri="{FF2B5EF4-FFF2-40B4-BE49-F238E27FC236}">
              <a16:creationId xmlns:a16="http://schemas.microsoft.com/office/drawing/2014/main" id="{098DC8E9-2438-E3D5-34F5-E2FAAE41A0FC}"/>
            </a:ext>
          </a:extLst>
        </xdr:cNvPr>
        <xdr:cNvSpPr txBox="1"/>
      </xdr:nvSpPr>
      <xdr:spPr>
        <a:xfrm>
          <a:off x="7439025" y="4610100"/>
          <a:ext cx="3460712"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900">
              <a:latin typeface="Berlin Sans FB" panose="020E0602020502020306" pitchFamily="34" charset="0"/>
            </a:rPr>
            <a:t>Esta</a:t>
          </a:r>
          <a:r>
            <a:rPr lang="pt-PT" sz="900" baseline="0">
              <a:latin typeface="Berlin Sans FB" panose="020E0602020502020306" pitchFamily="34" charset="0"/>
            </a:rPr>
            <a:t> sopa deverá ser servida quente, numa dose individual de 250ml por utente. </a:t>
          </a:r>
          <a:endParaRPr lang="pt-PT" sz="900">
            <a:latin typeface="Berlin Sans FB" panose="020E0602020502020306" pitchFamily="34" charset="0"/>
          </a:endParaRP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OOD" connectionId="1" xr16:uid="{00000000-0016-0000-0100-000000000000}" autoFormatId="16" applyNumberFormats="0" applyBorderFormats="0" applyFontFormats="1" applyPatternFormats="1" applyAlignmentFormats="0" applyWidthHeightFormats="0">
  <queryTableRefresh nextId="123">
    <queryTableFields count="44">
      <queryTableField id="1" name="CODE"/>
      <queryTableField id="88" dataBound="0" fillFormulas="1"/>
      <queryTableField id="74" dataBound="0" fillFormulas="1"/>
      <queryTableField id="7" name="ENERGY"/>
      <queryTableField id="75" dataBound="0" fillFormulas="1"/>
      <queryTableField id="76" dataBound="0" fillFormulas="1"/>
      <queryTableField id="77" dataBound="0" fillFormulas="1"/>
      <queryTableField id="78" dataBound="0" fillFormulas="1"/>
      <queryTableField id="79" dataBound="0" fillFormulas="1"/>
      <queryTableField id="80" dataBound="0" fillFormulas="1"/>
      <queryTableField id="118" dataBound="0" fillFormulas="1"/>
      <queryTableField id="90" dataBound="0" fillFormulas="1"/>
      <queryTableField id="91" dataBound="0" fillFormulas="1"/>
      <queryTableField id="11" name="NUTRIENT04"/>
      <queryTableField id="81" dataBound="0" fillFormulas="1"/>
      <queryTableField id="12" name="NUTRIENT05"/>
      <queryTableField id="14" name="NUTRIENT07"/>
      <queryTableField id="15" name="NUTRIENT08"/>
      <queryTableField id="16" name="NUTRIENT09"/>
      <queryTableField id="82" dataBound="0" fillFormulas="1"/>
      <queryTableField id="17" name="NUTRIENT10"/>
      <queryTableField id="19" name="NUTRIENT12"/>
      <queryTableField id="24" name="NUTRIENT17"/>
      <queryTableField id="95" dataBound="0" fillFormulas="1"/>
      <queryTableField id="101" dataBound="0" fillFormulas="1"/>
      <queryTableField id="31" dataBound="0" fillFormulas="1"/>
      <queryTableField id="32" dataBound="0" fillFormulas="1"/>
      <queryTableField id="26" dataBound="0" fillFormulas="1"/>
      <queryTableField id="27" dataBound="0" fillFormulas="1"/>
      <queryTableField id="50" name="OWNNUTR01"/>
      <queryTableField id="85" dataBound="0" fillFormulas="1"/>
      <queryTableField id="86" dataBound="0" fillFormulas="1"/>
      <queryTableField id="28" dataBound="0" fillFormulas="1"/>
      <queryTableField id="87" dataBound="0" fillFormulas="1"/>
      <queryTableField id="30" dataBound="0" fillFormulas="1"/>
      <queryTableField id="83" dataBound="0" fillFormulas="1"/>
      <queryTableField id="53" name="OWNNUTR04"/>
      <queryTableField id="33" name="NUTRIENT26"/>
      <queryTableField id="34" name="NUTRIENT27"/>
      <queryTableField id="35" name="NUTRIENT28"/>
      <queryTableField id="36" name="NUTRIENT29"/>
      <queryTableField id="38" name="NUTRIENT31"/>
      <queryTableField id="37" name="NUTRIENT30"/>
      <queryTableField id="39" name="NUTRIENT32"/>
    </queryTableFields>
    <queryTableDeletedFields count="54">
      <deletedField name="LASTCHANGD"/>
      <deletedField name="CHANGEDBY"/>
      <deletedField name="ACTIVE"/>
      <deletedField name="SOURCE"/>
      <deletedField name="WEIGHT"/>
      <deletedField name="NUTRIENT11"/>
      <deletedField name="NUTRIENT13"/>
      <deletedField name="NUTRIENT15"/>
      <deletedField name="NUTRIENT33"/>
      <deletedField name="NUTRIENT34"/>
      <deletedField name="NUTRIENT35"/>
      <deletedField name="NUTRIENT36"/>
      <deletedField name="NUTRIENT38"/>
      <deletedField name="NUTRIENT39"/>
      <deletedField name="NUTRIENT40"/>
      <deletedField name="NUTRIENT41"/>
      <deletedField name="NUTRIENT42"/>
      <deletedField name="OWNNUTR02"/>
      <deletedField name="OWNNUTR12"/>
      <deletedField name="OWNNUTR13"/>
      <deletedField name="OWNNUTR14"/>
      <deletedField name="OWNNUTR15"/>
      <deletedField name="OWNNUTR16"/>
      <deletedField name="OWNNUTR17"/>
      <deletedField name="OWNNUTR18"/>
      <deletedField name="OWNNUTR19"/>
      <deletedField name="OWNNUTR20"/>
      <deletedField name="OWNNUTR21"/>
      <deletedField name="ACCURACY"/>
      <deletedField name="READONLY"/>
      <deletedField name="STAMP"/>
      <deletedField name="NUTRIENT16"/>
      <deletedField name="NUTRIENT01"/>
      <deletedField name="NUTRIENT06"/>
      <deletedField name="NUTRIENT02"/>
      <deletedField name="OWNNUTR07"/>
      <deletedField name="NUTRIENT03"/>
      <deletedField name="OWNNUTR09"/>
      <deletedField name="OWNNUTR08"/>
      <deletedField name="NUTRIENT37"/>
      <deletedField name="OWNNUTR03"/>
      <deletedField name="NUTRIENT22"/>
      <deletedField name="OWNNUTR05"/>
      <deletedField name="OWNNUTR06"/>
      <deletedField name="NUTRIENT14"/>
      <deletedField name="NUTRIENT18"/>
      <deletedField name="OWNNUTR10"/>
      <deletedField name="OWNNUTR11"/>
      <deletedField name="NUTRIENT24"/>
      <deletedField name="NUTRIENT25"/>
      <deletedField name="NUTRIENT19"/>
      <deletedField name="NUTRIENT20"/>
      <deletedField name="NUTRIENT21"/>
      <deletedField name="NUTRIENT23"/>
    </queryTableDeletedFields>
  </queryTableRefresh>
</queryTable>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6" xr:uid="{00000000-000C-0000-FFFF-FFFF00000000}" name="Tabela196678125512581262130413051317" displayName="Tabela196678125512581262130413051317" ref="A48:W244" totalsRowCount="1" headerRowDxfId="49" dataDxfId="48" totalsRowDxfId="46" tableBorderDxfId="47">
  <tableColumns count="23">
    <tableColumn id="1" xr3:uid="{00000000-0010-0000-0000-000001000000}" name="Código" dataDxfId="45" totalsRowDxfId="44"/>
    <tableColumn id="2" xr3:uid="{00000000-0010-0000-0000-000002000000}" name="PRODUTO" dataDxfId="43" totalsRowDxfId="42">
      <calculatedColumnFormula>IF(A49&lt;&gt;"",VLOOKUP(A49,'TABELA '!A3:AR1168,2,0),"")</calculatedColumnFormula>
    </tableColumn>
    <tableColumn id="44" xr3:uid="{00000000-0010-0000-0000-00002C000000}" name="Quantidade(gr)" dataDxfId="41" totalsRowDxfId="40"/>
    <tableColumn id="53" xr3:uid="{00000000-0010-0000-0000-000035000000}" name="Coluna1" dataDxfId="39" totalsRowDxfId="38"/>
    <tableColumn id="3" xr3:uid="{00000000-0010-0000-0000-000003000000}" name="Energia (kcal)" dataDxfId="37" totalsRowDxfId="36">
      <calculatedColumnFormula>IF($A49&lt;&gt;"",IF($A49&lt;&gt;"",VLOOKUP($A49,'TABELA '!$A$4:$AR$1168,3,0),"")/100*C49,"")</calculatedColumnFormula>
    </tableColumn>
    <tableColumn id="4" xr3:uid="{00000000-0010-0000-0000-000004000000}" name="Energia (kJ)" dataDxfId="35" totalsRowDxfId="34">
      <calculatedColumnFormula>IF($A49&lt;&gt;"",IF($A49&lt;&gt;"",VLOOKUP($A49,'TABELA '!$A$4:$AR$1109,4,0),"")/100*C49/100*C49,"")</calculatedColumnFormula>
    </tableColumn>
    <tableColumn id="5" xr3:uid="{00000000-0010-0000-0000-000005000000}" name="Água (g)" dataDxfId="33" totalsRowDxfId="32">
      <calculatedColumnFormula>IF($A49&lt;&gt;"",IF($A49&lt;&gt;"",VLOOKUP($A49,'TABELA '!$A$4:$AR$1168,5,0),"")/100*C49,"")</calculatedColumnFormula>
    </tableColumn>
    <tableColumn id="6" xr3:uid="{00000000-0010-0000-0000-000006000000}" name="Proteína (g)" dataDxfId="31" totalsRowDxfId="30">
      <calculatedColumnFormula>IF($A49&lt;&gt;"",IF($A49&lt;&gt;"",VLOOKUP($A49,'TABELA '!$A$4:$AR$1168,6,0),"")/100*C49,"")</calculatedColumnFormula>
    </tableColumn>
    <tableColumn id="7" xr3:uid="{00000000-0010-0000-0000-000007000000}" name="Lípidos (g)" dataDxfId="29" totalsRowDxfId="28">
      <calculatedColumnFormula>IF($A49&lt;&gt;"",IF($A49&lt;&gt;"",VLOOKUP($A49,'TABELA '!$A$4:$AR$1168,7,0),"")/100*C49,"")</calculatedColumnFormula>
    </tableColumn>
    <tableColumn id="8" xr3:uid="{00000000-0010-0000-0000-000008000000}" name="HC (g)" dataDxfId="27" totalsRowDxfId="26">
      <calculatedColumnFormula>IF($A49&lt;&gt;"",IF($A49&lt;&gt;"",VLOOKUP($A49,'TABELA '!$A$4:$AR$1168,8,0),"")/100*C49,"")</calculatedColumnFormula>
    </tableColumn>
    <tableColumn id="47" xr3:uid="{00000000-0010-0000-0000-00002F000000}" name="Açúcar (g)" dataDxfId="25" totalsRowDxfId="24">
      <calculatedColumnFormula>IF($A49&lt;&gt;"",IF($A49&lt;&gt;"",VLOOKUP($A49,'TABELA '!$A$4:$AR$1171,11,0),"")/100*C49,"")</calculatedColumnFormula>
    </tableColumn>
    <tableColumn id="9" xr3:uid="{00000000-0010-0000-0000-000009000000}" name="Total HC mono (g)" dataDxfId="23" totalsRowDxfId="22">
      <calculatedColumnFormula>IF($A49&lt;&gt;"",IF($A49&lt;&gt;"",VLOOKUP($A49,'TABELA '!$A$4:$AR$1109,10,0),"")/100*C49,"")</calculatedColumnFormula>
    </tableColumn>
    <tableColumn id="10" xr3:uid="{00000000-0010-0000-0000-00000A000000}" name="Mono+di(g)" dataDxfId="21" totalsRowDxfId="20">
      <calculatedColumnFormula>IF($A49&lt;&gt;"",IF($A49&lt;&gt;"",VLOOKUP($A49,'TABELA '!$A$4:$AR$1109,11,0),"")/100*H49,"")</calculatedColumnFormula>
    </tableColumn>
    <tableColumn id="11" xr3:uid="{00000000-0010-0000-0000-00000B000000}" name="Ác. orgânicos (g)" dataDxfId="19" totalsRowDxfId="18">
      <calculatedColumnFormula>IF($A49&lt;&gt;"",IF($A49&lt;&gt;"",VLOOKUP($A49,'TABELA '!$A$4:$AR$1109,12,0),"")/100*C49,"")</calculatedColumnFormula>
    </tableColumn>
    <tableColumn id="12" xr3:uid="{00000000-0010-0000-0000-00000C000000}" name="Álcool (g)" dataDxfId="17" totalsRowDxfId="16">
      <calculatedColumnFormula>IF($A49&lt;&gt;"",IF($A49&lt;&gt;"",VLOOKUP($A49,'TABELA '!$A$4:$AR$1109,13,0),"")/100*C49,"")</calculatedColumnFormula>
    </tableColumn>
    <tableColumn id="13" xr3:uid="{00000000-0010-0000-0000-00000D000000}" name="Amido (g)" dataDxfId="15" totalsRowDxfId="14">
      <calculatedColumnFormula>IF($A49&lt;&gt;"",IF($A49&lt;&gt;"",VLOOKUP($A49,'TABELA '!$A$4:$AR$1109,14,0),"")/100*C49,"")</calculatedColumnFormula>
    </tableColumn>
    <tableColumn id="14" xr3:uid="{00000000-0010-0000-0000-00000E000000}" name="Oligo (g)" dataDxfId="13" totalsRowDxfId="12">
      <calculatedColumnFormula>IF($A49&lt;&gt;"",IF($A49&lt;&gt;"",VLOOKUP($A49,'TABELA '!$A$4:$AR$1109,15,0),"")/100*C49,"")</calculatedColumnFormula>
    </tableColumn>
    <tableColumn id="15" xr3:uid="{00000000-0010-0000-0000-00000F000000}" name="Fibra (g)" dataDxfId="11" totalsRowDxfId="10">
      <calculatedColumnFormula>IF($A49&lt;&gt;"",IF($A49&lt;&gt;"",VLOOKUP($A49,'TABELA '!$A$4:$AR$1168,16,0),"")/100*C49,"")</calculatedColumnFormula>
    </tableColumn>
    <tableColumn id="16" xr3:uid="{00000000-0010-0000-0000-000010000000}" name="SFA (g)" dataDxfId="9" totalsRowDxfId="8">
      <calculatedColumnFormula>IF($A49&lt;&gt;"",IF($A49&lt;&gt;"",VLOOKUP($A49,'TABELA '!$A$4:$AR$1168,17,0),"")/100*C49,"")</calculatedColumnFormula>
    </tableColumn>
    <tableColumn id="17" xr3:uid="{00000000-0010-0000-0000-000011000000}" name="MUFA (g)" dataDxfId="7" totalsRowDxfId="6">
      <calculatedColumnFormula>IF($A49&lt;&gt;"",IF($A49&lt;&gt;"",VLOOKUP($A49,'TABELA '!$A$4:$AR$1168,18,0),"")/100*C49,"")</calculatedColumnFormula>
    </tableColumn>
    <tableColumn id="18" xr3:uid="{00000000-0010-0000-0000-000012000000}" name="PUFA (g)" dataDxfId="5" totalsRowDxfId="4">
      <calculatedColumnFormula>IF($A49&lt;&gt;"",IF($A49&lt;&gt;"",VLOOKUP($A49,'TABELA '!$A$4:$AR$1168,19,0),"")/100*C49,"")</calculatedColumnFormula>
    </tableColumn>
    <tableColumn id="37" xr3:uid="{00000000-0010-0000-0000-000025000000}" name="Na (mg)" dataDxfId="3" totalsRowDxfId="2">
      <calculatedColumnFormula>IF($A49&lt;&gt;"",IF($A49&lt;&gt;"",VLOOKUP($A49,'TABELA '!$A$4:$AR$1168,38,0),"")/100*C49,"")</calculatedColumnFormula>
    </tableColumn>
    <tableColumn id="52" xr3:uid="{00000000-0010-0000-0000-000034000000}" name="sal" dataDxfId="1" totalsRowDxfId="0"/>
  </tableColumns>
  <tableStyleInfo name="TableStyleMedium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2"/>
  <dimension ref="A2:A27"/>
  <sheetViews>
    <sheetView workbookViewId="0"/>
  </sheetViews>
  <sheetFormatPr defaultRowHeight="12.5" x14ac:dyDescent="0.25"/>
  <cols>
    <col min="1" max="1" width="123.453125" customWidth="1"/>
  </cols>
  <sheetData>
    <row r="2" spans="1:1" ht="33.75" customHeight="1" x14ac:dyDescent="0.25">
      <c r="A2" s="19" t="s">
        <v>1322</v>
      </c>
    </row>
    <row r="3" spans="1:1" ht="15.5" x14ac:dyDescent="0.35">
      <c r="A3" s="18"/>
    </row>
    <row r="4" spans="1:1" ht="13" x14ac:dyDescent="0.3">
      <c r="A4" s="13" t="s">
        <v>1321</v>
      </c>
    </row>
    <row r="6" spans="1:1" ht="38" x14ac:dyDescent="0.25">
      <c r="A6" s="15" t="s">
        <v>1323</v>
      </c>
    </row>
    <row r="7" spans="1:1" ht="15" x14ac:dyDescent="0.3">
      <c r="A7" s="12"/>
    </row>
    <row r="8" spans="1:1" ht="46.5" customHeight="1" x14ac:dyDescent="0.25">
      <c r="A8" s="20" t="s">
        <v>1324</v>
      </c>
    </row>
    <row r="9" spans="1:1" x14ac:dyDescent="0.25">
      <c r="A9" s="16"/>
    </row>
    <row r="10" spans="1:1" ht="50.5" x14ac:dyDescent="0.25">
      <c r="A10" s="15" t="s">
        <v>1325</v>
      </c>
    </row>
    <row r="11" spans="1:1" x14ac:dyDescent="0.25">
      <c r="A11" s="14"/>
    </row>
    <row r="12" spans="1:1" x14ac:dyDescent="0.25">
      <c r="A12" s="17"/>
    </row>
    <row r="13" spans="1:1" ht="38" x14ac:dyDescent="0.25">
      <c r="A13" s="21" t="s">
        <v>1326</v>
      </c>
    </row>
    <row r="15" spans="1:1" ht="13" x14ac:dyDescent="0.3">
      <c r="A15" s="13" t="s">
        <v>1876</v>
      </c>
    </row>
    <row r="17" spans="1:1" ht="13" x14ac:dyDescent="0.3">
      <c r="A17" s="13" t="s">
        <v>1327</v>
      </c>
    </row>
    <row r="19" spans="1:1" ht="13" x14ac:dyDescent="0.3">
      <c r="A19" s="13" t="s">
        <v>1328</v>
      </c>
    </row>
    <row r="21" spans="1:1" ht="13" x14ac:dyDescent="0.3">
      <c r="A21" s="13" t="s">
        <v>1329</v>
      </c>
    </row>
    <row r="23" spans="1:1" ht="25.5" x14ac:dyDescent="0.25">
      <c r="A23" s="15" t="s">
        <v>1330</v>
      </c>
    </row>
    <row r="25" spans="1:1" ht="72" customHeight="1" x14ac:dyDescent="0.25">
      <c r="A25" s="15" t="s">
        <v>1331</v>
      </c>
    </row>
    <row r="27" spans="1:1" ht="13" x14ac:dyDescent="0.3">
      <c r="A27" s="13" t="s">
        <v>1332</v>
      </c>
    </row>
  </sheetData>
  <sheetProtection password="8A3B" sheet="1" objects="1" scenarios="1"/>
  <phoneticPr fontId="3" type="noConversion"/>
  <pageMargins left="0.45" right="0.75" top="0.6" bottom="0.78" header="0" footer="0"/>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1"/>
  <dimension ref="A1:AR1169"/>
  <sheetViews>
    <sheetView tabSelected="1" zoomScale="75" workbookViewId="0">
      <selection activeCell="C4" sqref="C4"/>
    </sheetView>
  </sheetViews>
  <sheetFormatPr defaultColWidth="9.1796875" defaultRowHeight="12.5" x14ac:dyDescent="0.25"/>
  <cols>
    <col min="1" max="1" width="11" customWidth="1"/>
    <col min="2" max="2" width="49.453125" style="26" customWidth="1"/>
    <col min="3" max="4" width="11" style="28" customWidth="1"/>
    <col min="5" max="5" width="11" style="29" customWidth="1"/>
    <col min="6" max="11" width="11" style="25" customWidth="1"/>
    <col min="12" max="12" width="11" style="30" customWidth="1"/>
    <col min="13" max="21" width="11" style="25" customWidth="1"/>
    <col min="22" max="22" width="11" style="28" customWidth="1"/>
    <col min="23" max="29" width="11" style="22" customWidth="1"/>
    <col min="30" max="30" width="11" style="9" customWidth="1"/>
    <col min="31" max="31" width="11" style="22" customWidth="1"/>
    <col min="32" max="32" width="11" style="31" customWidth="1"/>
    <col min="33" max="36" width="11" style="22" customWidth="1"/>
    <col min="37" max="37" width="11" style="30" customWidth="1"/>
    <col min="38" max="42" width="11" style="28" customWidth="1"/>
    <col min="43" max="44" width="11" style="25" customWidth="1"/>
  </cols>
  <sheetData>
    <row r="1" spans="1:44" ht="18" customHeight="1" x14ac:dyDescent="0.25">
      <c r="C1" s="27" t="s">
        <v>1880</v>
      </c>
    </row>
    <row r="2" spans="1:44" s="8" customFormat="1" ht="33.5" customHeight="1" x14ac:dyDescent="0.25">
      <c r="A2" s="2" t="s">
        <v>996</v>
      </c>
      <c r="B2" s="3" t="s">
        <v>997</v>
      </c>
      <c r="C2" s="1" t="s">
        <v>54</v>
      </c>
      <c r="D2" s="1" t="s">
        <v>55</v>
      </c>
      <c r="E2" s="4" t="s">
        <v>981</v>
      </c>
      <c r="F2" s="4" t="s">
        <v>53</v>
      </c>
      <c r="G2" s="4" t="s">
        <v>1998</v>
      </c>
      <c r="H2" s="4" t="s">
        <v>1999</v>
      </c>
      <c r="I2" s="4" t="s">
        <v>1879</v>
      </c>
      <c r="J2" s="4" t="s">
        <v>1878</v>
      </c>
      <c r="K2" s="4" t="s">
        <v>2018</v>
      </c>
      <c r="L2" s="5" t="s">
        <v>995</v>
      </c>
      <c r="M2" s="4" t="s">
        <v>980</v>
      </c>
      <c r="N2" s="4" t="s">
        <v>977</v>
      </c>
      <c r="O2" s="4" t="s">
        <v>1877</v>
      </c>
      <c r="P2" s="4" t="s">
        <v>2004</v>
      </c>
      <c r="Q2" s="4" t="s">
        <v>2005</v>
      </c>
      <c r="R2" s="4" t="s">
        <v>2006</v>
      </c>
      <c r="S2" s="4" t="s">
        <v>2010</v>
      </c>
      <c r="T2" s="4" t="s">
        <v>2011</v>
      </c>
      <c r="U2" s="4" t="s">
        <v>978</v>
      </c>
      <c r="V2" s="1" t="s">
        <v>979</v>
      </c>
      <c r="W2" s="2" t="s">
        <v>982</v>
      </c>
      <c r="X2" s="2" t="s">
        <v>1881</v>
      </c>
      <c r="Y2" s="2" t="s">
        <v>1007</v>
      </c>
      <c r="Z2" s="2" t="s">
        <v>985</v>
      </c>
      <c r="AA2" s="6" t="s">
        <v>2025</v>
      </c>
      <c r="AB2" s="2" t="s">
        <v>182</v>
      </c>
      <c r="AC2" s="2" t="s">
        <v>183</v>
      </c>
      <c r="AD2" s="2" t="s">
        <v>1305</v>
      </c>
      <c r="AE2" s="2" t="s">
        <v>983</v>
      </c>
      <c r="AF2" s="7" t="s">
        <v>184</v>
      </c>
      <c r="AG2" s="2" t="s">
        <v>207</v>
      </c>
      <c r="AH2" s="2" t="s">
        <v>994</v>
      </c>
      <c r="AI2" s="2" t="s">
        <v>984</v>
      </c>
      <c r="AJ2" s="2" t="s">
        <v>992</v>
      </c>
      <c r="AK2" s="5" t="s">
        <v>993</v>
      </c>
      <c r="AL2" s="1" t="s">
        <v>986</v>
      </c>
      <c r="AM2" s="1" t="s">
        <v>1338</v>
      </c>
      <c r="AN2" s="1" t="s">
        <v>987</v>
      </c>
      <c r="AO2" s="1" t="s">
        <v>988</v>
      </c>
      <c r="AP2" s="1" t="s">
        <v>990</v>
      </c>
      <c r="AQ2" s="4" t="s">
        <v>989</v>
      </c>
      <c r="AR2" s="4" t="s">
        <v>991</v>
      </c>
    </row>
    <row r="3" spans="1:44" s="8" customFormat="1" ht="18" customHeight="1" x14ac:dyDescent="0.25">
      <c r="B3" s="32" t="s">
        <v>199</v>
      </c>
      <c r="C3" s="33"/>
      <c r="D3" s="33"/>
      <c r="E3" s="34"/>
      <c r="F3" s="34"/>
      <c r="G3" s="4"/>
      <c r="H3" s="4"/>
      <c r="I3" s="4"/>
      <c r="J3" s="4"/>
      <c r="K3" s="4"/>
      <c r="L3" s="5"/>
      <c r="M3" s="4"/>
      <c r="N3" s="4"/>
      <c r="O3" s="4"/>
      <c r="P3" s="4"/>
      <c r="Q3" s="4"/>
      <c r="R3" s="4"/>
      <c r="S3" s="4"/>
      <c r="T3" s="4"/>
      <c r="U3" s="4"/>
      <c r="V3" s="1"/>
      <c r="W3" s="2"/>
      <c r="X3" s="2"/>
      <c r="Y3" s="2"/>
      <c r="Z3" s="2"/>
      <c r="AA3" s="6"/>
      <c r="AB3" s="2"/>
      <c r="AC3" s="2"/>
      <c r="AD3" s="2"/>
      <c r="AE3" s="2"/>
      <c r="AF3" s="7"/>
      <c r="AG3" s="2"/>
      <c r="AH3" s="2"/>
      <c r="AI3" s="2"/>
      <c r="AJ3" s="2"/>
      <c r="AK3" s="5"/>
      <c r="AL3" s="1"/>
      <c r="AM3" s="1"/>
      <c r="AN3" s="1"/>
      <c r="AO3" s="1"/>
      <c r="AP3" s="1"/>
      <c r="AQ3" s="4"/>
      <c r="AR3" s="4"/>
    </row>
    <row r="4" spans="1:44" s="44" customFormat="1" ht="18" customHeight="1" x14ac:dyDescent="0.25">
      <c r="A4" s="35" t="s">
        <v>218</v>
      </c>
      <c r="B4" s="21" t="s">
        <v>1457</v>
      </c>
      <c r="C4" s="11">
        <v>69.302172319999997</v>
      </c>
      <c r="D4" s="11">
        <v>290</v>
      </c>
      <c r="E4" s="37">
        <v>86.9</v>
      </c>
      <c r="F4" s="38">
        <v>3.8</v>
      </c>
      <c r="G4" s="38">
        <v>4</v>
      </c>
      <c r="H4" s="38">
        <v>4.5999999999999996</v>
      </c>
      <c r="I4" s="38">
        <v>4.8</v>
      </c>
      <c r="J4" s="38">
        <v>4.5999999999999996</v>
      </c>
      <c r="K4" s="38">
        <v>4.5999999999999996</v>
      </c>
      <c r="L4" s="39">
        <v>0</v>
      </c>
      <c r="M4" s="38">
        <v>0</v>
      </c>
      <c r="N4" s="38">
        <v>0</v>
      </c>
      <c r="O4" s="38">
        <v>0</v>
      </c>
      <c r="P4" s="38">
        <v>0</v>
      </c>
      <c r="Q4" s="38">
        <v>2.58</v>
      </c>
      <c r="R4" s="38">
        <v>1.07</v>
      </c>
      <c r="S4" s="38">
        <v>0.14000000000000001</v>
      </c>
      <c r="T4" s="38">
        <v>0.14000000000000001</v>
      </c>
      <c r="U4" s="38">
        <v>0.11</v>
      </c>
      <c r="V4" s="11">
        <v>11</v>
      </c>
      <c r="W4" s="9">
        <v>5.2999999999999999E-2</v>
      </c>
      <c r="X4" s="9">
        <v>53</v>
      </c>
      <c r="Y4" s="9">
        <v>0</v>
      </c>
      <c r="Z4" s="10">
        <v>0.05</v>
      </c>
      <c r="AA4" s="40">
        <v>0.03</v>
      </c>
      <c r="AB4" s="41">
        <v>0.05</v>
      </c>
      <c r="AC4" s="42">
        <v>0.1</v>
      </c>
      <c r="AD4" s="43">
        <v>1</v>
      </c>
      <c r="AE4" s="42">
        <v>0.3</v>
      </c>
      <c r="AF4" s="42">
        <v>0.7</v>
      </c>
      <c r="AG4" s="41">
        <v>0.04</v>
      </c>
      <c r="AH4" s="40">
        <v>0.08</v>
      </c>
      <c r="AI4" s="43">
        <v>3</v>
      </c>
      <c r="AJ4" s="43">
        <v>1</v>
      </c>
      <c r="AK4" s="39">
        <v>0.85</v>
      </c>
      <c r="AL4" s="11">
        <v>40</v>
      </c>
      <c r="AM4" s="11">
        <v>181</v>
      </c>
      <c r="AN4" s="11">
        <v>153</v>
      </c>
      <c r="AO4" s="11">
        <v>120</v>
      </c>
      <c r="AP4" s="11">
        <v>20</v>
      </c>
      <c r="AQ4" s="38">
        <v>0.2</v>
      </c>
      <c r="AR4" s="38">
        <v>0.3</v>
      </c>
    </row>
    <row r="5" spans="1:44" s="44" customFormat="1" ht="18" customHeight="1" x14ac:dyDescent="0.25">
      <c r="A5" s="35" t="s">
        <v>219</v>
      </c>
      <c r="B5" s="36" t="s">
        <v>1339</v>
      </c>
      <c r="C5" s="11">
        <v>92.687306169254398</v>
      </c>
      <c r="D5" s="45">
        <v>387.85680000000002</v>
      </c>
      <c r="E5" s="37">
        <v>86.9</v>
      </c>
      <c r="F5" s="38">
        <v>5.0999999999999996</v>
      </c>
      <c r="G5" s="38">
        <v>6.2</v>
      </c>
      <c r="H5" s="38">
        <v>4.2</v>
      </c>
      <c r="I5" s="38">
        <v>4.4000000000000004</v>
      </c>
      <c r="J5" s="38">
        <v>4.2</v>
      </c>
      <c r="K5" s="38">
        <v>4.2</v>
      </c>
      <c r="L5" s="39">
        <v>0</v>
      </c>
      <c r="M5" s="38">
        <v>0</v>
      </c>
      <c r="N5" s="38">
        <v>0</v>
      </c>
      <c r="O5" s="38">
        <v>0</v>
      </c>
      <c r="P5" s="38">
        <v>0</v>
      </c>
      <c r="Q5" s="38">
        <v>3.3</v>
      </c>
      <c r="R5" s="38">
        <v>1.5</v>
      </c>
      <c r="S5" s="38">
        <v>0.2</v>
      </c>
      <c r="T5" s="38">
        <v>0.25</v>
      </c>
      <c r="U5" s="38">
        <v>0.2</v>
      </c>
      <c r="V5" s="11">
        <v>55</v>
      </c>
      <c r="W5" s="9">
        <v>0.05</v>
      </c>
      <c r="X5" s="9">
        <v>50</v>
      </c>
      <c r="Y5" s="9">
        <v>0</v>
      </c>
      <c r="Z5" s="9">
        <v>0.17</v>
      </c>
      <c r="AA5" s="9">
        <v>0.11</v>
      </c>
      <c r="AB5" s="41">
        <v>0.06</v>
      </c>
      <c r="AC5" s="9">
        <v>0.15</v>
      </c>
      <c r="AD5" s="9">
        <v>1.1000000000000001</v>
      </c>
      <c r="AE5" s="42">
        <v>0.2</v>
      </c>
      <c r="AF5" s="42">
        <v>0.9</v>
      </c>
      <c r="AG5" s="9">
        <v>7.3999999999999996E-2</v>
      </c>
      <c r="AH5" s="9">
        <v>0.15</v>
      </c>
      <c r="AI5" s="43">
        <v>5</v>
      </c>
      <c r="AJ5" s="43">
        <v>5</v>
      </c>
      <c r="AK5" s="39">
        <v>0.93</v>
      </c>
      <c r="AL5" s="11">
        <v>37</v>
      </c>
      <c r="AM5" s="11">
        <v>116</v>
      </c>
      <c r="AN5" s="11">
        <v>190</v>
      </c>
      <c r="AO5" s="11">
        <v>140</v>
      </c>
      <c r="AP5" s="11">
        <v>15</v>
      </c>
      <c r="AQ5" s="38">
        <v>0.2</v>
      </c>
      <c r="AR5" s="38">
        <v>0.7</v>
      </c>
    </row>
    <row r="6" spans="1:44" s="44" customFormat="1" ht="18" customHeight="1" x14ac:dyDescent="0.25">
      <c r="A6" t="s">
        <v>220</v>
      </c>
      <c r="B6" s="26" t="s">
        <v>1340</v>
      </c>
      <c r="C6" s="11">
        <v>61.116629876975999</v>
      </c>
      <c r="D6" s="45">
        <v>255.74700000000001</v>
      </c>
      <c r="E6" s="37">
        <v>88.3</v>
      </c>
      <c r="F6" s="38">
        <v>3</v>
      </c>
      <c r="G6" s="25">
        <v>3.5</v>
      </c>
      <c r="H6" s="25">
        <v>4.5</v>
      </c>
      <c r="I6" s="25">
        <v>4.7</v>
      </c>
      <c r="J6" s="25">
        <v>4.5</v>
      </c>
      <c r="K6" s="25">
        <v>4.5</v>
      </c>
      <c r="L6" s="30">
        <v>0</v>
      </c>
      <c r="M6" s="25">
        <v>0</v>
      </c>
      <c r="N6" s="25">
        <v>0</v>
      </c>
      <c r="O6" s="25">
        <v>0</v>
      </c>
      <c r="P6" s="25">
        <v>0</v>
      </c>
      <c r="Q6" s="25">
        <v>2</v>
      </c>
      <c r="R6" s="25">
        <v>0.8</v>
      </c>
      <c r="S6" s="25">
        <v>0.1</v>
      </c>
      <c r="T6" s="25">
        <v>0.12</v>
      </c>
      <c r="U6" s="25">
        <v>0.1</v>
      </c>
      <c r="V6" s="28">
        <v>13</v>
      </c>
      <c r="W6" s="22">
        <v>5.2999999999999999E-2</v>
      </c>
      <c r="X6" s="9">
        <v>53</v>
      </c>
      <c r="Y6" s="9">
        <v>21</v>
      </c>
      <c r="Z6" s="10">
        <v>0.05</v>
      </c>
      <c r="AA6" s="40">
        <v>0.09</v>
      </c>
      <c r="AB6" s="40">
        <v>0.04</v>
      </c>
      <c r="AC6" s="22">
        <v>0.14000000000000001</v>
      </c>
      <c r="AD6" s="9">
        <v>1.6</v>
      </c>
      <c r="AE6" s="46">
        <v>0.9</v>
      </c>
      <c r="AF6" s="42">
        <v>0.7</v>
      </c>
      <c r="AG6" s="22">
        <v>3.7999999999999999E-2</v>
      </c>
      <c r="AH6" s="46">
        <v>0.1</v>
      </c>
      <c r="AI6" s="22">
        <v>0</v>
      </c>
      <c r="AJ6" s="9">
        <v>0.05</v>
      </c>
      <c r="AK6" s="30">
        <v>0.72</v>
      </c>
      <c r="AL6" s="28">
        <v>43</v>
      </c>
      <c r="AM6" s="28">
        <v>153</v>
      </c>
      <c r="AN6" s="28">
        <v>120</v>
      </c>
      <c r="AO6" s="28">
        <v>81</v>
      </c>
      <c r="AP6" s="28">
        <v>10</v>
      </c>
      <c r="AQ6" s="25">
        <v>0.1</v>
      </c>
      <c r="AR6" s="25">
        <v>0.4</v>
      </c>
    </row>
    <row r="7" spans="1:44" s="44" customFormat="1" ht="18" customHeight="1" x14ac:dyDescent="0.25">
      <c r="A7" t="s">
        <v>221</v>
      </c>
      <c r="B7" s="26" t="s">
        <v>1341</v>
      </c>
      <c r="C7" s="11">
        <v>32.070607825014406</v>
      </c>
      <c r="D7" s="45">
        <v>134.20180000000002</v>
      </c>
      <c r="E7" s="37">
        <v>91.3</v>
      </c>
      <c r="F7" s="38">
        <v>3.2</v>
      </c>
      <c r="G7" s="25">
        <v>0.1</v>
      </c>
      <c r="H7" s="25">
        <v>4.7</v>
      </c>
      <c r="I7" s="25">
        <v>4.9000000000000004</v>
      </c>
      <c r="J7" s="25">
        <v>4.7</v>
      </c>
      <c r="K7" s="25">
        <v>4.7</v>
      </c>
      <c r="L7" s="30">
        <v>0</v>
      </c>
      <c r="M7" s="25">
        <v>0</v>
      </c>
      <c r="N7" s="25">
        <v>0</v>
      </c>
      <c r="O7" s="25">
        <v>0</v>
      </c>
      <c r="P7" s="25">
        <v>0</v>
      </c>
      <c r="Q7" s="25">
        <v>0.1</v>
      </c>
      <c r="R7" s="25">
        <v>0</v>
      </c>
      <c r="S7" s="25">
        <v>0</v>
      </c>
      <c r="T7" s="25">
        <v>0</v>
      </c>
      <c r="U7" s="25">
        <v>0</v>
      </c>
      <c r="V7" s="28">
        <v>1</v>
      </c>
      <c r="W7" s="22">
        <v>0</v>
      </c>
      <c r="X7" s="9">
        <v>0</v>
      </c>
      <c r="Y7" s="43">
        <v>7</v>
      </c>
      <c r="Z7" s="9">
        <v>0</v>
      </c>
      <c r="AA7" s="22">
        <v>0</v>
      </c>
      <c r="AB7" s="40">
        <v>0.02</v>
      </c>
      <c r="AC7" s="40">
        <v>0.05</v>
      </c>
      <c r="AD7" s="42">
        <v>0.9</v>
      </c>
      <c r="AE7" s="46">
        <v>0.1</v>
      </c>
      <c r="AF7" s="46">
        <v>0.8</v>
      </c>
      <c r="AG7" s="41">
        <v>0.04</v>
      </c>
      <c r="AH7" s="46">
        <v>0.1</v>
      </c>
      <c r="AI7" s="22">
        <v>0</v>
      </c>
      <c r="AJ7" s="9">
        <v>0.05</v>
      </c>
      <c r="AK7" s="30">
        <v>0.72</v>
      </c>
      <c r="AL7" s="28">
        <v>41</v>
      </c>
      <c r="AM7" s="28">
        <v>172</v>
      </c>
      <c r="AN7" s="28">
        <v>120</v>
      </c>
      <c r="AO7" s="28">
        <v>100</v>
      </c>
      <c r="AP7" s="28">
        <v>10</v>
      </c>
      <c r="AQ7" s="25">
        <v>0.2</v>
      </c>
      <c r="AR7" s="25">
        <v>0.8</v>
      </c>
    </row>
    <row r="8" spans="1:44" s="44" customFormat="1" ht="18" customHeight="1" x14ac:dyDescent="0.25">
      <c r="A8" t="s">
        <v>222</v>
      </c>
      <c r="B8" s="26" t="s">
        <v>1342</v>
      </c>
      <c r="C8" s="11">
        <v>44.668882449961593</v>
      </c>
      <c r="D8" s="45">
        <v>186.92019999999999</v>
      </c>
      <c r="E8" s="37">
        <v>89.9</v>
      </c>
      <c r="F8" s="38">
        <v>3.2</v>
      </c>
      <c r="G8" s="25">
        <v>1.5</v>
      </c>
      <c r="H8" s="25">
        <v>4.7</v>
      </c>
      <c r="I8" s="25">
        <v>4.9000000000000004</v>
      </c>
      <c r="J8" s="25">
        <v>4.7</v>
      </c>
      <c r="K8" s="25">
        <v>4.7</v>
      </c>
      <c r="L8" s="30">
        <v>0</v>
      </c>
      <c r="M8" s="25">
        <v>0</v>
      </c>
      <c r="N8" s="25">
        <v>0</v>
      </c>
      <c r="O8" s="25">
        <v>0</v>
      </c>
      <c r="P8" s="25">
        <v>0</v>
      </c>
      <c r="Q8" s="25">
        <v>0.8</v>
      </c>
      <c r="R8" s="25">
        <v>0.3</v>
      </c>
      <c r="S8" s="25">
        <v>0.04</v>
      </c>
      <c r="T8" s="25">
        <v>0.05</v>
      </c>
      <c r="U8" s="25">
        <v>0.04</v>
      </c>
      <c r="V8" s="28">
        <v>8</v>
      </c>
      <c r="W8" s="22">
        <v>1.7000000000000001E-2</v>
      </c>
      <c r="X8" s="9">
        <v>17</v>
      </c>
      <c r="Y8" s="43">
        <v>8</v>
      </c>
      <c r="Z8" s="10">
        <v>0.05</v>
      </c>
      <c r="AA8" s="40">
        <v>0.03</v>
      </c>
      <c r="AB8" s="40">
        <v>0.02</v>
      </c>
      <c r="AC8" s="22">
        <v>0.11</v>
      </c>
      <c r="AD8" s="43">
        <v>1</v>
      </c>
      <c r="AE8" s="42">
        <v>0.2</v>
      </c>
      <c r="AF8" s="46">
        <v>0.8</v>
      </c>
      <c r="AG8" s="41">
        <v>0.04</v>
      </c>
      <c r="AH8" s="46">
        <v>0.1</v>
      </c>
      <c r="AI8" s="22">
        <v>0</v>
      </c>
      <c r="AJ8" s="9">
        <v>0.05</v>
      </c>
      <c r="AK8" s="30">
        <v>0.72</v>
      </c>
      <c r="AL8" s="28">
        <v>41</v>
      </c>
      <c r="AM8" s="28">
        <v>162</v>
      </c>
      <c r="AN8" s="28">
        <v>120</v>
      </c>
      <c r="AO8" s="28">
        <v>92</v>
      </c>
      <c r="AP8" s="28">
        <v>10</v>
      </c>
      <c r="AQ8" s="25">
        <v>0.2</v>
      </c>
      <c r="AR8" s="25">
        <v>0.5</v>
      </c>
    </row>
    <row r="9" spans="1:44" s="44" customFormat="1" ht="18" customHeight="1" x14ac:dyDescent="0.25">
      <c r="A9" t="s">
        <v>223</v>
      </c>
      <c r="B9" s="26" t="s">
        <v>1343</v>
      </c>
      <c r="C9" s="11">
        <v>62.091496365811203</v>
      </c>
      <c r="D9" s="45">
        <v>259.82640000000004</v>
      </c>
      <c r="E9" s="37">
        <v>85</v>
      </c>
      <c r="F9" s="38">
        <v>3.3</v>
      </c>
      <c r="G9" s="25">
        <v>1.1000000000000001</v>
      </c>
      <c r="H9" s="25">
        <v>9.9</v>
      </c>
      <c r="I9" s="25">
        <v>10.4</v>
      </c>
      <c r="J9" s="25">
        <v>9.9</v>
      </c>
      <c r="K9" s="25">
        <v>9.9</v>
      </c>
      <c r="L9" s="30">
        <v>0</v>
      </c>
      <c r="M9" s="25">
        <v>0</v>
      </c>
      <c r="N9" s="25">
        <v>0</v>
      </c>
      <c r="O9" s="25">
        <v>0</v>
      </c>
      <c r="P9" s="25">
        <v>0</v>
      </c>
      <c r="Q9" s="25">
        <v>0.6</v>
      </c>
      <c r="R9" s="25">
        <v>0.3</v>
      </c>
      <c r="S9" s="25">
        <v>0.03</v>
      </c>
      <c r="T9" s="25">
        <v>0.04</v>
      </c>
      <c r="U9" s="25">
        <v>0.03</v>
      </c>
      <c r="V9" s="28">
        <v>6</v>
      </c>
      <c r="W9" s="22">
        <v>1.2E-2</v>
      </c>
      <c r="X9" s="9">
        <v>12</v>
      </c>
      <c r="Y9" s="43">
        <v>5</v>
      </c>
      <c r="Z9" s="10">
        <v>0.05</v>
      </c>
      <c r="AA9" s="40">
        <v>7.0000000000000007E-2</v>
      </c>
      <c r="AB9" s="40">
        <v>0.01</v>
      </c>
      <c r="AC9" s="22">
        <v>0.16</v>
      </c>
      <c r="AD9" s="9">
        <v>1.9</v>
      </c>
      <c r="AE9" s="22">
        <v>1.1000000000000001</v>
      </c>
      <c r="AF9" s="46">
        <v>0.8</v>
      </c>
      <c r="AG9" s="41">
        <v>0.03</v>
      </c>
      <c r="AH9" s="40">
        <v>0.08</v>
      </c>
      <c r="AI9" s="22">
        <v>0</v>
      </c>
      <c r="AJ9" s="43">
        <v>5</v>
      </c>
      <c r="AK9" s="30">
        <v>0.72</v>
      </c>
      <c r="AL9" s="28">
        <v>55</v>
      </c>
      <c r="AM9" s="28">
        <v>174</v>
      </c>
      <c r="AN9" s="28">
        <v>106</v>
      </c>
      <c r="AO9" s="28">
        <v>92</v>
      </c>
      <c r="AP9" s="28">
        <v>14</v>
      </c>
      <c r="AQ9" s="25">
        <v>0.3</v>
      </c>
      <c r="AR9" s="25">
        <v>1</v>
      </c>
    </row>
    <row r="10" spans="1:44" s="44" customFormat="1" ht="18" customHeight="1" x14ac:dyDescent="0.25">
      <c r="A10" t="s">
        <v>224</v>
      </c>
      <c r="B10" s="26" t="s">
        <v>1344</v>
      </c>
      <c r="C10" s="11">
        <v>61.894009071999996</v>
      </c>
      <c r="D10" s="11">
        <v>259</v>
      </c>
      <c r="E10" s="37">
        <v>88</v>
      </c>
      <c r="F10" s="38">
        <v>3</v>
      </c>
      <c r="G10" s="25">
        <v>3.5</v>
      </c>
      <c r="H10" s="25">
        <v>4.7</v>
      </c>
      <c r="I10" s="25">
        <v>4.9000000000000004</v>
      </c>
      <c r="J10" s="25">
        <v>4.7</v>
      </c>
      <c r="K10" s="25">
        <v>4.7</v>
      </c>
      <c r="L10" s="30">
        <v>0</v>
      </c>
      <c r="M10" s="25">
        <v>0</v>
      </c>
      <c r="N10" s="25">
        <v>0</v>
      </c>
      <c r="O10" s="25">
        <v>0</v>
      </c>
      <c r="P10" s="25">
        <v>0</v>
      </c>
      <c r="Q10" s="25">
        <v>2</v>
      </c>
      <c r="R10" s="25">
        <v>0.8</v>
      </c>
      <c r="S10" s="25">
        <v>0.1</v>
      </c>
      <c r="T10" s="25">
        <v>0.12</v>
      </c>
      <c r="U10" s="25">
        <v>0.1</v>
      </c>
      <c r="V10" s="28">
        <v>13</v>
      </c>
      <c r="W10" s="22">
        <v>5.6000000000000001E-2</v>
      </c>
      <c r="X10" s="9">
        <v>56</v>
      </c>
      <c r="Y10" s="9">
        <v>21</v>
      </c>
      <c r="Z10" s="10">
        <v>0.05</v>
      </c>
      <c r="AA10" s="40">
        <v>0.09</v>
      </c>
      <c r="AB10" s="40">
        <v>0.04</v>
      </c>
      <c r="AC10" s="22">
        <v>0.14000000000000001</v>
      </c>
      <c r="AD10" s="42">
        <v>0.9</v>
      </c>
      <c r="AE10" s="42">
        <v>0.2</v>
      </c>
      <c r="AF10" s="42">
        <v>0.7</v>
      </c>
      <c r="AG10" s="40">
        <v>0.06</v>
      </c>
      <c r="AH10" s="22">
        <v>0.39</v>
      </c>
      <c r="AI10" s="22">
        <v>0</v>
      </c>
      <c r="AJ10" s="43">
        <v>6</v>
      </c>
      <c r="AK10" s="30">
        <v>0.72</v>
      </c>
      <c r="AL10" s="28">
        <v>43</v>
      </c>
      <c r="AM10" s="28">
        <v>154</v>
      </c>
      <c r="AN10" s="28">
        <v>114</v>
      </c>
      <c r="AO10" s="28">
        <v>88</v>
      </c>
      <c r="AP10" s="28">
        <v>11</v>
      </c>
      <c r="AQ10" s="25">
        <v>0.1</v>
      </c>
      <c r="AR10" s="25">
        <v>0.4</v>
      </c>
    </row>
    <row r="11" spans="1:44" s="44" customFormat="1" ht="18" customHeight="1" x14ac:dyDescent="0.25">
      <c r="A11" t="s">
        <v>225</v>
      </c>
      <c r="B11" s="26" t="s">
        <v>1345</v>
      </c>
      <c r="C11" s="11">
        <v>61.655036063999994</v>
      </c>
      <c r="D11" s="11">
        <v>258</v>
      </c>
      <c r="E11" s="37">
        <v>88.1</v>
      </c>
      <c r="F11" s="38">
        <v>3.1</v>
      </c>
      <c r="G11" s="25">
        <v>3.4</v>
      </c>
      <c r="H11" s="25">
        <v>4.8</v>
      </c>
      <c r="I11" s="25">
        <v>5</v>
      </c>
      <c r="J11" s="25">
        <v>4.8</v>
      </c>
      <c r="K11" s="25">
        <v>4.8</v>
      </c>
      <c r="L11" s="30">
        <v>0</v>
      </c>
      <c r="M11" s="25">
        <v>0</v>
      </c>
      <c r="N11" s="25">
        <v>0</v>
      </c>
      <c r="O11" s="25">
        <v>0</v>
      </c>
      <c r="P11" s="25">
        <v>0</v>
      </c>
      <c r="Q11" s="25">
        <v>1.9</v>
      </c>
      <c r="R11" s="25">
        <v>0.8</v>
      </c>
      <c r="S11" s="25">
        <v>0.1</v>
      </c>
      <c r="T11" s="25">
        <v>0.12</v>
      </c>
      <c r="U11" s="25">
        <v>0.1</v>
      </c>
      <c r="V11" s="28">
        <v>13</v>
      </c>
      <c r="W11" s="22">
        <v>3.7999999999999999E-2</v>
      </c>
      <c r="X11" s="9">
        <v>38</v>
      </c>
      <c r="Y11" s="9">
        <v>140</v>
      </c>
      <c r="Z11" s="10">
        <v>0.05</v>
      </c>
      <c r="AA11" s="40">
        <v>0.09</v>
      </c>
      <c r="AB11" s="40">
        <v>0.03</v>
      </c>
      <c r="AC11" s="22">
        <v>0.16</v>
      </c>
      <c r="AD11" s="42">
        <v>0.9</v>
      </c>
      <c r="AE11" s="42">
        <v>0.2</v>
      </c>
      <c r="AF11" s="42">
        <v>0.7</v>
      </c>
      <c r="AG11" s="40">
        <v>0.06</v>
      </c>
      <c r="AH11" s="22">
        <v>0.39</v>
      </c>
      <c r="AI11" s="24">
        <v>1</v>
      </c>
      <c r="AJ11" s="43">
        <v>6</v>
      </c>
      <c r="AK11" s="30">
        <v>0.72</v>
      </c>
      <c r="AL11" s="28">
        <v>37</v>
      </c>
      <c r="AM11" s="28">
        <v>154</v>
      </c>
      <c r="AN11" s="28">
        <v>113</v>
      </c>
      <c r="AO11" s="28">
        <v>91</v>
      </c>
      <c r="AP11" s="28">
        <v>10</v>
      </c>
      <c r="AQ11" s="25">
        <v>0.2</v>
      </c>
      <c r="AR11" s="25">
        <v>0.5</v>
      </c>
    </row>
    <row r="12" spans="1:44" s="44" customFormat="1" ht="18" customHeight="1" x14ac:dyDescent="0.25">
      <c r="A12" t="s">
        <v>226</v>
      </c>
      <c r="B12" s="26" t="s">
        <v>1346</v>
      </c>
      <c r="C12" s="11">
        <v>61.894009071999996</v>
      </c>
      <c r="D12" s="11">
        <v>259</v>
      </c>
      <c r="E12" s="37">
        <v>88.1</v>
      </c>
      <c r="F12" s="38">
        <v>3</v>
      </c>
      <c r="G12" s="25">
        <v>3.5</v>
      </c>
      <c r="H12" s="25">
        <v>4.7</v>
      </c>
      <c r="I12" s="25">
        <v>4.9000000000000004</v>
      </c>
      <c r="J12" s="25">
        <v>4.7</v>
      </c>
      <c r="K12" s="25">
        <v>4.7</v>
      </c>
      <c r="L12" s="30">
        <v>0</v>
      </c>
      <c r="M12" s="25">
        <v>0</v>
      </c>
      <c r="N12" s="25">
        <v>0</v>
      </c>
      <c r="O12" s="25">
        <v>0</v>
      </c>
      <c r="P12" s="25">
        <v>0</v>
      </c>
      <c r="Q12" s="25">
        <v>2</v>
      </c>
      <c r="R12" s="25">
        <v>0.8</v>
      </c>
      <c r="S12" s="25">
        <v>0.1</v>
      </c>
      <c r="T12" s="25">
        <v>0.12</v>
      </c>
      <c r="U12" s="25">
        <v>0.1</v>
      </c>
      <c r="V12" s="28">
        <v>13</v>
      </c>
      <c r="W12" s="22">
        <v>5.8999999999999997E-2</v>
      </c>
      <c r="X12" s="9">
        <v>59</v>
      </c>
      <c r="Y12" s="9">
        <v>29</v>
      </c>
      <c r="Z12" s="10">
        <v>0.05</v>
      </c>
      <c r="AA12" s="40">
        <v>7.0000000000000007E-2</v>
      </c>
      <c r="AB12" s="40">
        <v>0.04</v>
      </c>
      <c r="AC12" s="22">
        <v>0.14000000000000001</v>
      </c>
      <c r="AD12" s="42">
        <v>0.9</v>
      </c>
      <c r="AE12" s="42">
        <v>0.2</v>
      </c>
      <c r="AF12" s="42">
        <v>0.7</v>
      </c>
      <c r="AG12" s="22">
        <v>3.9E-2</v>
      </c>
      <c r="AH12" s="22">
        <v>0.18</v>
      </c>
      <c r="AI12" s="22">
        <v>0</v>
      </c>
      <c r="AJ12" s="43">
        <v>1</v>
      </c>
      <c r="AK12" s="30">
        <v>0.75</v>
      </c>
      <c r="AL12" s="28">
        <v>43</v>
      </c>
      <c r="AM12" s="28">
        <v>160</v>
      </c>
      <c r="AN12" s="28">
        <v>109</v>
      </c>
      <c r="AO12" s="28">
        <v>77</v>
      </c>
      <c r="AP12" s="25">
        <v>9</v>
      </c>
      <c r="AQ12" s="25">
        <v>0.1</v>
      </c>
      <c r="AR12" s="25">
        <v>0.4</v>
      </c>
    </row>
    <row r="13" spans="1:44" s="44" customFormat="1" ht="18" customHeight="1" x14ac:dyDescent="0.25">
      <c r="A13" t="s">
        <v>227</v>
      </c>
      <c r="B13" s="26" t="s">
        <v>1347</v>
      </c>
      <c r="C13" s="11">
        <v>34</v>
      </c>
      <c r="D13" s="11">
        <v>144</v>
      </c>
      <c r="E13" s="37">
        <v>90.5</v>
      </c>
      <c r="F13" s="38">
        <v>3.4</v>
      </c>
      <c r="G13" s="25">
        <v>0.2</v>
      </c>
      <c r="H13" s="25">
        <v>4.9000000000000004</v>
      </c>
      <c r="I13" s="25">
        <v>5.0999999999999996</v>
      </c>
      <c r="J13" s="25">
        <v>4.9000000000000004</v>
      </c>
      <c r="K13" s="25">
        <v>4.9000000000000004</v>
      </c>
      <c r="L13" s="30">
        <v>0</v>
      </c>
      <c r="M13" s="25">
        <v>0</v>
      </c>
      <c r="N13" s="25">
        <v>0</v>
      </c>
      <c r="O13" s="25">
        <v>0</v>
      </c>
      <c r="P13" s="25">
        <v>0</v>
      </c>
      <c r="Q13" s="25">
        <v>0.1</v>
      </c>
      <c r="R13" s="25">
        <v>0.1</v>
      </c>
      <c r="S13" s="25">
        <v>0</v>
      </c>
      <c r="T13" s="25">
        <v>0</v>
      </c>
      <c r="U13" s="25">
        <v>0</v>
      </c>
      <c r="V13" s="28">
        <v>1</v>
      </c>
      <c r="W13" s="22">
        <v>0</v>
      </c>
      <c r="X13" s="10">
        <v>0</v>
      </c>
      <c r="Y13" s="9">
        <v>0</v>
      </c>
      <c r="Z13" s="22">
        <v>0</v>
      </c>
      <c r="AA13" s="22">
        <v>0</v>
      </c>
      <c r="AB13" s="41">
        <v>0.05</v>
      </c>
      <c r="AC13" s="22">
        <v>0.18</v>
      </c>
      <c r="AD13" s="42">
        <v>0.8</v>
      </c>
      <c r="AE13" s="46">
        <v>0.1</v>
      </c>
      <c r="AF13" s="42">
        <v>0.7</v>
      </c>
      <c r="AG13" s="40">
        <v>0.05</v>
      </c>
      <c r="AH13" s="22">
        <v>0.11</v>
      </c>
      <c r="AI13" s="22">
        <v>0</v>
      </c>
      <c r="AJ13" s="43">
        <v>1</v>
      </c>
      <c r="AK13" s="30">
        <v>0.77</v>
      </c>
      <c r="AL13" s="28">
        <v>41</v>
      </c>
      <c r="AM13" s="28">
        <v>162</v>
      </c>
      <c r="AN13" s="28">
        <v>114</v>
      </c>
      <c r="AO13" s="28">
        <v>82</v>
      </c>
      <c r="AP13" s="28">
        <v>10</v>
      </c>
      <c r="AQ13" s="25">
        <v>0.1</v>
      </c>
      <c r="AR13" s="25">
        <v>0.4</v>
      </c>
    </row>
    <row r="14" spans="1:44" s="44" customFormat="1" ht="18" customHeight="1" x14ac:dyDescent="0.25">
      <c r="A14" t="s">
        <v>228</v>
      </c>
      <c r="B14" s="26" t="s">
        <v>1348</v>
      </c>
      <c r="C14" s="11">
        <v>46.838709567999999</v>
      </c>
      <c r="D14" s="11">
        <v>196</v>
      </c>
      <c r="E14" s="37">
        <v>89.1</v>
      </c>
      <c r="F14" s="38">
        <v>3.3</v>
      </c>
      <c r="G14" s="25">
        <v>1.6</v>
      </c>
      <c r="H14" s="25">
        <v>4.9000000000000004</v>
      </c>
      <c r="I14" s="25">
        <v>5.0999999999999996</v>
      </c>
      <c r="J14" s="25">
        <v>4.9000000000000004</v>
      </c>
      <c r="K14" s="9">
        <v>4.9000000000000004</v>
      </c>
      <c r="L14" s="30">
        <v>0</v>
      </c>
      <c r="M14" s="25">
        <v>0</v>
      </c>
      <c r="N14" s="25">
        <v>0</v>
      </c>
      <c r="O14" s="25">
        <v>0</v>
      </c>
      <c r="P14" s="25">
        <v>0</v>
      </c>
      <c r="Q14" s="25">
        <v>0.9</v>
      </c>
      <c r="R14" s="25">
        <v>0.4</v>
      </c>
      <c r="S14" s="25">
        <v>0.04</v>
      </c>
      <c r="T14" s="25">
        <v>5.2999999999999999E-2</v>
      </c>
      <c r="U14" s="25">
        <v>0.04</v>
      </c>
      <c r="V14" s="28">
        <v>8</v>
      </c>
      <c r="W14" s="22">
        <v>2.1999999999999999E-2</v>
      </c>
      <c r="X14" s="9">
        <v>22</v>
      </c>
      <c r="Y14" s="9">
        <v>12</v>
      </c>
      <c r="Z14" s="10">
        <v>0.05</v>
      </c>
      <c r="AA14" s="40">
        <v>0.03</v>
      </c>
      <c r="AB14" s="40">
        <v>0.04</v>
      </c>
      <c r="AC14" s="22">
        <v>0.18</v>
      </c>
      <c r="AD14" s="42">
        <v>0.9</v>
      </c>
      <c r="AE14" s="42">
        <v>0.2</v>
      </c>
      <c r="AF14" s="42">
        <v>0.7</v>
      </c>
      <c r="AG14" s="40">
        <v>0.05</v>
      </c>
      <c r="AH14" s="22">
        <v>0.12</v>
      </c>
      <c r="AI14" s="22">
        <v>0</v>
      </c>
      <c r="AJ14" s="43">
        <v>1</v>
      </c>
      <c r="AK14" s="30">
        <v>0.76</v>
      </c>
      <c r="AL14" s="28">
        <v>40</v>
      </c>
      <c r="AM14" s="28">
        <v>163</v>
      </c>
      <c r="AN14" s="28">
        <v>112</v>
      </c>
      <c r="AO14" s="28">
        <v>81</v>
      </c>
      <c r="AP14" s="25">
        <v>9</v>
      </c>
      <c r="AQ14" s="25">
        <v>0.1</v>
      </c>
      <c r="AR14" s="25">
        <v>0.5</v>
      </c>
    </row>
    <row r="15" spans="1:44" s="44" customFormat="1" ht="18" customHeight="1" x14ac:dyDescent="0.25">
      <c r="A15" t="s">
        <v>229</v>
      </c>
      <c r="B15" s="26" t="s">
        <v>1349</v>
      </c>
      <c r="C15" s="11">
        <v>59.265305983999994</v>
      </c>
      <c r="D15" s="11">
        <v>248</v>
      </c>
      <c r="E15" s="37">
        <v>86.6</v>
      </c>
      <c r="F15" s="38">
        <v>3</v>
      </c>
      <c r="G15" s="25">
        <v>1.8</v>
      </c>
      <c r="H15" s="25">
        <v>7.9</v>
      </c>
      <c r="I15" s="25">
        <v>8.3000000000000007</v>
      </c>
      <c r="J15" s="25">
        <v>7.9</v>
      </c>
      <c r="K15" s="25">
        <v>7.9</v>
      </c>
      <c r="L15" s="30">
        <v>0</v>
      </c>
      <c r="M15" s="25">
        <v>0</v>
      </c>
      <c r="N15" s="25">
        <v>0</v>
      </c>
      <c r="O15" s="25">
        <v>0</v>
      </c>
      <c r="P15" s="25">
        <v>0</v>
      </c>
      <c r="Q15" s="25">
        <v>1</v>
      </c>
      <c r="R15" s="25">
        <v>0.4</v>
      </c>
      <c r="S15" s="25">
        <v>0.1</v>
      </c>
      <c r="T15" s="25">
        <v>0.06</v>
      </c>
      <c r="U15" s="25">
        <v>0.1</v>
      </c>
      <c r="V15" s="28">
        <v>8</v>
      </c>
      <c r="W15" s="22">
        <v>3.1E-2</v>
      </c>
      <c r="X15" s="9">
        <v>31</v>
      </c>
      <c r="Y15" s="9">
        <v>15</v>
      </c>
      <c r="Z15" s="10">
        <v>0.05</v>
      </c>
      <c r="AA15" s="40">
        <v>0.03</v>
      </c>
      <c r="AB15" s="40">
        <v>0.03</v>
      </c>
      <c r="AC15" s="22">
        <v>0.16</v>
      </c>
      <c r="AD15" s="42">
        <v>0.9</v>
      </c>
      <c r="AE15" s="42">
        <v>0.2</v>
      </c>
      <c r="AF15" s="42">
        <v>0.7</v>
      </c>
      <c r="AG15" s="40">
        <v>0.05</v>
      </c>
      <c r="AH15" s="22">
        <v>0.19</v>
      </c>
      <c r="AI15" s="22">
        <v>0</v>
      </c>
      <c r="AJ15" s="43">
        <v>2</v>
      </c>
      <c r="AK15" s="30">
        <v>0.72</v>
      </c>
      <c r="AL15" s="28">
        <v>42</v>
      </c>
      <c r="AM15" s="28">
        <v>149</v>
      </c>
      <c r="AN15" s="28">
        <v>109</v>
      </c>
      <c r="AO15" s="28">
        <v>86</v>
      </c>
      <c r="AP15" s="25">
        <v>9</v>
      </c>
      <c r="AQ15" s="25">
        <v>0.4</v>
      </c>
      <c r="AR15" s="25">
        <v>0.5</v>
      </c>
    </row>
    <row r="16" spans="1:44" s="44" customFormat="1" ht="18" customHeight="1" x14ac:dyDescent="0.25">
      <c r="A16" t="s">
        <v>230</v>
      </c>
      <c r="B16" s="26" t="s">
        <v>1350</v>
      </c>
      <c r="C16" s="11">
        <v>334.084265184</v>
      </c>
      <c r="D16" s="11">
        <v>1398</v>
      </c>
      <c r="E16" s="37">
        <v>25</v>
      </c>
      <c r="F16" s="38">
        <v>7.8</v>
      </c>
      <c r="G16" s="25">
        <v>9</v>
      </c>
      <c r="H16" s="25">
        <v>56.4</v>
      </c>
      <c r="I16" s="25">
        <v>59.2</v>
      </c>
      <c r="J16" s="25">
        <v>56.4</v>
      </c>
      <c r="K16" s="25">
        <v>56.4</v>
      </c>
      <c r="L16" s="30">
        <v>0</v>
      </c>
      <c r="M16" s="25">
        <v>0</v>
      </c>
      <c r="N16" s="25">
        <v>0</v>
      </c>
      <c r="O16" s="25">
        <v>0</v>
      </c>
      <c r="P16" s="25">
        <v>0</v>
      </c>
      <c r="Q16" s="25">
        <v>5.4</v>
      </c>
      <c r="R16" s="25">
        <v>2</v>
      </c>
      <c r="S16" s="25">
        <v>0.3</v>
      </c>
      <c r="T16" s="25">
        <v>0.31</v>
      </c>
      <c r="U16" s="25">
        <v>0.2</v>
      </c>
      <c r="V16" s="28">
        <v>34</v>
      </c>
      <c r="W16" s="22">
        <v>0.161</v>
      </c>
      <c r="X16" s="9">
        <v>161</v>
      </c>
      <c r="Y16" s="9">
        <v>74</v>
      </c>
      <c r="Z16" s="10">
        <v>0.05</v>
      </c>
      <c r="AA16" s="46">
        <v>0.2</v>
      </c>
      <c r="AB16" s="41">
        <v>0.05</v>
      </c>
      <c r="AC16" s="42">
        <v>0.4</v>
      </c>
      <c r="AD16" s="43">
        <v>3</v>
      </c>
      <c r="AE16" s="22">
        <v>1.2</v>
      </c>
      <c r="AF16" s="31">
        <v>1.8</v>
      </c>
      <c r="AG16" s="40">
        <v>7.0000000000000007E-2</v>
      </c>
      <c r="AH16" s="46">
        <v>0.5</v>
      </c>
      <c r="AI16" s="22">
        <v>0</v>
      </c>
      <c r="AJ16" s="22">
        <v>14</v>
      </c>
      <c r="AK16" s="30">
        <v>1.8</v>
      </c>
      <c r="AL16" s="28">
        <v>137</v>
      </c>
      <c r="AM16" s="28">
        <v>390</v>
      </c>
      <c r="AN16" s="28">
        <v>336</v>
      </c>
      <c r="AO16" s="28">
        <v>234</v>
      </c>
      <c r="AP16" s="28">
        <v>30</v>
      </c>
      <c r="AQ16" s="25">
        <v>0.4</v>
      </c>
      <c r="AR16" s="25">
        <v>1.2</v>
      </c>
    </row>
    <row r="17" spans="1:44" s="44" customFormat="1" ht="18" customHeight="1" x14ac:dyDescent="0.25">
      <c r="A17" t="s">
        <v>231</v>
      </c>
      <c r="B17" s="26" t="s">
        <v>1352</v>
      </c>
      <c r="C17" s="11">
        <v>492.52336948799996</v>
      </c>
      <c r="D17" s="11">
        <v>2061</v>
      </c>
      <c r="E17" s="37">
        <v>2.6</v>
      </c>
      <c r="F17" s="38">
        <v>26.8</v>
      </c>
      <c r="G17" s="25">
        <v>25.9</v>
      </c>
      <c r="H17" s="25">
        <v>38.700000000000003</v>
      </c>
      <c r="I17" s="25">
        <v>40.6</v>
      </c>
      <c r="J17" s="25">
        <v>38.700000000000003</v>
      </c>
      <c r="K17" s="25">
        <v>38.700000000000003</v>
      </c>
      <c r="L17" s="30">
        <v>0</v>
      </c>
      <c r="M17" s="25">
        <v>0</v>
      </c>
      <c r="N17" s="25">
        <v>0</v>
      </c>
      <c r="O17" s="25">
        <v>0</v>
      </c>
      <c r="P17" s="25">
        <v>0</v>
      </c>
      <c r="Q17" s="25">
        <v>14.5</v>
      </c>
      <c r="R17" s="25">
        <v>5.9</v>
      </c>
      <c r="S17" s="25">
        <v>0.7</v>
      </c>
      <c r="T17" s="25">
        <v>0.89</v>
      </c>
      <c r="U17" s="25">
        <v>0.7</v>
      </c>
      <c r="V17" s="28">
        <v>69</v>
      </c>
      <c r="W17" s="22">
        <v>0.29599999999999999</v>
      </c>
      <c r="X17" s="9">
        <v>296</v>
      </c>
      <c r="Y17" s="9">
        <v>158</v>
      </c>
      <c r="Z17" s="22">
        <v>0.24</v>
      </c>
      <c r="AA17" s="22">
        <v>0.61</v>
      </c>
      <c r="AB17" s="22">
        <v>0.22</v>
      </c>
      <c r="AC17" s="22">
        <v>1.2</v>
      </c>
      <c r="AD17" s="9">
        <v>7.6</v>
      </c>
      <c r="AE17" s="22">
        <v>1.3</v>
      </c>
      <c r="AF17" s="31">
        <v>6.3</v>
      </c>
      <c r="AG17" s="22">
        <v>0.48</v>
      </c>
      <c r="AH17" s="24">
        <v>2</v>
      </c>
      <c r="AI17" s="24">
        <v>8</v>
      </c>
      <c r="AJ17" s="22">
        <v>46</v>
      </c>
      <c r="AK17" s="30">
        <v>6</v>
      </c>
      <c r="AL17" s="28">
        <v>345</v>
      </c>
      <c r="AM17" s="28">
        <v>1219</v>
      </c>
      <c r="AN17" s="28">
        <v>918</v>
      </c>
      <c r="AO17" s="28">
        <v>751</v>
      </c>
      <c r="AP17" s="28">
        <v>105</v>
      </c>
      <c r="AQ17" s="25">
        <v>0.6</v>
      </c>
      <c r="AR17" s="25">
        <v>3.2</v>
      </c>
    </row>
    <row r="18" spans="1:44" s="44" customFormat="1" ht="18" customHeight="1" x14ac:dyDescent="0.25">
      <c r="A18" t="s">
        <v>232</v>
      </c>
      <c r="B18" s="26" t="s">
        <v>1353</v>
      </c>
      <c r="C18" s="11">
        <v>355.83080891199995</v>
      </c>
      <c r="D18" s="11">
        <v>1489</v>
      </c>
      <c r="E18" s="37">
        <v>3.4</v>
      </c>
      <c r="F18" s="38">
        <v>35.1</v>
      </c>
      <c r="G18" s="25">
        <v>0.9</v>
      </c>
      <c r="H18" s="25">
        <v>52.7</v>
      </c>
      <c r="I18" s="25">
        <v>55.3</v>
      </c>
      <c r="J18" s="25">
        <v>52.7</v>
      </c>
      <c r="K18" s="25">
        <v>52.7</v>
      </c>
      <c r="L18" s="30">
        <v>0</v>
      </c>
      <c r="M18" s="25">
        <v>0</v>
      </c>
      <c r="N18" s="25">
        <v>0</v>
      </c>
      <c r="O18" s="25">
        <v>0</v>
      </c>
      <c r="P18" s="25">
        <v>0</v>
      </c>
      <c r="Q18" s="25">
        <v>0.5</v>
      </c>
      <c r="R18" s="25">
        <v>0.2</v>
      </c>
      <c r="S18" s="25">
        <v>0.03</v>
      </c>
      <c r="T18" s="25">
        <v>0.03</v>
      </c>
      <c r="U18" s="25">
        <v>0.02</v>
      </c>
      <c r="V18" s="28">
        <v>23</v>
      </c>
      <c r="W18" s="22">
        <v>0</v>
      </c>
      <c r="X18" s="9">
        <v>0</v>
      </c>
      <c r="Y18" s="9">
        <v>0</v>
      </c>
      <c r="Z18" s="22">
        <v>0</v>
      </c>
      <c r="AA18" s="40">
        <v>0.01</v>
      </c>
      <c r="AB18" s="22">
        <v>0.32</v>
      </c>
      <c r="AC18" s="22">
        <v>1.8</v>
      </c>
      <c r="AD18" s="9">
        <v>10</v>
      </c>
      <c r="AE18" s="22">
        <v>2.1</v>
      </c>
      <c r="AF18" s="31">
        <v>8.1999999999999993</v>
      </c>
      <c r="AG18" s="22">
        <v>0.57999999999999996</v>
      </c>
      <c r="AH18" s="24">
        <v>3</v>
      </c>
      <c r="AI18" s="24">
        <v>9</v>
      </c>
      <c r="AJ18" s="22">
        <v>50</v>
      </c>
      <c r="AK18" s="30">
        <v>8.0500000000000007</v>
      </c>
      <c r="AL18" s="28">
        <v>524</v>
      </c>
      <c r="AM18" s="28">
        <v>1690</v>
      </c>
      <c r="AN18" s="28">
        <v>1272</v>
      </c>
      <c r="AO18" s="28">
        <v>1028</v>
      </c>
      <c r="AP18" s="28">
        <v>138</v>
      </c>
      <c r="AQ18" s="25">
        <v>0.6</v>
      </c>
      <c r="AR18" s="25">
        <v>4.0999999999999996</v>
      </c>
    </row>
    <row r="19" spans="1:44" s="44" customFormat="1" ht="18" customHeight="1" x14ac:dyDescent="0.25">
      <c r="A19" t="s">
        <v>233</v>
      </c>
      <c r="B19" s="26" t="s">
        <v>1354</v>
      </c>
      <c r="C19" s="11">
        <v>423.938116192</v>
      </c>
      <c r="D19" s="11">
        <v>1774</v>
      </c>
      <c r="E19" s="37">
        <v>3.2</v>
      </c>
      <c r="F19" s="38">
        <v>30.7</v>
      </c>
      <c r="G19" s="25">
        <v>13.5</v>
      </c>
      <c r="H19" s="25">
        <v>45.6</v>
      </c>
      <c r="I19" s="25">
        <v>47.9</v>
      </c>
      <c r="J19" s="25">
        <v>45.6</v>
      </c>
      <c r="K19" s="25">
        <v>45.6</v>
      </c>
      <c r="L19" s="30">
        <v>0</v>
      </c>
      <c r="M19" s="25">
        <v>0</v>
      </c>
      <c r="N19" s="25">
        <v>0</v>
      </c>
      <c r="O19" s="25">
        <v>0</v>
      </c>
      <c r="P19" s="25">
        <v>0</v>
      </c>
      <c r="Q19" s="25">
        <v>7.6</v>
      </c>
      <c r="R19" s="25">
        <v>3.1</v>
      </c>
      <c r="S19" s="25">
        <v>0.4</v>
      </c>
      <c r="T19" s="25">
        <v>0.46</v>
      </c>
      <c r="U19" s="25">
        <v>0.4</v>
      </c>
      <c r="V19" s="28">
        <v>41</v>
      </c>
      <c r="W19" s="22">
        <v>0.21199999999999999</v>
      </c>
      <c r="X19" s="9">
        <v>212</v>
      </c>
      <c r="Y19" s="9">
        <v>113</v>
      </c>
      <c r="Z19" s="22">
        <v>0.12</v>
      </c>
      <c r="AA19" s="46">
        <v>0.3</v>
      </c>
      <c r="AB19" s="22">
        <v>0.26</v>
      </c>
      <c r="AC19" s="22">
        <v>1.7</v>
      </c>
      <c r="AD19" s="9">
        <v>9.1999999999999993</v>
      </c>
      <c r="AE19" s="24">
        <v>2</v>
      </c>
      <c r="AF19" s="31">
        <v>7.2</v>
      </c>
      <c r="AG19" s="22">
        <v>0.51</v>
      </c>
      <c r="AH19" s="22">
        <v>2.5</v>
      </c>
      <c r="AI19" s="24">
        <v>6</v>
      </c>
      <c r="AJ19" s="22">
        <v>43</v>
      </c>
      <c r="AK19" s="30">
        <v>7.05</v>
      </c>
      <c r="AL19" s="28">
        <v>441</v>
      </c>
      <c r="AM19" s="28">
        <v>1463</v>
      </c>
      <c r="AN19" s="28">
        <v>1149</v>
      </c>
      <c r="AO19" s="28">
        <v>881</v>
      </c>
      <c r="AP19" s="28">
        <v>118</v>
      </c>
      <c r="AQ19" s="25">
        <v>0.4</v>
      </c>
      <c r="AR19" s="25">
        <v>3.7</v>
      </c>
    </row>
    <row r="20" spans="1:44" s="44" customFormat="1" ht="18" customHeight="1" x14ac:dyDescent="0.25">
      <c r="A20" t="s">
        <v>234</v>
      </c>
      <c r="B20" s="26" t="s">
        <v>1351</v>
      </c>
      <c r="C20" s="11">
        <v>135.25872252799999</v>
      </c>
      <c r="D20" s="11">
        <v>566</v>
      </c>
      <c r="E20" s="37">
        <v>74</v>
      </c>
      <c r="F20" s="38">
        <v>6.6</v>
      </c>
      <c r="G20" s="25">
        <v>7.8</v>
      </c>
      <c r="H20" s="25">
        <v>9.8000000000000007</v>
      </c>
      <c r="I20" s="25">
        <v>10.3</v>
      </c>
      <c r="J20" s="25">
        <v>9.8000000000000007</v>
      </c>
      <c r="K20" s="25">
        <v>9.8000000000000007</v>
      </c>
      <c r="L20" s="30">
        <v>0</v>
      </c>
      <c r="M20" s="25">
        <v>0</v>
      </c>
      <c r="N20" s="25">
        <v>0</v>
      </c>
      <c r="O20" s="25">
        <v>0</v>
      </c>
      <c r="P20" s="25">
        <v>0</v>
      </c>
      <c r="Q20" s="25">
        <v>4.4000000000000004</v>
      </c>
      <c r="R20" s="25">
        <v>1.8</v>
      </c>
      <c r="S20" s="25">
        <v>0.2</v>
      </c>
      <c r="T20" s="25">
        <v>0.27</v>
      </c>
      <c r="U20" s="25">
        <v>0.2</v>
      </c>
      <c r="V20" s="28">
        <v>28</v>
      </c>
      <c r="W20" s="22">
        <v>0.129</v>
      </c>
      <c r="X20" s="9">
        <v>129</v>
      </c>
      <c r="Y20" s="9">
        <v>106</v>
      </c>
      <c r="Z20" s="10">
        <v>0.05</v>
      </c>
      <c r="AA20" s="22">
        <v>0.14000000000000001</v>
      </c>
      <c r="AB20" s="41">
        <v>0.06</v>
      </c>
      <c r="AC20" s="22">
        <v>0.31</v>
      </c>
      <c r="AD20" s="9">
        <v>2.2000000000000002</v>
      </c>
      <c r="AE20" s="46">
        <v>0.6</v>
      </c>
      <c r="AF20" s="31">
        <v>1.6</v>
      </c>
      <c r="AG20" s="40">
        <v>0.06</v>
      </c>
      <c r="AH20" s="40">
        <v>0.08</v>
      </c>
      <c r="AI20" s="22">
        <v>0</v>
      </c>
      <c r="AJ20" s="43">
        <v>9</v>
      </c>
      <c r="AK20" s="30">
        <v>1.8</v>
      </c>
      <c r="AL20" s="28">
        <v>144</v>
      </c>
      <c r="AM20" s="28">
        <v>317</v>
      </c>
      <c r="AN20" s="28">
        <v>259</v>
      </c>
      <c r="AO20" s="28">
        <v>230</v>
      </c>
      <c r="AP20" s="28">
        <v>22</v>
      </c>
      <c r="AQ20" s="25">
        <v>0.1</v>
      </c>
      <c r="AR20" s="25">
        <v>0.8</v>
      </c>
    </row>
    <row r="21" spans="1:44" s="44" customFormat="1" ht="18" customHeight="1" x14ac:dyDescent="0.25">
      <c r="A21" t="s">
        <v>235</v>
      </c>
      <c r="B21" s="36" t="s">
        <v>159</v>
      </c>
      <c r="C21" s="11">
        <v>65.717577199999994</v>
      </c>
      <c r="D21" s="11">
        <v>275</v>
      </c>
      <c r="E21" s="37">
        <v>87.5</v>
      </c>
      <c r="F21" s="38">
        <v>1.4</v>
      </c>
      <c r="G21" s="25">
        <v>3.4</v>
      </c>
      <c r="H21" s="25">
        <v>7.5</v>
      </c>
      <c r="I21" s="25">
        <v>7.9</v>
      </c>
      <c r="J21" s="25">
        <v>7.5</v>
      </c>
      <c r="K21" s="25">
        <v>7.5</v>
      </c>
      <c r="L21" s="30">
        <v>0</v>
      </c>
      <c r="M21" s="25">
        <v>0</v>
      </c>
      <c r="N21" s="25">
        <v>0</v>
      </c>
      <c r="O21" s="25">
        <v>0</v>
      </c>
      <c r="P21" s="25">
        <v>0</v>
      </c>
      <c r="Q21" s="25">
        <v>1.5</v>
      </c>
      <c r="R21" s="25">
        <v>1.3</v>
      </c>
      <c r="S21" s="25">
        <v>0.4</v>
      </c>
      <c r="T21" s="25">
        <v>0</v>
      </c>
      <c r="U21" s="25">
        <v>0.3</v>
      </c>
      <c r="V21" s="28">
        <v>16</v>
      </c>
      <c r="W21" s="22">
        <v>6.8000000000000005E-2</v>
      </c>
      <c r="X21" s="9">
        <v>68</v>
      </c>
      <c r="Y21" s="9">
        <v>24</v>
      </c>
      <c r="Z21" s="10">
        <v>0.05</v>
      </c>
      <c r="AA21" s="22">
        <v>0.35</v>
      </c>
      <c r="AB21" s="40">
        <v>0.08</v>
      </c>
      <c r="AC21" s="40">
        <v>0.03</v>
      </c>
      <c r="AD21" s="42">
        <v>0.7</v>
      </c>
      <c r="AE21" s="42">
        <v>0.2</v>
      </c>
      <c r="AF21" s="46">
        <v>0.5</v>
      </c>
      <c r="AG21" s="41">
        <v>0.01</v>
      </c>
      <c r="AH21" s="41">
        <v>0.01</v>
      </c>
      <c r="AI21" s="24">
        <v>4</v>
      </c>
      <c r="AJ21" s="43">
        <v>6</v>
      </c>
      <c r="AK21" s="30">
        <v>0.2</v>
      </c>
      <c r="AL21" s="28">
        <v>19</v>
      </c>
      <c r="AM21" s="28">
        <v>69</v>
      </c>
      <c r="AN21" s="28">
        <v>32</v>
      </c>
      <c r="AO21" s="28">
        <v>19</v>
      </c>
      <c r="AP21" s="25">
        <v>4</v>
      </c>
      <c r="AQ21" s="25">
        <v>0.1</v>
      </c>
      <c r="AR21" s="25">
        <v>0.1</v>
      </c>
    </row>
    <row r="22" spans="1:44" s="44" customFormat="1" ht="18" customHeight="1" x14ac:dyDescent="0.25">
      <c r="A22" t="s">
        <v>236</v>
      </c>
      <c r="B22" s="26" t="s">
        <v>998</v>
      </c>
      <c r="C22" s="11">
        <v>59.026332975999999</v>
      </c>
      <c r="D22" s="11">
        <v>247</v>
      </c>
      <c r="E22" s="37">
        <v>87.9</v>
      </c>
      <c r="F22" s="38">
        <v>2.2999999999999998</v>
      </c>
      <c r="G22" s="25">
        <v>2.8</v>
      </c>
      <c r="H22" s="25">
        <v>6.3</v>
      </c>
      <c r="I22" s="25">
        <v>6.6</v>
      </c>
      <c r="J22" s="25">
        <v>6.3</v>
      </c>
      <c r="K22" s="25">
        <v>6.3</v>
      </c>
      <c r="L22" s="30">
        <v>0</v>
      </c>
      <c r="M22" s="25">
        <v>0</v>
      </c>
      <c r="N22" s="25">
        <v>0</v>
      </c>
      <c r="O22" s="25">
        <v>0</v>
      </c>
      <c r="P22" s="25">
        <v>0</v>
      </c>
      <c r="Q22" s="25">
        <v>1.2</v>
      </c>
      <c r="R22" s="25">
        <v>1.2</v>
      </c>
      <c r="S22" s="25">
        <v>0.3</v>
      </c>
      <c r="T22" s="25">
        <v>0</v>
      </c>
      <c r="U22" s="25">
        <v>0.2</v>
      </c>
      <c r="V22" s="28">
        <v>31</v>
      </c>
      <c r="W22" s="22">
        <v>0.184</v>
      </c>
      <c r="X22" s="9">
        <v>184</v>
      </c>
      <c r="Y22" s="9">
        <v>135</v>
      </c>
      <c r="Z22" s="22">
        <v>0</v>
      </c>
      <c r="AA22" s="22">
        <v>1.3</v>
      </c>
      <c r="AB22" s="9">
        <v>0</v>
      </c>
      <c r="AC22" s="40">
        <v>0.03</v>
      </c>
      <c r="AD22" s="10">
        <v>0.85</v>
      </c>
      <c r="AE22" s="40">
        <v>0.05</v>
      </c>
      <c r="AF22" s="46">
        <v>0.8</v>
      </c>
      <c r="AG22" s="9">
        <v>0</v>
      </c>
      <c r="AH22" s="46">
        <v>0.1</v>
      </c>
      <c r="AI22" s="24">
        <v>2</v>
      </c>
      <c r="AJ22" s="43">
        <v>7</v>
      </c>
      <c r="AK22" s="30">
        <v>0.4</v>
      </c>
      <c r="AL22" s="28">
        <v>59</v>
      </c>
      <c r="AM22" s="28">
        <v>83</v>
      </c>
      <c r="AN22" s="28">
        <v>26</v>
      </c>
      <c r="AO22" s="28">
        <v>17</v>
      </c>
      <c r="AP22" s="25">
        <v>4</v>
      </c>
      <c r="AQ22" s="25">
        <v>0.1</v>
      </c>
      <c r="AR22" s="25">
        <v>0.2</v>
      </c>
    </row>
    <row r="23" spans="1:44" s="44" customFormat="1" ht="18" customHeight="1" x14ac:dyDescent="0.25">
      <c r="A23" t="s">
        <v>237</v>
      </c>
      <c r="B23" s="26" t="s">
        <v>999</v>
      </c>
      <c r="C23" s="45">
        <v>65.575000000000003</v>
      </c>
      <c r="D23" s="45">
        <v>274.36580000000004</v>
      </c>
      <c r="E23" s="37">
        <v>86.9</v>
      </c>
      <c r="F23" s="38">
        <v>1.6</v>
      </c>
      <c r="G23" s="25">
        <v>3.7</v>
      </c>
      <c r="H23" s="25">
        <v>6.6</v>
      </c>
      <c r="I23" s="25">
        <v>6.9</v>
      </c>
      <c r="J23" s="25">
        <v>6.6</v>
      </c>
      <c r="K23" s="25">
        <v>6.6</v>
      </c>
      <c r="L23" s="30">
        <v>0</v>
      </c>
      <c r="M23" s="25">
        <v>0</v>
      </c>
      <c r="N23" s="25">
        <v>0</v>
      </c>
      <c r="O23" s="25">
        <v>0</v>
      </c>
      <c r="P23" s="25">
        <v>0</v>
      </c>
      <c r="Q23" s="25">
        <v>1.5</v>
      </c>
      <c r="R23" s="25">
        <v>1.5</v>
      </c>
      <c r="S23" s="25">
        <v>0.5</v>
      </c>
      <c r="T23" s="25">
        <v>0</v>
      </c>
      <c r="U23" s="25">
        <v>0.3</v>
      </c>
      <c r="V23" s="28">
        <v>24</v>
      </c>
      <c r="W23" s="22">
        <v>0.11700000000000001</v>
      </c>
      <c r="X23" s="9">
        <v>117</v>
      </c>
      <c r="Y23" s="9">
        <v>32</v>
      </c>
      <c r="Z23" s="22">
        <v>0</v>
      </c>
      <c r="AA23" s="22">
        <v>0.53</v>
      </c>
      <c r="AB23" s="40">
        <v>0.02</v>
      </c>
      <c r="AC23" s="40">
        <v>0.03</v>
      </c>
      <c r="AD23" s="42">
        <v>0.8</v>
      </c>
      <c r="AE23" s="42">
        <v>0.2</v>
      </c>
      <c r="AF23" s="46">
        <v>0.6</v>
      </c>
      <c r="AG23" s="9">
        <v>0</v>
      </c>
      <c r="AH23" s="40">
        <v>0.03</v>
      </c>
      <c r="AI23" s="24">
        <v>6</v>
      </c>
      <c r="AJ23" s="43">
        <v>6</v>
      </c>
      <c r="AK23" s="30">
        <v>0.3</v>
      </c>
      <c r="AL23" s="28">
        <v>38</v>
      </c>
      <c r="AM23" s="28">
        <v>68</v>
      </c>
      <c r="AN23" s="28">
        <v>24</v>
      </c>
      <c r="AO23" s="28">
        <v>20</v>
      </c>
      <c r="AP23" s="25">
        <v>4</v>
      </c>
      <c r="AQ23" s="25">
        <v>0.1</v>
      </c>
      <c r="AR23" s="25">
        <v>0.1</v>
      </c>
    </row>
    <row r="24" spans="1:44" s="44" customFormat="1" ht="18" customHeight="1" x14ac:dyDescent="0.25">
      <c r="A24"/>
      <c r="B24" s="26"/>
      <c r="C24" s="11"/>
      <c r="D24" s="11"/>
      <c r="E24" s="37"/>
      <c r="F24" s="38"/>
      <c r="G24" s="25"/>
      <c r="H24" s="25"/>
      <c r="I24" s="25"/>
      <c r="J24" s="25"/>
      <c r="K24" s="25"/>
      <c r="L24" s="30"/>
      <c r="M24" s="25"/>
      <c r="N24" s="25"/>
      <c r="O24" s="25"/>
      <c r="P24" s="25"/>
      <c r="Q24" s="25"/>
      <c r="R24" s="25"/>
      <c r="S24" s="25"/>
      <c r="T24" s="25"/>
      <c r="U24" s="25"/>
      <c r="V24" s="28"/>
      <c r="W24" s="22"/>
      <c r="X24" s="9"/>
      <c r="Y24" s="9"/>
      <c r="Z24" s="22"/>
      <c r="AA24" s="22"/>
      <c r="AB24" s="23"/>
      <c r="AC24" s="23"/>
      <c r="AD24" s="10"/>
      <c r="AE24" s="23"/>
      <c r="AF24" s="24"/>
      <c r="AG24" s="9"/>
      <c r="AH24" s="23"/>
      <c r="AI24" s="23"/>
      <c r="AJ24" s="23"/>
      <c r="AK24" s="30"/>
      <c r="AL24" s="28"/>
      <c r="AM24" s="28"/>
      <c r="AN24" s="28"/>
      <c r="AO24" s="28"/>
      <c r="AP24" s="25"/>
      <c r="AQ24" s="25"/>
      <c r="AR24" s="25"/>
    </row>
    <row r="25" spans="1:44" s="44" customFormat="1" ht="18" customHeight="1" x14ac:dyDescent="0.25">
      <c r="A25" t="s">
        <v>238</v>
      </c>
      <c r="B25" s="21" t="s">
        <v>1458</v>
      </c>
      <c r="C25" s="11">
        <v>306.05808434097924</v>
      </c>
      <c r="D25" s="45">
        <v>1280.7224000000001</v>
      </c>
      <c r="E25" s="37">
        <v>63</v>
      </c>
      <c r="F25" s="38">
        <v>1.9</v>
      </c>
      <c r="G25" s="25">
        <v>32</v>
      </c>
      <c r="H25" s="25">
        <v>2.7</v>
      </c>
      <c r="I25" s="25">
        <v>2.8</v>
      </c>
      <c r="J25" s="25">
        <v>2.7</v>
      </c>
      <c r="K25" s="25">
        <v>2.7</v>
      </c>
      <c r="L25" s="30">
        <v>0</v>
      </c>
      <c r="M25" s="25">
        <v>0</v>
      </c>
      <c r="N25" s="25">
        <v>0</v>
      </c>
      <c r="O25" s="25">
        <v>0</v>
      </c>
      <c r="P25" s="25">
        <v>0</v>
      </c>
      <c r="Q25" s="25">
        <v>18</v>
      </c>
      <c r="R25" s="25">
        <v>7.2</v>
      </c>
      <c r="S25" s="25">
        <v>0.9</v>
      </c>
      <c r="T25" s="25">
        <v>1.1000000000000001</v>
      </c>
      <c r="U25" s="25">
        <v>0.8</v>
      </c>
      <c r="V25" s="28">
        <v>66</v>
      </c>
      <c r="W25" s="22">
        <v>0.45</v>
      </c>
      <c r="X25" s="9">
        <v>450</v>
      </c>
      <c r="Y25" s="9">
        <v>232</v>
      </c>
      <c r="Z25" s="46">
        <v>0.2</v>
      </c>
      <c r="AA25" s="22">
        <v>1.6</v>
      </c>
      <c r="AB25" s="40">
        <v>0.02</v>
      </c>
      <c r="AC25" s="22">
        <v>0.16</v>
      </c>
      <c r="AD25" s="42">
        <v>0.7</v>
      </c>
      <c r="AE25" s="42">
        <v>0.3</v>
      </c>
      <c r="AF25" s="46">
        <v>0.4</v>
      </c>
      <c r="AG25" s="41">
        <v>0.04</v>
      </c>
      <c r="AH25" s="22">
        <v>0.19</v>
      </c>
      <c r="AI25" s="24">
        <v>1</v>
      </c>
      <c r="AJ25" s="43">
        <v>7</v>
      </c>
      <c r="AK25" s="30">
        <v>0.4</v>
      </c>
      <c r="AL25" s="28">
        <v>28</v>
      </c>
      <c r="AM25" s="28">
        <v>101</v>
      </c>
      <c r="AN25" s="28">
        <v>60</v>
      </c>
      <c r="AO25" s="28">
        <v>54</v>
      </c>
      <c r="AP25" s="25">
        <v>5</v>
      </c>
      <c r="AQ25" s="25">
        <v>0.8</v>
      </c>
      <c r="AR25" s="25">
        <v>0.2</v>
      </c>
    </row>
    <row r="26" spans="1:44" s="44" customFormat="1" ht="18" customHeight="1" x14ac:dyDescent="0.25">
      <c r="A26" t="s">
        <v>239</v>
      </c>
      <c r="B26" s="26" t="s">
        <v>1355</v>
      </c>
      <c r="C26" s="11">
        <v>316.20669445551999</v>
      </c>
      <c r="D26" s="45">
        <v>1323.19</v>
      </c>
      <c r="E26" s="37">
        <v>61.6</v>
      </c>
      <c r="F26" s="38">
        <v>2</v>
      </c>
      <c r="G26" s="25">
        <v>33</v>
      </c>
      <c r="H26" s="25">
        <v>2.9</v>
      </c>
      <c r="I26" s="25">
        <v>3</v>
      </c>
      <c r="J26" s="25">
        <v>2.9</v>
      </c>
      <c r="K26" s="25">
        <v>2.9</v>
      </c>
      <c r="L26" s="30">
        <v>0</v>
      </c>
      <c r="M26" s="25">
        <v>0</v>
      </c>
      <c r="N26" s="25">
        <v>0</v>
      </c>
      <c r="O26" s="25">
        <v>0</v>
      </c>
      <c r="P26" s="25">
        <v>0</v>
      </c>
      <c r="Q26" s="25">
        <v>18.5</v>
      </c>
      <c r="R26" s="25">
        <v>7.5</v>
      </c>
      <c r="S26" s="25">
        <v>0.9</v>
      </c>
      <c r="T26" s="25">
        <v>1.1299999999999999</v>
      </c>
      <c r="U26" s="25">
        <v>0.9</v>
      </c>
      <c r="V26" s="28">
        <v>97</v>
      </c>
      <c r="W26" s="22">
        <v>0.36</v>
      </c>
      <c r="X26" s="9">
        <v>360</v>
      </c>
      <c r="Y26" s="9">
        <v>186</v>
      </c>
      <c r="Z26" s="22">
        <v>0.28000000000000003</v>
      </c>
      <c r="AA26" s="22">
        <v>1.1000000000000001</v>
      </c>
      <c r="AB26" s="40">
        <v>0.02</v>
      </c>
      <c r="AC26" s="22">
        <v>0.16</v>
      </c>
      <c r="AD26" s="42">
        <v>0.7</v>
      </c>
      <c r="AE26" s="42">
        <v>0.2</v>
      </c>
      <c r="AF26" s="46">
        <v>0.5</v>
      </c>
      <c r="AG26" s="41">
        <v>0.03</v>
      </c>
      <c r="AH26" s="46">
        <v>0.2</v>
      </c>
      <c r="AI26" s="24">
        <v>1</v>
      </c>
      <c r="AJ26" s="43">
        <v>7</v>
      </c>
      <c r="AK26" s="30">
        <v>0.5</v>
      </c>
      <c r="AL26" s="28">
        <v>37</v>
      </c>
      <c r="AM26" s="28">
        <v>105</v>
      </c>
      <c r="AN26" s="28">
        <v>32</v>
      </c>
      <c r="AO26" s="28">
        <v>62</v>
      </c>
      <c r="AP26" s="25">
        <v>3</v>
      </c>
      <c r="AQ26" s="25">
        <v>0.1</v>
      </c>
      <c r="AR26" s="25">
        <v>0.2</v>
      </c>
    </row>
    <row r="27" spans="1:44" s="44" customFormat="1" ht="18" customHeight="1" x14ac:dyDescent="0.25">
      <c r="A27" t="s">
        <v>240</v>
      </c>
      <c r="B27" s="26" t="s">
        <v>1356</v>
      </c>
      <c r="C27" s="11">
        <v>340</v>
      </c>
      <c r="D27" s="45">
        <v>1420.4680000000001</v>
      </c>
      <c r="E27" s="37">
        <v>59.6</v>
      </c>
      <c r="F27" s="38">
        <v>2</v>
      </c>
      <c r="G27" s="25">
        <v>36</v>
      </c>
      <c r="H27" s="25">
        <v>1.9</v>
      </c>
      <c r="I27" s="25">
        <v>2</v>
      </c>
      <c r="J27" s="25">
        <v>1.9</v>
      </c>
      <c r="K27" s="25">
        <v>1.9</v>
      </c>
      <c r="L27" s="30">
        <v>0</v>
      </c>
      <c r="M27" s="25">
        <v>0</v>
      </c>
      <c r="N27" s="25">
        <v>0</v>
      </c>
      <c r="O27" s="25">
        <v>0</v>
      </c>
      <c r="P27" s="25">
        <v>0</v>
      </c>
      <c r="Q27" s="25">
        <v>20.2</v>
      </c>
      <c r="R27" s="25">
        <v>8.1</v>
      </c>
      <c r="S27" s="25">
        <v>1</v>
      </c>
      <c r="T27" s="25">
        <v>1.23</v>
      </c>
      <c r="U27" s="25">
        <v>0.9</v>
      </c>
      <c r="V27" s="28">
        <v>91</v>
      </c>
      <c r="W27" s="22">
        <v>0.51600000000000001</v>
      </c>
      <c r="X27" s="9">
        <v>516</v>
      </c>
      <c r="Y27" s="9">
        <v>267</v>
      </c>
      <c r="Z27" s="22">
        <v>0.22</v>
      </c>
      <c r="AA27" s="22">
        <v>1.1000000000000001</v>
      </c>
      <c r="AB27" s="40">
        <v>0.02</v>
      </c>
      <c r="AC27" s="22">
        <v>0.26</v>
      </c>
      <c r="AD27" s="42">
        <v>0.7</v>
      </c>
      <c r="AE27" s="42">
        <v>0.2</v>
      </c>
      <c r="AF27" s="46">
        <v>0.5</v>
      </c>
      <c r="AG27" s="41">
        <v>0.04</v>
      </c>
      <c r="AH27" s="46">
        <v>0.2</v>
      </c>
      <c r="AI27" s="24">
        <v>1</v>
      </c>
      <c r="AJ27" s="43">
        <v>7</v>
      </c>
      <c r="AK27" s="30">
        <v>0.5</v>
      </c>
      <c r="AL27" s="28">
        <v>28</v>
      </c>
      <c r="AM27" s="28">
        <v>102</v>
      </c>
      <c r="AN27" s="28">
        <v>64</v>
      </c>
      <c r="AO27" s="28">
        <v>59</v>
      </c>
      <c r="AP27" s="25">
        <v>6</v>
      </c>
      <c r="AQ27" s="25">
        <v>0.2</v>
      </c>
      <c r="AR27" s="25">
        <v>0.2</v>
      </c>
    </row>
    <row r="28" spans="1:44" s="44" customFormat="1" ht="18" customHeight="1" x14ac:dyDescent="0.25">
      <c r="A28" t="s">
        <v>241</v>
      </c>
      <c r="B28" t="s">
        <v>227</v>
      </c>
      <c r="C28" s="11">
        <v>152.35413460129601</v>
      </c>
      <c r="D28" s="45">
        <v>637.53700000000003</v>
      </c>
      <c r="E28" s="37">
        <v>79.900000000000006</v>
      </c>
      <c r="F28" s="38">
        <v>2</v>
      </c>
      <c r="G28" s="25">
        <v>15</v>
      </c>
      <c r="H28" s="25">
        <v>2.4</v>
      </c>
      <c r="I28" s="25">
        <v>2.5</v>
      </c>
      <c r="J28" s="25">
        <v>2.4</v>
      </c>
      <c r="K28" s="25">
        <v>2.4</v>
      </c>
      <c r="L28" s="30">
        <v>0</v>
      </c>
      <c r="M28" s="25">
        <v>0</v>
      </c>
      <c r="N28" s="25">
        <v>0</v>
      </c>
      <c r="O28" s="25">
        <v>0</v>
      </c>
      <c r="P28" s="25">
        <v>0</v>
      </c>
      <c r="Q28" s="25">
        <v>8.4</v>
      </c>
      <c r="R28" s="25">
        <v>3.4</v>
      </c>
      <c r="S28" s="25">
        <v>0.4</v>
      </c>
      <c r="T28" s="25">
        <v>0.51</v>
      </c>
      <c r="U28" s="25">
        <v>0.4</v>
      </c>
      <c r="V28" s="28">
        <v>40</v>
      </c>
      <c r="W28" s="22">
        <v>0.224</v>
      </c>
      <c r="X28" s="9">
        <v>224</v>
      </c>
      <c r="Y28" s="9">
        <v>96</v>
      </c>
      <c r="Z28" s="22">
        <v>0.17</v>
      </c>
      <c r="AA28" s="22">
        <v>0.4</v>
      </c>
      <c r="AB28" s="40">
        <v>0.02</v>
      </c>
      <c r="AC28" s="22">
        <v>0.14000000000000001</v>
      </c>
      <c r="AD28" s="42">
        <v>0.8</v>
      </c>
      <c r="AE28" s="42">
        <v>0.3</v>
      </c>
      <c r="AF28" s="46">
        <v>0.5</v>
      </c>
      <c r="AG28" s="41">
        <v>0.05</v>
      </c>
      <c r="AH28" s="46">
        <v>0.3</v>
      </c>
      <c r="AI28" s="24">
        <v>1</v>
      </c>
      <c r="AJ28" s="43">
        <v>7</v>
      </c>
      <c r="AK28" s="30">
        <v>0.7</v>
      </c>
      <c r="AL28" s="28">
        <v>41</v>
      </c>
      <c r="AM28" s="28">
        <v>101</v>
      </c>
      <c r="AN28" s="28">
        <v>68</v>
      </c>
      <c r="AO28" s="28">
        <v>52</v>
      </c>
      <c r="AP28" s="25">
        <v>7</v>
      </c>
      <c r="AQ28" s="25">
        <v>0.1</v>
      </c>
      <c r="AR28" s="25">
        <v>0.2</v>
      </c>
    </row>
    <row r="29" spans="1:44" s="44" customFormat="1" ht="18" customHeight="1" x14ac:dyDescent="0.25">
      <c r="A29" t="s">
        <v>242</v>
      </c>
      <c r="B29" s="26" t="s">
        <v>1357</v>
      </c>
      <c r="C29" s="11">
        <v>334.52918513029437</v>
      </c>
      <c r="D29" s="45">
        <v>1399.8617999999999</v>
      </c>
      <c r="E29" s="37">
        <v>59.7</v>
      </c>
      <c r="F29" s="38">
        <v>1.8</v>
      </c>
      <c r="G29" s="25">
        <v>35</v>
      </c>
      <c r="H29" s="25">
        <v>3.1</v>
      </c>
      <c r="I29" s="25">
        <v>3.3</v>
      </c>
      <c r="J29" s="25">
        <v>3.1</v>
      </c>
      <c r="K29" s="25">
        <v>3.1</v>
      </c>
      <c r="L29" s="30">
        <v>0</v>
      </c>
      <c r="M29" s="25">
        <v>0</v>
      </c>
      <c r="N29" s="25">
        <v>0</v>
      </c>
      <c r="O29" s="25">
        <v>0</v>
      </c>
      <c r="P29" s="25">
        <v>0</v>
      </c>
      <c r="Q29" s="25">
        <v>20</v>
      </c>
      <c r="R29" s="25">
        <v>7.9</v>
      </c>
      <c r="S29" s="25">
        <v>1</v>
      </c>
      <c r="T29" s="25">
        <v>1.23</v>
      </c>
      <c r="U29" s="25">
        <v>0.9</v>
      </c>
      <c r="V29" s="28">
        <v>74</v>
      </c>
      <c r="W29" s="22">
        <v>0.47899999999999998</v>
      </c>
      <c r="X29" s="9">
        <v>479</v>
      </c>
      <c r="Y29" s="9">
        <v>247</v>
      </c>
      <c r="Z29" s="22">
        <v>0.21</v>
      </c>
      <c r="AA29" s="22">
        <v>1.9</v>
      </c>
      <c r="AB29" s="40">
        <v>0.02</v>
      </c>
      <c r="AC29" s="22">
        <v>0.17</v>
      </c>
      <c r="AD29" s="42">
        <v>0.7</v>
      </c>
      <c r="AE29" s="42">
        <v>0.3</v>
      </c>
      <c r="AF29" s="46">
        <v>0.4</v>
      </c>
      <c r="AG29" s="41">
        <v>0.02</v>
      </c>
      <c r="AH29" s="22">
        <v>0.17</v>
      </c>
      <c r="AI29" s="22">
        <v>0</v>
      </c>
      <c r="AJ29" s="43">
        <v>3</v>
      </c>
      <c r="AK29" s="30">
        <v>0.4</v>
      </c>
      <c r="AL29" s="28">
        <v>28</v>
      </c>
      <c r="AM29" s="28">
        <v>98</v>
      </c>
      <c r="AN29" s="28">
        <v>61</v>
      </c>
      <c r="AO29" s="28">
        <v>52</v>
      </c>
      <c r="AP29" s="25">
        <v>5</v>
      </c>
      <c r="AQ29" s="25">
        <v>0.2</v>
      </c>
      <c r="AR29" s="25">
        <v>0.2</v>
      </c>
    </row>
    <row r="30" spans="1:44" s="44" customFormat="1" ht="18" customHeight="1" x14ac:dyDescent="0.25">
      <c r="A30" t="s">
        <v>243</v>
      </c>
      <c r="B30" s="26" t="s">
        <v>1358</v>
      </c>
      <c r="C30" s="11">
        <v>323.0057633007296</v>
      </c>
      <c r="D30" s="45">
        <v>1351.6412</v>
      </c>
      <c r="E30" s="37">
        <v>61.2</v>
      </c>
      <c r="F30" s="38">
        <v>2.2000000000000002</v>
      </c>
      <c r="G30" s="25">
        <v>34</v>
      </c>
      <c r="H30" s="25">
        <v>2.1</v>
      </c>
      <c r="I30" s="25">
        <v>2.2000000000000002</v>
      </c>
      <c r="J30" s="25">
        <v>2.1</v>
      </c>
      <c r="K30" s="25">
        <v>2.1</v>
      </c>
      <c r="L30" s="30">
        <v>0</v>
      </c>
      <c r="M30" s="25">
        <v>0</v>
      </c>
      <c r="N30" s="25">
        <v>0</v>
      </c>
      <c r="O30" s="25">
        <v>0</v>
      </c>
      <c r="P30" s="25">
        <v>0</v>
      </c>
      <c r="Q30" s="25">
        <v>19</v>
      </c>
      <c r="R30" s="25">
        <v>8</v>
      </c>
      <c r="S30" s="25">
        <v>1</v>
      </c>
      <c r="T30" s="25">
        <v>1.19</v>
      </c>
      <c r="U30" s="25">
        <v>0.88</v>
      </c>
      <c r="V30" s="28">
        <v>122</v>
      </c>
      <c r="W30" s="22">
        <v>0.44400000000000001</v>
      </c>
      <c r="X30" s="9">
        <v>444</v>
      </c>
      <c r="Y30" s="9">
        <v>230</v>
      </c>
      <c r="Z30" s="46">
        <v>0.2</v>
      </c>
      <c r="AA30" s="22">
        <v>1.5</v>
      </c>
      <c r="AB30" s="40">
        <v>0.02</v>
      </c>
      <c r="AC30" s="22">
        <v>0.15</v>
      </c>
      <c r="AD30" s="42">
        <v>0.6</v>
      </c>
      <c r="AE30" s="46">
        <v>0.1</v>
      </c>
      <c r="AF30" s="46">
        <v>0.5</v>
      </c>
      <c r="AG30" s="41">
        <v>0.02</v>
      </c>
      <c r="AH30" s="46">
        <v>0.2</v>
      </c>
      <c r="AI30" s="22">
        <v>0</v>
      </c>
      <c r="AJ30" s="43">
        <v>3</v>
      </c>
      <c r="AK30" s="30">
        <v>0.5</v>
      </c>
      <c r="AL30" s="28">
        <v>30</v>
      </c>
      <c r="AM30" s="28">
        <v>98</v>
      </c>
      <c r="AN30" s="28">
        <v>55</v>
      </c>
      <c r="AO30" s="28">
        <v>54</v>
      </c>
      <c r="AP30" s="25">
        <v>6</v>
      </c>
      <c r="AQ30" s="25">
        <v>0.1</v>
      </c>
      <c r="AR30" s="25">
        <v>0.2</v>
      </c>
    </row>
    <row r="31" spans="1:44" s="44" customFormat="1" ht="18" customHeight="1" x14ac:dyDescent="0.3">
      <c r="A31" s="47"/>
      <c r="B31" s="21"/>
      <c r="C31" s="11"/>
      <c r="D31" s="11"/>
      <c r="E31" s="37"/>
      <c r="F31" s="38"/>
      <c r="G31" s="48"/>
      <c r="H31" s="48"/>
      <c r="I31" s="48"/>
      <c r="J31" s="48"/>
      <c r="K31" s="48"/>
      <c r="L31" s="49"/>
      <c r="M31" s="48"/>
      <c r="N31" s="48"/>
      <c r="O31" s="48"/>
      <c r="P31" s="48"/>
      <c r="Q31" s="48"/>
      <c r="R31" s="48"/>
      <c r="S31" s="48"/>
      <c r="T31" s="48"/>
      <c r="U31" s="48"/>
      <c r="V31" s="50"/>
      <c r="W31" s="47"/>
      <c r="X31" s="9"/>
      <c r="Y31" s="9"/>
      <c r="Z31" s="47"/>
      <c r="AA31" s="47"/>
      <c r="AB31" s="47"/>
      <c r="AC31" s="47"/>
      <c r="AD31" s="47"/>
      <c r="AE31" s="47"/>
      <c r="AF31" s="51"/>
      <c r="AG31" s="47"/>
      <c r="AH31" s="47"/>
      <c r="AI31" s="47"/>
      <c r="AJ31" s="47"/>
      <c r="AK31" s="49"/>
      <c r="AL31" s="50"/>
      <c r="AM31" s="50"/>
      <c r="AN31" s="50"/>
      <c r="AO31" s="50"/>
      <c r="AP31" s="50"/>
      <c r="AQ31" s="48"/>
      <c r="AR31" s="48"/>
    </row>
    <row r="32" spans="1:44" s="44" customFormat="1" ht="18" customHeight="1" x14ac:dyDescent="0.25">
      <c r="A32" t="s">
        <v>244</v>
      </c>
      <c r="B32" s="21" t="s">
        <v>1459</v>
      </c>
      <c r="C32" s="11">
        <v>275.5622608440832</v>
      </c>
      <c r="D32" s="45">
        <v>1153.1104</v>
      </c>
      <c r="E32" s="37">
        <v>54.1</v>
      </c>
      <c r="F32" s="38">
        <v>16.7</v>
      </c>
      <c r="G32" s="25">
        <v>22</v>
      </c>
      <c r="H32" s="25">
        <v>1.5</v>
      </c>
      <c r="I32" s="25">
        <v>1.6</v>
      </c>
      <c r="J32" s="25">
        <v>1.5</v>
      </c>
      <c r="K32" s="25">
        <v>1.5</v>
      </c>
      <c r="L32" s="30">
        <v>1.6</v>
      </c>
      <c r="M32" s="25">
        <v>0</v>
      </c>
      <c r="N32" s="25">
        <v>0</v>
      </c>
      <c r="O32" s="25">
        <v>0</v>
      </c>
      <c r="P32" s="25">
        <v>0</v>
      </c>
      <c r="Q32" s="25">
        <v>11.6</v>
      </c>
      <c r="R32" s="25">
        <v>5.3</v>
      </c>
      <c r="S32" s="25">
        <v>0.8</v>
      </c>
      <c r="T32" s="25">
        <v>0.9</v>
      </c>
      <c r="U32" s="25">
        <v>0.7</v>
      </c>
      <c r="V32" s="28">
        <v>88</v>
      </c>
      <c r="W32" s="22">
        <v>0.105</v>
      </c>
      <c r="X32" s="9">
        <v>105</v>
      </c>
      <c r="Y32" s="43">
        <v>4</v>
      </c>
      <c r="Z32" s="22">
        <v>0.18</v>
      </c>
      <c r="AA32" s="22">
        <v>0.37</v>
      </c>
      <c r="AB32" s="40">
        <v>0.04</v>
      </c>
      <c r="AC32" s="42">
        <v>0.4</v>
      </c>
      <c r="AD32" s="9">
        <v>4.5</v>
      </c>
      <c r="AE32" s="46">
        <v>0.6</v>
      </c>
      <c r="AF32" s="31">
        <v>3.9</v>
      </c>
      <c r="AG32" s="40">
        <v>7.0000000000000007E-2</v>
      </c>
      <c r="AH32" s="22">
        <v>1.1000000000000001</v>
      </c>
      <c r="AI32" s="22">
        <v>0</v>
      </c>
      <c r="AJ32" s="22">
        <v>25</v>
      </c>
      <c r="AK32" s="30">
        <v>4.0999999999999996</v>
      </c>
      <c r="AL32" s="28">
        <v>943</v>
      </c>
      <c r="AM32" s="28">
        <v>67</v>
      </c>
      <c r="AN32" s="28">
        <v>616</v>
      </c>
      <c r="AO32" s="28">
        <v>370</v>
      </c>
      <c r="AP32" s="28">
        <v>45</v>
      </c>
      <c r="AQ32" s="25">
        <v>0.7</v>
      </c>
      <c r="AR32" s="25">
        <v>2.4</v>
      </c>
    </row>
    <row r="33" spans="1:44" s="44" customFormat="1" ht="18" customHeight="1" x14ac:dyDescent="0.25">
      <c r="A33" t="s">
        <v>1065</v>
      </c>
      <c r="B33" s="26" t="s">
        <v>70</v>
      </c>
      <c r="C33" s="11">
        <v>408.26908620885439</v>
      </c>
      <c r="D33" s="45">
        <v>1708.4318000000001</v>
      </c>
      <c r="E33" s="37">
        <v>37.799999999999997</v>
      </c>
      <c r="F33" s="38">
        <v>22</v>
      </c>
      <c r="G33" s="25">
        <v>34.799999999999997</v>
      </c>
      <c r="H33" s="25">
        <v>1</v>
      </c>
      <c r="I33" s="25">
        <v>1.1000000000000001</v>
      </c>
      <c r="J33" s="25">
        <v>1</v>
      </c>
      <c r="K33" s="25">
        <v>1</v>
      </c>
      <c r="L33" s="30">
        <v>1</v>
      </c>
      <c r="M33" s="25">
        <v>0</v>
      </c>
      <c r="N33" s="25">
        <v>0</v>
      </c>
      <c r="O33" s="25">
        <v>0</v>
      </c>
      <c r="P33" s="25">
        <v>0</v>
      </c>
      <c r="Q33" s="25">
        <v>19.3</v>
      </c>
      <c r="R33" s="25">
        <v>8.4</v>
      </c>
      <c r="S33" s="25">
        <v>1.2</v>
      </c>
      <c r="T33" s="25">
        <v>1.42</v>
      </c>
      <c r="U33" s="25">
        <v>1</v>
      </c>
      <c r="V33" s="28">
        <v>81</v>
      </c>
      <c r="W33" s="22">
        <v>0.21</v>
      </c>
      <c r="X33" s="9">
        <v>210</v>
      </c>
      <c r="Y33" s="43">
        <v>7</v>
      </c>
      <c r="Z33" s="22">
        <v>0.24</v>
      </c>
      <c r="AA33" s="22">
        <v>0.57999999999999996</v>
      </c>
      <c r="AB33" s="41">
        <v>0.06</v>
      </c>
      <c r="AC33" s="22">
        <v>0.35</v>
      </c>
      <c r="AD33" s="9">
        <v>5.7</v>
      </c>
      <c r="AE33" s="46">
        <v>0.5</v>
      </c>
      <c r="AF33" s="31">
        <v>5.2</v>
      </c>
      <c r="AG33" s="22">
        <v>9.5000000000000001E-2</v>
      </c>
      <c r="AH33" s="22">
        <v>0.42</v>
      </c>
      <c r="AI33" s="22">
        <v>0</v>
      </c>
      <c r="AJ33" s="22">
        <v>32</v>
      </c>
      <c r="AK33" s="30">
        <v>4.3</v>
      </c>
      <c r="AL33" s="28">
        <v>904</v>
      </c>
      <c r="AM33" s="28">
        <v>88</v>
      </c>
      <c r="AN33" s="28">
        <v>626</v>
      </c>
      <c r="AO33" s="28">
        <v>378</v>
      </c>
      <c r="AP33" s="28">
        <v>58</v>
      </c>
      <c r="AQ33" s="25">
        <v>0.8</v>
      </c>
      <c r="AR33" s="25">
        <v>3</v>
      </c>
    </row>
    <row r="34" spans="1:44" s="44" customFormat="1" ht="18" customHeight="1" x14ac:dyDescent="0.25">
      <c r="A34" t="s">
        <v>1066</v>
      </c>
      <c r="B34" s="26" t="s">
        <v>71</v>
      </c>
      <c r="C34" s="11">
        <v>260.95852473599996</v>
      </c>
      <c r="D34" s="11">
        <v>1092</v>
      </c>
      <c r="E34" s="37">
        <v>57.6</v>
      </c>
      <c r="F34" s="38">
        <v>16.5</v>
      </c>
      <c r="G34" s="25">
        <v>21</v>
      </c>
      <c r="H34" s="25">
        <v>1.5</v>
      </c>
      <c r="I34" s="25">
        <v>1.6</v>
      </c>
      <c r="J34" s="25">
        <v>1.5</v>
      </c>
      <c r="K34" s="25">
        <v>1.5</v>
      </c>
      <c r="L34" s="30">
        <v>0</v>
      </c>
      <c r="M34" s="25">
        <v>0</v>
      </c>
      <c r="N34" s="25">
        <v>0</v>
      </c>
      <c r="O34" s="25">
        <v>0</v>
      </c>
      <c r="P34" s="25">
        <v>0</v>
      </c>
      <c r="Q34" s="25">
        <v>11</v>
      </c>
      <c r="R34" s="25">
        <v>5.0999999999999996</v>
      </c>
      <c r="S34" s="25">
        <v>0.7</v>
      </c>
      <c r="T34" s="25">
        <v>0.86</v>
      </c>
      <c r="U34" s="25">
        <v>0.6</v>
      </c>
      <c r="V34" s="28">
        <v>88</v>
      </c>
      <c r="W34" s="22">
        <v>0.18</v>
      </c>
      <c r="X34" s="9">
        <v>180</v>
      </c>
      <c r="Y34" s="43">
        <v>6</v>
      </c>
      <c r="Z34" s="22">
        <v>0.16</v>
      </c>
      <c r="AA34" s="40">
        <v>0.04</v>
      </c>
      <c r="AB34" s="40">
        <v>0.04</v>
      </c>
      <c r="AC34" s="22">
        <v>0.35</v>
      </c>
      <c r="AD34" s="9">
        <v>4.4000000000000004</v>
      </c>
      <c r="AE34" s="46">
        <v>0.5</v>
      </c>
      <c r="AF34" s="31">
        <v>3.9</v>
      </c>
      <c r="AG34" s="40">
        <v>7.0000000000000007E-2</v>
      </c>
      <c r="AH34" s="22">
        <v>1.2</v>
      </c>
      <c r="AI34" s="22">
        <v>0</v>
      </c>
      <c r="AJ34" s="22">
        <v>24</v>
      </c>
      <c r="AK34" s="30">
        <v>3.4</v>
      </c>
      <c r="AL34" s="28">
        <v>688</v>
      </c>
      <c r="AM34" s="28">
        <v>61</v>
      </c>
      <c r="AN34" s="28">
        <v>590</v>
      </c>
      <c r="AO34" s="28">
        <v>350</v>
      </c>
      <c r="AP34" s="28">
        <v>40</v>
      </c>
      <c r="AQ34" s="25">
        <v>0.8</v>
      </c>
      <c r="AR34" s="25">
        <v>2.1</v>
      </c>
    </row>
    <row r="35" spans="1:44" s="44" customFormat="1" ht="18" customHeight="1" x14ac:dyDescent="0.25">
      <c r="A35" t="s">
        <v>1067</v>
      </c>
      <c r="B35" s="26" t="s">
        <v>56</v>
      </c>
      <c r="C35" s="45">
        <v>312.67500000000001</v>
      </c>
      <c r="D35" s="45">
        <v>1308.2322000000001</v>
      </c>
      <c r="E35" s="37">
        <v>48.3</v>
      </c>
      <c r="F35" s="38">
        <v>21</v>
      </c>
      <c r="G35" s="25">
        <v>25</v>
      </c>
      <c r="H35" s="25">
        <v>0.1</v>
      </c>
      <c r="I35" s="25">
        <v>0.1</v>
      </c>
      <c r="J35" s="25">
        <v>0.1</v>
      </c>
      <c r="K35" s="25">
        <v>0.1</v>
      </c>
      <c r="L35" s="30">
        <v>1.1000000000000001</v>
      </c>
      <c r="M35" s="25">
        <v>0</v>
      </c>
      <c r="N35" s="25">
        <v>0</v>
      </c>
      <c r="O35" s="25">
        <v>0</v>
      </c>
      <c r="P35" s="25">
        <v>0</v>
      </c>
      <c r="Q35" s="25">
        <v>13.1</v>
      </c>
      <c r="R35" s="25">
        <v>6</v>
      </c>
      <c r="S35" s="25">
        <v>0.9</v>
      </c>
      <c r="T35" s="25">
        <v>1.02</v>
      </c>
      <c r="U35" s="25">
        <v>0.8</v>
      </c>
      <c r="V35" s="28">
        <v>88</v>
      </c>
      <c r="W35" s="22">
        <v>0.21</v>
      </c>
      <c r="X35" s="9">
        <v>210</v>
      </c>
      <c r="Y35" s="9">
        <v>70</v>
      </c>
      <c r="Z35" s="46">
        <v>0.2</v>
      </c>
      <c r="AA35" s="46">
        <v>0.4</v>
      </c>
      <c r="AB35" s="40">
        <v>0.04</v>
      </c>
      <c r="AC35" s="22">
        <v>0.66</v>
      </c>
      <c r="AD35" s="9">
        <v>5.5</v>
      </c>
      <c r="AE35" s="46">
        <v>0.6</v>
      </c>
      <c r="AF35" s="31">
        <v>4.9000000000000004</v>
      </c>
      <c r="AG35" s="22">
        <v>8.2000000000000003E-2</v>
      </c>
      <c r="AH35" s="22">
        <v>0.37</v>
      </c>
      <c r="AI35" s="22">
        <v>0</v>
      </c>
      <c r="AJ35" s="22">
        <v>31</v>
      </c>
      <c r="AK35" s="30">
        <v>4.4000000000000004</v>
      </c>
      <c r="AL35" s="28">
        <v>896</v>
      </c>
      <c r="AM35" s="28">
        <v>76</v>
      </c>
      <c r="AN35" s="28">
        <v>540</v>
      </c>
      <c r="AO35" s="28">
        <v>420</v>
      </c>
      <c r="AP35" s="28">
        <v>50</v>
      </c>
      <c r="AQ35" s="25">
        <v>0.7</v>
      </c>
      <c r="AR35" s="25">
        <v>2.6</v>
      </c>
    </row>
    <row r="36" spans="1:44" s="44" customFormat="1" ht="18" customHeight="1" x14ac:dyDescent="0.25">
      <c r="A36" t="s">
        <v>1068</v>
      </c>
      <c r="B36" s="26" t="s">
        <v>57</v>
      </c>
      <c r="C36" s="11">
        <v>253.78933449599998</v>
      </c>
      <c r="D36" s="11">
        <v>1062</v>
      </c>
      <c r="E36" s="37">
        <v>56.3</v>
      </c>
      <c r="F36" s="38">
        <v>19.2</v>
      </c>
      <c r="G36" s="25">
        <v>19.600000000000001</v>
      </c>
      <c r="H36" s="25">
        <v>0.2</v>
      </c>
      <c r="I36" s="25">
        <v>0.2</v>
      </c>
      <c r="J36" s="25">
        <v>0.2</v>
      </c>
      <c r="K36" s="25">
        <v>0.2</v>
      </c>
      <c r="L36" s="30">
        <v>0</v>
      </c>
      <c r="M36" s="25">
        <v>0</v>
      </c>
      <c r="N36" s="25">
        <v>0</v>
      </c>
      <c r="O36" s="25">
        <v>0</v>
      </c>
      <c r="P36" s="25">
        <v>0</v>
      </c>
      <c r="Q36" s="25">
        <v>10.5</v>
      </c>
      <c r="R36" s="25">
        <v>5</v>
      </c>
      <c r="S36" s="25">
        <v>0.7</v>
      </c>
      <c r="T36" s="25">
        <v>0.89</v>
      </c>
      <c r="U36" s="25">
        <v>0.6</v>
      </c>
      <c r="V36" s="28">
        <v>75</v>
      </c>
      <c r="W36" s="22">
        <v>0.216</v>
      </c>
      <c r="X36" s="9">
        <v>216</v>
      </c>
      <c r="Y36" s="9">
        <v>241</v>
      </c>
      <c r="Z36" s="22">
        <v>0.16</v>
      </c>
      <c r="AA36" s="22">
        <v>0.54</v>
      </c>
      <c r="AB36" s="40">
        <v>0.03</v>
      </c>
      <c r="AC36" s="22">
        <v>0.47</v>
      </c>
      <c r="AD36" s="9">
        <v>5.7</v>
      </c>
      <c r="AE36" s="22">
        <v>1.2</v>
      </c>
      <c r="AF36" s="31">
        <v>4.5</v>
      </c>
      <c r="AG36" s="46">
        <v>0.2</v>
      </c>
      <c r="AH36" s="22">
        <v>0.97</v>
      </c>
      <c r="AI36" s="22">
        <v>0</v>
      </c>
      <c r="AJ36" s="22">
        <v>50</v>
      </c>
      <c r="AK36" s="30">
        <v>4.57</v>
      </c>
      <c r="AL36" s="28">
        <v>576</v>
      </c>
      <c r="AM36" s="28">
        <v>89</v>
      </c>
      <c r="AN36" s="28">
        <v>300</v>
      </c>
      <c r="AO36" s="28">
        <v>225</v>
      </c>
      <c r="AP36" s="28">
        <v>19</v>
      </c>
      <c r="AQ36" s="25">
        <v>1</v>
      </c>
      <c r="AR36" s="25">
        <v>2.4</v>
      </c>
    </row>
    <row r="37" spans="1:44" s="44" customFormat="1" ht="18" customHeight="1" x14ac:dyDescent="0.25">
      <c r="A37" t="s">
        <v>1069</v>
      </c>
      <c r="B37" s="26" t="s">
        <v>58</v>
      </c>
      <c r="C37" s="11">
        <v>262.16409576675835</v>
      </c>
      <c r="D37" s="45">
        <v>1097.0447999999999</v>
      </c>
      <c r="E37" s="37">
        <v>57.8</v>
      </c>
      <c r="F37" s="38">
        <v>9.3000000000000007</v>
      </c>
      <c r="G37" s="25">
        <v>22</v>
      </c>
      <c r="H37" s="25">
        <v>6.9</v>
      </c>
      <c r="I37" s="25">
        <v>7.2</v>
      </c>
      <c r="J37" s="25">
        <v>6.9</v>
      </c>
      <c r="K37" s="25">
        <v>6.9</v>
      </c>
      <c r="L37" s="30">
        <v>0</v>
      </c>
      <c r="M37" s="25">
        <v>0</v>
      </c>
      <c r="N37" s="25">
        <v>0</v>
      </c>
      <c r="O37" s="25">
        <v>0</v>
      </c>
      <c r="P37" s="25">
        <v>0</v>
      </c>
      <c r="Q37" s="25">
        <v>4.9000000000000004</v>
      </c>
      <c r="R37" s="25">
        <v>4</v>
      </c>
      <c r="S37" s="25">
        <v>10.4</v>
      </c>
      <c r="T37" s="25">
        <v>0</v>
      </c>
      <c r="U37" s="25">
        <v>10.199999999999999</v>
      </c>
      <c r="V37" s="28">
        <v>18</v>
      </c>
      <c r="W37" s="22">
        <v>6.6000000000000003E-2</v>
      </c>
      <c r="X37" s="9">
        <v>66</v>
      </c>
      <c r="Y37" s="9">
        <v>0</v>
      </c>
      <c r="Z37" s="22">
        <v>0</v>
      </c>
      <c r="AA37" s="22">
        <v>7.6</v>
      </c>
      <c r="AB37" s="40">
        <v>0.04</v>
      </c>
      <c r="AC37" s="22">
        <v>0.26</v>
      </c>
      <c r="AD37" s="9">
        <v>3.8</v>
      </c>
      <c r="AE37" s="22">
        <v>1.6</v>
      </c>
      <c r="AF37" s="31">
        <v>2.2000000000000002</v>
      </c>
      <c r="AG37" s="40">
        <v>0.05</v>
      </c>
      <c r="AH37" s="46">
        <v>0.3</v>
      </c>
      <c r="AI37" s="22">
        <v>0</v>
      </c>
      <c r="AJ37" s="22">
        <v>13</v>
      </c>
      <c r="AK37" s="30">
        <v>4</v>
      </c>
      <c r="AL37" s="28">
        <v>977</v>
      </c>
      <c r="AM37" s="28">
        <v>218</v>
      </c>
      <c r="AN37" s="28">
        <v>299</v>
      </c>
      <c r="AO37" s="28">
        <v>663</v>
      </c>
      <c r="AP37" s="28">
        <v>18</v>
      </c>
      <c r="AQ37" s="25">
        <v>0.2</v>
      </c>
      <c r="AR37" s="25">
        <v>1.3</v>
      </c>
    </row>
    <row r="38" spans="1:44" s="44" customFormat="1" ht="18" customHeight="1" x14ac:dyDescent="0.25">
      <c r="A38" t="s">
        <v>1070</v>
      </c>
      <c r="B38" s="26" t="s">
        <v>59</v>
      </c>
      <c r="C38" s="11">
        <v>384.19738290761597</v>
      </c>
      <c r="D38" s="45">
        <v>1607.702</v>
      </c>
      <c r="E38" s="37">
        <v>36</v>
      </c>
      <c r="F38" s="38">
        <v>28.9</v>
      </c>
      <c r="G38" s="25">
        <v>29.7</v>
      </c>
      <c r="H38" s="25">
        <v>0</v>
      </c>
      <c r="I38" s="25">
        <v>0</v>
      </c>
      <c r="J38" s="25">
        <v>0</v>
      </c>
      <c r="K38" s="25">
        <v>0</v>
      </c>
      <c r="L38" s="30">
        <v>0.45</v>
      </c>
      <c r="M38" s="25">
        <v>0</v>
      </c>
      <c r="N38" s="25">
        <v>0</v>
      </c>
      <c r="O38" s="25">
        <v>0</v>
      </c>
      <c r="P38" s="25">
        <v>0</v>
      </c>
      <c r="Q38" s="25">
        <v>18.600000000000001</v>
      </c>
      <c r="R38" s="25">
        <v>8.6</v>
      </c>
      <c r="S38" s="25">
        <v>0.9</v>
      </c>
      <c r="T38" s="25">
        <v>0</v>
      </c>
      <c r="U38" s="25">
        <v>0.7</v>
      </c>
      <c r="V38" s="28">
        <v>98</v>
      </c>
      <c r="W38" s="22">
        <v>0.25</v>
      </c>
      <c r="X38" s="9">
        <v>250</v>
      </c>
      <c r="Y38" s="9">
        <v>108</v>
      </c>
      <c r="Z38" s="46">
        <v>0.6</v>
      </c>
      <c r="AA38" s="22">
        <v>0.43</v>
      </c>
      <c r="AB38" s="40">
        <v>0.04</v>
      </c>
      <c r="AC38" s="22">
        <v>0.37</v>
      </c>
      <c r="AD38" s="9">
        <v>7.3</v>
      </c>
      <c r="AE38" s="46">
        <v>0.1</v>
      </c>
      <c r="AF38" s="31">
        <v>7.2</v>
      </c>
      <c r="AG38" s="40">
        <v>7.0000000000000007E-2</v>
      </c>
      <c r="AH38" s="22">
        <v>2.1</v>
      </c>
      <c r="AI38" s="24">
        <v>1</v>
      </c>
      <c r="AJ38" s="22">
        <v>11</v>
      </c>
      <c r="AK38" s="30">
        <v>4</v>
      </c>
      <c r="AL38" s="28">
        <v>394</v>
      </c>
      <c r="AM38" s="28">
        <v>100</v>
      </c>
      <c r="AN38" s="28">
        <v>1080</v>
      </c>
      <c r="AO38" s="28">
        <v>668</v>
      </c>
      <c r="AP38" s="28">
        <v>38</v>
      </c>
      <c r="AQ38" s="25">
        <v>0.4</v>
      </c>
      <c r="AR38" s="25">
        <v>4.7</v>
      </c>
    </row>
    <row r="39" spans="1:44" s="44" customFormat="1" ht="18" customHeight="1" x14ac:dyDescent="0.25">
      <c r="A39" t="s">
        <v>1071</v>
      </c>
      <c r="B39" s="26" t="s">
        <v>60</v>
      </c>
      <c r="C39" s="11">
        <v>417.00789895999998</v>
      </c>
      <c r="D39" s="11">
        <v>1745</v>
      </c>
      <c r="E39" s="37">
        <v>27</v>
      </c>
      <c r="F39" s="38">
        <v>26.3</v>
      </c>
      <c r="G39" s="25">
        <v>33.5</v>
      </c>
      <c r="H39" s="25">
        <v>1.3</v>
      </c>
      <c r="I39" s="25">
        <v>1.4</v>
      </c>
      <c r="J39" s="25">
        <v>1.3</v>
      </c>
      <c r="K39" s="25">
        <v>1.3</v>
      </c>
      <c r="L39" s="30">
        <v>1.7</v>
      </c>
      <c r="M39" s="25">
        <v>0</v>
      </c>
      <c r="N39" s="25">
        <v>0</v>
      </c>
      <c r="O39" s="25">
        <v>0</v>
      </c>
      <c r="P39" s="25">
        <v>0</v>
      </c>
      <c r="Q39" s="25">
        <v>17.600000000000001</v>
      </c>
      <c r="R39" s="25">
        <v>8.1</v>
      </c>
      <c r="S39" s="25">
        <v>1.2</v>
      </c>
      <c r="T39" s="25">
        <v>1.37</v>
      </c>
      <c r="U39" s="25">
        <v>1</v>
      </c>
      <c r="V39" s="28">
        <v>55</v>
      </c>
      <c r="W39" s="22">
        <v>0.18</v>
      </c>
      <c r="X39" s="9">
        <v>180</v>
      </c>
      <c r="Y39" s="43">
        <v>6</v>
      </c>
      <c r="Z39" s="22">
        <v>0.36</v>
      </c>
      <c r="AA39" s="46">
        <v>0.6</v>
      </c>
      <c r="AB39" s="41">
        <v>0.06</v>
      </c>
      <c r="AC39" s="22">
        <v>0.57999999999999996</v>
      </c>
      <c r="AD39" s="9">
        <v>6.7</v>
      </c>
      <c r="AE39" s="46">
        <v>0.5</v>
      </c>
      <c r="AF39" s="31">
        <v>6.2</v>
      </c>
      <c r="AG39" s="22">
        <v>0.12</v>
      </c>
      <c r="AH39" s="22">
        <v>0.51</v>
      </c>
      <c r="AI39" s="22">
        <v>0</v>
      </c>
      <c r="AJ39" s="22">
        <v>39</v>
      </c>
      <c r="AK39" s="30">
        <v>11.2</v>
      </c>
      <c r="AL39" s="28">
        <v>3255</v>
      </c>
      <c r="AM39" s="28">
        <v>106</v>
      </c>
      <c r="AN39" s="28">
        <v>750</v>
      </c>
      <c r="AO39" s="28">
        <v>450</v>
      </c>
      <c r="AP39" s="28">
        <v>70</v>
      </c>
      <c r="AQ39" s="25">
        <v>0.7</v>
      </c>
      <c r="AR39" s="25">
        <v>3.7</v>
      </c>
    </row>
    <row r="40" spans="1:44" s="44" customFormat="1" ht="18" customHeight="1" x14ac:dyDescent="0.25">
      <c r="A40" t="s">
        <v>1072</v>
      </c>
      <c r="B40" s="26" t="s">
        <v>72</v>
      </c>
      <c r="C40" s="11">
        <v>246.716211405216</v>
      </c>
      <c r="D40" s="45">
        <v>1032.402</v>
      </c>
      <c r="E40" s="37">
        <v>50.8</v>
      </c>
      <c r="F40" s="38">
        <v>30</v>
      </c>
      <c r="G40" s="25">
        <v>14</v>
      </c>
      <c r="H40" s="25">
        <v>0.2</v>
      </c>
      <c r="I40" s="25">
        <v>0.2</v>
      </c>
      <c r="J40" s="25">
        <v>0.2</v>
      </c>
      <c r="K40" s="25">
        <v>0.2</v>
      </c>
      <c r="L40" s="30">
        <v>0</v>
      </c>
      <c r="M40" s="25">
        <v>0</v>
      </c>
      <c r="N40" s="25">
        <v>0</v>
      </c>
      <c r="O40" s="25">
        <v>0</v>
      </c>
      <c r="P40" s="25">
        <v>0</v>
      </c>
      <c r="Q40" s="25">
        <v>7.5</v>
      </c>
      <c r="R40" s="25">
        <v>3.6</v>
      </c>
      <c r="S40" s="25">
        <v>1</v>
      </c>
      <c r="T40" s="25">
        <v>0.63</v>
      </c>
      <c r="U40" s="25">
        <v>0.4</v>
      </c>
      <c r="V40" s="28">
        <v>38</v>
      </c>
      <c r="W40" s="22">
        <v>0.23400000000000001</v>
      </c>
      <c r="X40" s="9">
        <v>234</v>
      </c>
      <c r="Y40" s="9">
        <v>175</v>
      </c>
      <c r="Z40" s="10">
        <v>0.05</v>
      </c>
      <c r="AA40" s="46">
        <v>0.3</v>
      </c>
      <c r="AB40" s="41">
        <v>0.05</v>
      </c>
      <c r="AC40" s="22">
        <v>0.39</v>
      </c>
      <c r="AD40" s="9">
        <v>7.4</v>
      </c>
      <c r="AE40" s="46">
        <v>0.4</v>
      </c>
      <c r="AF40" s="31">
        <v>7</v>
      </c>
      <c r="AG40" s="40">
        <v>0.08</v>
      </c>
      <c r="AH40" s="22">
        <v>1.8</v>
      </c>
      <c r="AI40" s="22">
        <v>0</v>
      </c>
      <c r="AJ40" s="22">
        <v>35</v>
      </c>
      <c r="AK40" s="30">
        <v>5</v>
      </c>
      <c r="AL40" s="28">
        <v>1032</v>
      </c>
      <c r="AM40" s="28">
        <v>116</v>
      </c>
      <c r="AN40" s="28">
        <v>850</v>
      </c>
      <c r="AO40" s="28">
        <v>500</v>
      </c>
      <c r="AP40" s="28">
        <v>55</v>
      </c>
      <c r="AQ40" s="25">
        <v>0.9</v>
      </c>
      <c r="AR40" s="25">
        <v>5.5</v>
      </c>
    </row>
    <row r="41" spans="1:44" s="44" customFormat="1" ht="18" customHeight="1" x14ac:dyDescent="0.25">
      <c r="A41" t="s">
        <v>1073</v>
      </c>
      <c r="B41" s="26" t="s">
        <v>73</v>
      </c>
      <c r="C41" s="11">
        <v>316.20669445551999</v>
      </c>
      <c r="D41" s="45">
        <v>1323.19</v>
      </c>
      <c r="E41" s="37">
        <v>45.3</v>
      </c>
      <c r="F41" s="38">
        <v>26</v>
      </c>
      <c r="G41" s="25">
        <v>23.4</v>
      </c>
      <c r="H41" s="25">
        <v>0.2</v>
      </c>
      <c r="I41" s="25">
        <v>0.2</v>
      </c>
      <c r="J41" s="25">
        <v>0.2</v>
      </c>
      <c r="K41" s="25">
        <v>0.2</v>
      </c>
      <c r="L41" s="30">
        <v>0.3</v>
      </c>
      <c r="M41" s="25">
        <v>0</v>
      </c>
      <c r="N41" s="25">
        <v>0</v>
      </c>
      <c r="O41" s="25">
        <v>0</v>
      </c>
      <c r="P41" s="25">
        <v>0</v>
      </c>
      <c r="Q41" s="25">
        <v>12.6</v>
      </c>
      <c r="R41" s="25">
        <v>6</v>
      </c>
      <c r="S41" s="25">
        <v>0.9</v>
      </c>
      <c r="T41" s="25">
        <v>1.06</v>
      </c>
      <c r="U41" s="25">
        <v>0.7</v>
      </c>
      <c r="V41" s="28">
        <v>69</v>
      </c>
      <c r="W41" s="22">
        <v>0.26800000000000002</v>
      </c>
      <c r="X41" s="9">
        <v>268</v>
      </c>
      <c r="Y41" s="9">
        <v>201</v>
      </c>
      <c r="Z41" s="22">
        <v>0.18</v>
      </c>
      <c r="AA41" s="22">
        <v>0.44</v>
      </c>
      <c r="AB41" s="40">
        <v>0.04</v>
      </c>
      <c r="AC41" s="42">
        <v>0.4</v>
      </c>
      <c r="AD41" s="9">
        <v>6.5</v>
      </c>
      <c r="AE41" s="46">
        <v>0.4</v>
      </c>
      <c r="AF41" s="31">
        <v>6.1</v>
      </c>
      <c r="AG41" s="22">
        <v>8.7999999999999995E-2</v>
      </c>
      <c r="AH41" s="24">
        <v>2</v>
      </c>
      <c r="AI41" s="22">
        <v>0</v>
      </c>
      <c r="AJ41" s="22">
        <v>39</v>
      </c>
      <c r="AK41" s="30">
        <v>4.82</v>
      </c>
      <c r="AL41" s="28">
        <v>850</v>
      </c>
      <c r="AM41" s="28">
        <v>100</v>
      </c>
      <c r="AN41" s="28">
        <v>800</v>
      </c>
      <c r="AO41" s="28">
        <v>510</v>
      </c>
      <c r="AP41" s="28">
        <v>40</v>
      </c>
      <c r="AQ41" s="25">
        <v>0.8</v>
      </c>
      <c r="AR41" s="25">
        <v>5.3</v>
      </c>
    </row>
    <row r="42" spans="1:44" s="44" customFormat="1" ht="18" customHeight="1" x14ac:dyDescent="0.25">
      <c r="A42" t="s">
        <v>1074</v>
      </c>
      <c r="B42" s="26" t="s">
        <v>61</v>
      </c>
      <c r="C42" s="45">
        <v>109.15</v>
      </c>
      <c r="D42" s="45">
        <v>456.68359999999996</v>
      </c>
      <c r="E42" s="37">
        <v>76.2</v>
      </c>
      <c r="F42" s="38">
        <v>7.3</v>
      </c>
      <c r="G42" s="25">
        <v>3.6</v>
      </c>
      <c r="H42" s="25">
        <v>11.6</v>
      </c>
      <c r="I42" s="25">
        <v>12.2</v>
      </c>
      <c r="J42" s="25">
        <v>11.6</v>
      </c>
      <c r="K42" s="25">
        <v>11.6</v>
      </c>
      <c r="L42" s="30">
        <v>0.6</v>
      </c>
      <c r="M42" s="25">
        <v>0</v>
      </c>
      <c r="N42" s="25">
        <v>0</v>
      </c>
      <c r="O42" s="25">
        <v>0</v>
      </c>
      <c r="P42" s="25">
        <v>0</v>
      </c>
      <c r="Q42" s="25">
        <v>1.9</v>
      </c>
      <c r="R42" s="25">
        <v>0.9</v>
      </c>
      <c r="S42" s="25">
        <v>0.1</v>
      </c>
      <c r="T42" s="25">
        <v>0.12</v>
      </c>
      <c r="U42" s="25">
        <v>0.1</v>
      </c>
      <c r="V42" s="28">
        <v>19</v>
      </c>
      <c r="W42" s="22">
        <v>0.06</v>
      </c>
      <c r="X42" s="9">
        <v>60</v>
      </c>
      <c r="Y42" s="9">
        <v>0</v>
      </c>
      <c r="Z42" s="10">
        <v>0.05</v>
      </c>
      <c r="AA42" s="40">
        <v>0.08</v>
      </c>
      <c r="AB42" s="40">
        <v>0.03</v>
      </c>
      <c r="AC42" s="22">
        <v>0.19</v>
      </c>
      <c r="AD42" s="9">
        <v>2.8</v>
      </c>
      <c r="AE42" s="22">
        <v>1.1000000000000001</v>
      </c>
      <c r="AF42" s="31">
        <v>1.7</v>
      </c>
      <c r="AG42" s="22">
        <v>3.4000000000000002E-2</v>
      </c>
      <c r="AH42" s="22">
        <v>1.2</v>
      </c>
      <c r="AI42" s="22">
        <v>0</v>
      </c>
      <c r="AJ42" s="22">
        <v>13</v>
      </c>
      <c r="AK42" s="30">
        <v>0.7</v>
      </c>
      <c r="AL42" s="28">
        <v>38</v>
      </c>
      <c r="AM42" s="28">
        <v>155</v>
      </c>
      <c r="AN42" s="28">
        <v>94</v>
      </c>
      <c r="AO42" s="28">
        <v>102</v>
      </c>
      <c r="AP42" s="28">
        <v>10</v>
      </c>
      <c r="AQ42" s="25">
        <v>0.3</v>
      </c>
      <c r="AR42" s="25">
        <v>0.5</v>
      </c>
    </row>
    <row r="43" spans="1:44" s="44" customFormat="1" ht="18" customHeight="1" x14ac:dyDescent="0.25">
      <c r="A43" t="s">
        <v>1075</v>
      </c>
      <c r="B43" s="26" t="s">
        <v>62</v>
      </c>
      <c r="C43" s="11">
        <v>325.95918291199996</v>
      </c>
      <c r="D43" s="11">
        <v>1364</v>
      </c>
      <c r="E43" s="37">
        <v>44.5</v>
      </c>
      <c r="F43" s="38">
        <v>22.5</v>
      </c>
      <c r="G43" s="25">
        <v>25.7</v>
      </c>
      <c r="H43" s="25">
        <v>0.2</v>
      </c>
      <c r="I43" s="25">
        <v>0.2</v>
      </c>
      <c r="J43" s="25">
        <v>0.2</v>
      </c>
      <c r="K43" s="25">
        <v>0.2</v>
      </c>
      <c r="L43" s="30">
        <v>1.3</v>
      </c>
      <c r="M43" s="25">
        <v>0</v>
      </c>
      <c r="N43" s="25">
        <v>0</v>
      </c>
      <c r="O43" s="25">
        <v>0</v>
      </c>
      <c r="P43" s="25">
        <v>0</v>
      </c>
      <c r="Q43" s="25">
        <v>13.8</v>
      </c>
      <c r="R43" s="25">
        <v>6.6</v>
      </c>
      <c r="S43" s="25">
        <v>1</v>
      </c>
      <c r="T43" s="25">
        <v>1.1599999999999999</v>
      </c>
      <c r="U43" s="25">
        <v>0.9</v>
      </c>
      <c r="V43" s="28">
        <v>88</v>
      </c>
      <c r="W43" s="22">
        <v>0.24199999999999999</v>
      </c>
      <c r="X43" s="9">
        <v>242</v>
      </c>
      <c r="Y43" s="9">
        <v>112</v>
      </c>
      <c r="Z43" s="22">
        <v>0.14000000000000001</v>
      </c>
      <c r="AA43" s="22">
        <v>0.49</v>
      </c>
      <c r="AB43" s="22">
        <v>0.22</v>
      </c>
      <c r="AC43" s="22">
        <v>0.32</v>
      </c>
      <c r="AD43" s="9">
        <v>5.9</v>
      </c>
      <c r="AE43" s="46">
        <v>0.6</v>
      </c>
      <c r="AF43" s="31">
        <v>5.3</v>
      </c>
      <c r="AG43" s="22">
        <v>8.2000000000000003E-2</v>
      </c>
      <c r="AH43" s="22">
        <v>0.92</v>
      </c>
      <c r="AI43" s="22">
        <v>0</v>
      </c>
      <c r="AJ43" s="22">
        <v>18</v>
      </c>
      <c r="AK43" s="30">
        <v>5.53</v>
      </c>
      <c r="AL43" s="28">
        <v>1387</v>
      </c>
      <c r="AM43" s="28">
        <v>132</v>
      </c>
      <c r="AN43" s="28">
        <v>750</v>
      </c>
      <c r="AO43" s="28">
        <v>760</v>
      </c>
      <c r="AP43" s="28">
        <v>28</v>
      </c>
      <c r="AQ43" s="25">
        <v>0.8</v>
      </c>
      <c r="AR43" s="25">
        <v>3.2</v>
      </c>
    </row>
    <row r="44" spans="1:44" s="44" customFormat="1" ht="18" customHeight="1" x14ac:dyDescent="0.25">
      <c r="A44" t="s">
        <v>1076</v>
      </c>
      <c r="B44" s="26" t="s">
        <v>63</v>
      </c>
      <c r="C44" s="11">
        <v>357.98156598399999</v>
      </c>
      <c r="D44" s="11">
        <v>1498</v>
      </c>
      <c r="E44" s="37">
        <v>37</v>
      </c>
      <c r="F44" s="38">
        <v>31.5</v>
      </c>
      <c r="G44" s="25">
        <v>25.7</v>
      </c>
      <c r="H44" s="25">
        <v>0.2</v>
      </c>
      <c r="I44" s="25">
        <v>0.2</v>
      </c>
      <c r="J44" s="25">
        <v>0.2</v>
      </c>
      <c r="K44" s="25">
        <v>0.2</v>
      </c>
      <c r="L44" s="30">
        <v>0</v>
      </c>
      <c r="M44" s="25">
        <v>0</v>
      </c>
      <c r="N44" s="25">
        <v>0</v>
      </c>
      <c r="O44" s="25">
        <v>0</v>
      </c>
      <c r="P44" s="25">
        <v>0</v>
      </c>
      <c r="Q44" s="25">
        <v>13.8</v>
      </c>
      <c r="R44" s="25">
        <v>6.6</v>
      </c>
      <c r="S44" s="25">
        <v>1</v>
      </c>
      <c r="T44" s="25">
        <v>1.1599999999999999</v>
      </c>
      <c r="U44" s="25">
        <v>0.8</v>
      </c>
      <c r="V44" s="28">
        <v>69</v>
      </c>
      <c r="W44" s="22">
        <v>0.24299999999999999</v>
      </c>
      <c r="X44" s="9">
        <v>243</v>
      </c>
      <c r="Y44" s="9">
        <v>182</v>
      </c>
      <c r="Z44" s="22">
        <v>0.21</v>
      </c>
      <c r="AA44" s="22">
        <v>0.49</v>
      </c>
      <c r="AB44" s="22">
        <v>0.32</v>
      </c>
      <c r="AC44" s="22">
        <v>0.55000000000000004</v>
      </c>
      <c r="AD44" s="43">
        <v>8</v>
      </c>
      <c r="AE44" s="46">
        <v>0.6</v>
      </c>
      <c r="AF44" s="31">
        <v>7.4</v>
      </c>
      <c r="AG44" s="46">
        <v>0.1</v>
      </c>
      <c r="AH44" s="22">
        <v>2.4</v>
      </c>
      <c r="AI44" s="22">
        <v>0</v>
      </c>
      <c r="AJ44" s="22">
        <v>45</v>
      </c>
      <c r="AK44" s="30">
        <v>5.5</v>
      </c>
      <c r="AL44" s="28">
        <v>991</v>
      </c>
      <c r="AM44" s="28">
        <v>109</v>
      </c>
      <c r="AN44" s="28">
        <v>870</v>
      </c>
      <c r="AO44" s="28">
        <v>525</v>
      </c>
      <c r="AP44" s="28">
        <v>44</v>
      </c>
      <c r="AQ44" s="25">
        <v>0.9</v>
      </c>
      <c r="AR44" s="25">
        <v>2.5</v>
      </c>
    </row>
    <row r="45" spans="1:44" s="44" customFormat="1" ht="18" customHeight="1" x14ac:dyDescent="0.25">
      <c r="A45" t="s">
        <v>1077</v>
      </c>
      <c r="B45" s="26" t="s">
        <v>64</v>
      </c>
      <c r="C45" s="11">
        <v>405.81942169844797</v>
      </c>
      <c r="D45" s="45">
        <v>1698.181</v>
      </c>
      <c r="E45" s="37">
        <v>28.2</v>
      </c>
      <c r="F45" s="38">
        <v>37.700000000000003</v>
      </c>
      <c r="G45" s="25">
        <v>27.8</v>
      </c>
      <c r="H45" s="25">
        <v>0.1</v>
      </c>
      <c r="I45" s="25">
        <v>0.1</v>
      </c>
      <c r="J45" s="25">
        <v>0.1</v>
      </c>
      <c r="K45" s="25">
        <v>0.1</v>
      </c>
      <c r="L45" s="30">
        <v>1.5</v>
      </c>
      <c r="M45" s="25">
        <v>0</v>
      </c>
      <c r="N45" s="25">
        <v>0</v>
      </c>
      <c r="O45" s="25">
        <v>0</v>
      </c>
      <c r="P45" s="25">
        <v>0</v>
      </c>
      <c r="Q45" s="25">
        <v>14.7</v>
      </c>
      <c r="R45" s="25">
        <v>7.2</v>
      </c>
      <c r="S45" s="25">
        <v>1.1000000000000001</v>
      </c>
      <c r="T45" s="25">
        <v>1.71</v>
      </c>
      <c r="U45" s="25">
        <v>0.8</v>
      </c>
      <c r="V45" s="28">
        <v>90</v>
      </c>
      <c r="W45" s="22">
        <v>0.248</v>
      </c>
      <c r="X45" s="9">
        <v>248</v>
      </c>
      <c r="Y45" s="9">
        <v>135</v>
      </c>
      <c r="Z45" s="22">
        <v>0.28000000000000003</v>
      </c>
      <c r="AA45" s="46">
        <v>0.6</v>
      </c>
      <c r="AB45" s="40">
        <v>0.02</v>
      </c>
      <c r="AC45" s="42">
        <v>0.4</v>
      </c>
      <c r="AD45" s="9">
        <v>9.4</v>
      </c>
      <c r="AE45" s="46">
        <v>0.4</v>
      </c>
      <c r="AF45" s="31">
        <v>9</v>
      </c>
      <c r="AG45" s="46">
        <v>0.1</v>
      </c>
      <c r="AH45" s="22">
        <v>1.5</v>
      </c>
      <c r="AI45" s="22">
        <v>0</v>
      </c>
      <c r="AJ45" s="22">
        <v>20</v>
      </c>
      <c r="AK45" s="30">
        <v>4.7</v>
      </c>
      <c r="AL45" s="28">
        <v>768</v>
      </c>
      <c r="AM45" s="28">
        <v>152</v>
      </c>
      <c r="AN45" s="28">
        <v>1300</v>
      </c>
      <c r="AO45" s="28">
        <v>900</v>
      </c>
      <c r="AP45" s="28">
        <v>51</v>
      </c>
      <c r="AQ45" s="25">
        <v>1.1000000000000001</v>
      </c>
      <c r="AR45" s="25">
        <v>4</v>
      </c>
    </row>
    <row r="46" spans="1:44" s="44" customFormat="1" ht="18" customHeight="1" x14ac:dyDescent="0.25">
      <c r="A46" t="s">
        <v>1078</v>
      </c>
      <c r="B46" s="26" t="s">
        <v>65</v>
      </c>
      <c r="C46" s="11">
        <v>76.949308575999993</v>
      </c>
      <c r="D46" s="11">
        <v>322</v>
      </c>
      <c r="E46" s="37">
        <v>79.900000000000006</v>
      </c>
      <c r="F46" s="38">
        <v>8.4</v>
      </c>
      <c r="G46" s="25">
        <v>0.1</v>
      </c>
      <c r="H46" s="25">
        <v>10.8</v>
      </c>
      <c r="I46" s="25">
        <v>11.3</v>
      </c>
      <c r="J46" s="25">
        <v>10.8</v>
      </c>
      <c r="K46" s="25">
        <v>10.8</v>
      </c>
      <c r="L46" s="30">
        <v>0</v>
      </c>
      <c r="M46" s="25">
        <v>0</v>
      </c>
      <c r="N46" s="25">
        <v>0</v>
      </c>
      <c r="O46" s="25">
        <v>0</v>
      </c>
      <c r="P46" s="25">
        <v>0</v>
      </c>
      <c r="Q46" s="25">
        <v>0.1</v>
      </c>
      <c r="R46" s="25">
        <v>0</v>
      </c>
      <c r="S46" s="25">
        <v>0</v>
      </c>
      <c r="T46" s="25">
        <v>0</v>
      </c>
      <c r="U46" s="25">
        <v>0</v>
      </c>
      <c r="V46" s="28">
        <v>8</v>
      </c>
      <c r="W46" s="22">
        <v>0</v>
      </c>
      <c r="X46" s="9">
        <v>0</v>
      </c>
      <c r="Y46" s="9">
        <v>0</v>
      </c>
      <c r="Z46" s="22">
        <v>0</v>
      </c>
      <c r="AA46" s="22">
        <v>0</v>
      </c>
      <c r="AB46" s="40">
        <v>0.02</v>
      </c>
      <c r="AC46" s="22">
        <v>0.19</v>
      </c>
      <c r="AD46" s="43">
        <v>3</v>
      </c>
      <c r="AE46" s="24">
        <v>1</v>
      </c>
      <c r="AF46" s="31">
        <v>2</v>
      </c>
      <c r="AG46" s="22">
        <v>8.5999999999999993E-2</v>
      </c>
      <c r="AH46" s="22">
        <v>1.7</v>
      </c>
      <c r="AI46" s="22">
        <v>0</v>
      </c>
      <c r="AJ46" s="22">
        <v>19</v>
      </c>
      <c r="AK46" s="30">
        <v>0.8</v>
      </c>
      <c r="AL46" s="28">
        <v>42</v>
      </c>
      <c r="AM46" s="28">
        <v>153</v>
      </c>
      <c r="AN46" s="28">
        <v>108</v>
      </c>
      <c r="AO46" s="28">
        <v>125</v>
      </c>
      <c r="AP46" s="28">
        <v>10</v>
      </c>
      <c r="AQ46" s="25">
        <v>0.2</v>
      </c>
      <c r="AR46" s="25">
        <v>0.6</v>
      </c>
    </row>
    <row r="47" spans="1:44" s="44" customFormat="1" ht="18" customHeight="1" x14ac:dyDescent="0.25">
      <c r="A47" t="s">
        <v>1079</v>
      </c>
      <c r="B47" s="26" t="s">
        <v>66</v>
      </c>
      <c r="C47" s="11">
        <v>59.641831855404803</v>
      </c>
      <c r="D47" s="45">
        <v>249.57560000000004</v>
      </c>
      <c r="E47" s="37">
        <v>84.6</v>
      </c>
      <c r="F47" s="38">
        <v>10.3</v>
      </c>
      <c r="G47" s="25">
        <v>0.3</v>
      </c>
      <c r="H47" s="25">
        <v>4</v>
      </c>
      <c r="I47" s="25">
        <v>4.2</v>
      </c>
      <c r="J47" s="25">
        <v>4</v>
      </c>
      <c r="K47" s="25">
        <v>4</v>
      </c>
      <c r="L47" s="30">
        <v>0</v>
      </c>
      <c r="M47" s="25">
        <v>0</v>
      </c>
      <c r="N47" s="25">
        <v>0</v>
      </c>
      <c r="O47" s="25">
        <v>0</v>
      </c>
      <c r="P47" s="25">
        <v>0</v>
      </c>
      <c r="Q47" s="25">
        <v>0.2</v>
      </c>
      <c r="R47" s="25">
        <v>0.1</v>
      </c>
      <c r="S47" s="25">
        <v>0.01</v>
      </c>
      <c r="T47" s="25">
        <v>0.01</v>
      </c>
      <c r="U47" s="25">
        <v>0</v>
      </c>
      <c r="V47" s="28">
        <v>7</v>
      </c>
      <c r="W47" s="22">
        <v>0</v>
      </c>
      <c r="X47" s="9">
        <v>0</v>
      </c>
      <c r="Y47" s="9">
        <v>0</v>
      </c>
      <c r="Z47" s="22">
        <v>0</v>
      </c>
      <c r="AA47" s="22">
        <v>0</v>
      </c>
      <c r="AB47" s="40">
        <v>0.03</v>
      </c>
      <c r="AC47" s="22">
        <v>0.28000000000000003</v>
      </c>
      <c r="AD47" s="9">
        <v>3.5</v>
      </c>
      <c r="AE47" s="22">
        <v>1.1000000000000001</v>
      </c>
      <c r="AF47" s="31">
        <v>2.4</v>
      </c>
      <c r="AG47" s="40">
        <v>7.0000000000000007E-2</v>
      </c>
      <c r="AH47" s="22">
        <v>1.3</v>
      </c>
      <c r="AI47" s="22">
        <v>0</v>
      </c>
      <c r="AJ47" s="22">
        <v>14</v>
      </c>
      <c r="AK47" s="30">
        <v>0.8</v>
      </c>
      <c r="AL47" s="28">
        <v>41</v>
      </c>
      <c r="AM47" s="28">
        <v>154</v>
      </c>
      <c r="AN47" s="28">
        <v>120</v>
      </c>
      <c r="AO47" s="28">
        <v>149</v>
      </c>
      <c r="AP47" s="28">
        <v>11</v>
      </c>
      <c r="AQ47" s="25">
        <v>0.2</v>
      </c>
      <c r="AR47" s="25">
        <v>0.7</v>
      </c>
    </row>
    <row r="48" spans="1:44" s="44" customFormat="1" ht="18" customHeight="1" x14ac:dyDescent="0.25">
      <c r="A48" t="s">
        <v>1080</v>
      </c>
      <c r="B48" s="26" t="s">
        <v>67</v>
      </c>
      <c r="C48" s="11">
        <v>124.25798246153282</v>
      </c>
      <c r="D48" s="45">
        <v>519.96660000000008</v>
      </c>
      <c r="E48" s="37">
        <v>78.8</v>
      </c>
      <c r="F48" s="38">
        <v>8.1</v>
      </c>
      <c r="G48" s="25">
        <v>8.5</v>
      </c>
      <c r="H48" s="25">
        <v>3.9</v>
      </c>
      <c r="I48" s="25">
        <v>4.0999999999999996</v>
      </c>
      <c r="J48" s="25">
        <v>3.9</v>
      </c>
      <c r="K48" s="25">
        <v>3.9</v>
      </c>
      <c r="L48" s="30">
        <v>0</v>
      </c>
      <c r="M48" s="25">
        <v>0</v>
      </c>
      <c r="N48" s="25">
        <v>0</v>
      </c>
      <c r="O48" s="25">
        <v>0</v>
      </c>
      <c r="P48" s="25">
        <v>0</v>
      </c>
      <c r="Q48" s="25">
        <v>4.5999999999999996</v>
      </c>
      <c r="R48" s="25">
        <v>2.2000000000000002</v>
      </c>
      <c r="S48" s="25">
        <v>0.3</v>
      </c>
      <c r="T48" s="25">
        <v>0.38</v>
      </c>
      <c r="U48" s="25">
        <v>0.2</v>
      </c>
      <c r="V48" s="28">
        <v>29</v>
      </c>
      <c r="W48" s="22">
        <v>0.09</v>
      </c>
      <c r="X48" s="9">
        <v>90</v>
      </c>
      <c r="Y48" s="9">
        <v>0</v>
      </c>
      <c r="Z48" s="10">
        <v>0.05</v>
      </c>
      <c r="AA48" s="46">
        <v>0.2</v>
      </c>
      <c r="AB48" s="40">
        <v>0.02</v>
      </c>
      <c r="AC48" s="22">
        <v>0.24</v>
      </c>
      <c r="AD48" s="43">
        <v>3</v>
      </c>
      <c r="AE48" s="22">
        <v>1.1000000000000001</v>
      </c>
      <c r="AF48" s="31">
        <v>1.9</v>
      </c>
      <c r="AG48" s="22">
        <v>9.6000000000000002E-2</v>
      </c>
      <c r="AH48" s="22">
        <v>1.3</v>
      </c>
      <c r="AI48" s="22">
        <v>0</v>
      </c>
      <c r="AJ48" s="22">
        <v>14</v>
      </c>
      <c r="AK48" s="30">
        <v>0.7</v>
      </c>
      <c r="AL48" s="28">
        <v>37</v>
      </c>
      <c r="AM48" s="28">
        <v>146</v>
      </c>
      <c r="AN48" s="28">
        <v>105</v>
      </c>
      <c r="AO48" s="28">
        <v>122</v>
      </c>
      <c r="AP48" s="28">
        <v>10</v>
      </c>
      <c r="AQ48" s="25">
        <v>0.2</v>
      </c>
      <c r="AR48" s="25">
        <v>0.4</v>
      </c>
    </row>
    <row r="49" spans="1:44" s="44" customFormat="1" ht="18" customHeight="1" x14ac:dyDescent="0.25">
      <c r="A49" t="s">
        <v>1081</v>
      </c>
      <c r="B49" s="26" t="s">
        <v>74</v>
      </c>
      <c r="C49" s="11">
        <v>149.80448378434238</v>
      </c>
      <c r="D49" s="45">
        <v>626.86779999999999</v>
      </c>
      <c r="E49" s="37">
        <v>73.099999999999994</v>
      </c>
      <c r="F49" s="38">
        <v>8</v>
      </c>
      <c r="G49" s="25">
        <v>11.3</v>
      </c>
      <c r="H49" s="25">
        <v>4.0999999999999996</v>
      </c>
      <c r="I49" s="25">
        <v>4.3</v>
      </c>
      <c r="J49" s="25">
        <v>4.0999999999999996</v>
      </c>
      <c r="K49" s="25">
        <v>4.0999999999999996</v>
      </c>
      <c r="L49" s="30">
        <v>0</v>
      </c>
      <c r="M49" s="25">
        <v>0</v>
      </c>
      <c r="N49" s="25">
        <v>0</v>
      </c>
      <c r="O49" s="25">
        <v>0</v>
      </c>
      <c r="P49" s="25">
        <v>0</v>
      </c>
      <c r="Q49" s="25">
        <v>6.1</v>
      </c>
      <c r="R49" s="25">
        <v>2.9</v>
      </c>
      <c r="S49" s="25">
        <v>0.4</v>
      </c>
      <c r="T49" s="25">
        <v>0.51</v>
      </c>
      <c r="U49" s="25">
        <v>0.3</v>
      </c>
      <c r="V49" s="28">
        <v>49</v>
      </c>
      <c r="W49" s="22">
        <v>0.14599999999999999</v>
      </c>
      <c r="X49" s="9">
        <v>146</v>
      </c>
      <c r="Y49" s="9">
        <v>51</v>
      </c>
      <c r="Z49" s="10">
        <v>0.05</v>
      </c>
      <c r="AA49" s="22">
        <v>1.1000000000000001</v>
      </c>
      <c r="AB49" s="40">
        <v>0.02</v>
      </c>
      <c r="AC49" s="22">
        <v>0.19</v>
      </c>
      <c r="AD49" s="9">
        <v>3.2</v>
      </c>
      <c r="AE49" s="22">
        <v>1.3</v>
      </c>
      <c r="AF49" s="31">
        <v>1.9</v>
      </c>
      <c r="AG49" s="41">
        <v>0.01</v>
      </c>
      <c r="AH49" s="46">
        <v>0.6</v>
      </c>
      <c r="AI49" s="22">
        <v>0</v>
      </c>
      <c r="AJ49" s="22">
        <v>11</v>
      </c>
      <c r="AK49" s="30">
        <v>3.5</v>
      </c>
      <c r="AL49" s="28">
        <v>365</v>
      </c>
      <c r="AM49" s="28">
        <v>150</v>
      </c>
      <c r="AN49" s="28">
        <v>300</v>
      </c>
      <c r="AO49" s="28">
        <v>188</v>
      </c>
      <c r="AP49" s="28">
        <v>19</v>
      </c>
      <c r="AQ49" s="25">
        <v>0.1</v>
      </c>
      <c r="AR49" s="25">
        <v>0.8</v>
      </c>
    </row>
    <row r="50" spans="1:44" s="44" customFormat="1" ht="18" customHeight="1" x14ac:dyDescent="0.25">
      <c r="A50" t="s">
        <v>1082</v>
      </c>
      <c r="B50" s="26" t="s">
        <v>75</v>
      </c>
      <c r="C50" s="11">
        <v>187</v>
      </c>
      <c r="D50" s="45">
        <v>780</v>
      </c>
      <c r="E50" s="37">
        <v>65.400000000000006</v>
      </c>
      <c r="F50" s="38">
        <v>13</v>
      </c>
      <c r="G50" s="25">
        <v>12.7</v>
      </c>
      <c r="H50" s="25">
        <v>5.0999999999999996</v>
      </c>
      <c r="I50" s="25">
        <v>5.4</v>
      </c>
      <c r="J50" s="25">
        <v>5.0999999999999996</v>
      </c>
      <c r="K50" s="25">
        <v>5.0999999999999996</v>
      </c>
      <c r="L50" s="30">
        <v>0</v>
      </c>
      <c r="M50" s="25">
        <v>0</v>
      </c>
      <c r="N50" s="25">
        <v>0</v>
      </c>
      <c r="O50" s="25">
        <v>0</v>
      </c>
      <c r="P50" s="25">
        <v>0</v>
      </c>
      <c r="Q50" s="25">
        <v>6.8</v>
      </c>
      <c r="R50" s="25">
        <v>3.3</v>
      </c>
      <c r="S50" s="25">
        <v>0.5</v>
      </c>
      <c r="T50" s="25">
        <v>0.56999999999999995</v>
      </c>
      <c r="U50" s="25">
        <v>0.4</v>
      </c>
      <c r="V50" s="28">
        <v>46</v>
      </c>
      <c r="W50" s="22">
        <v>0.13900000000000001</v>
      </c>
      <c r="X50" s="9">
        <v>139</v>
      </c>
      <c r="Y50" s="9">
        <v>48</v>
      </c>
      <c r="Z50" s="10">
        <v>0.05</v>
      </c>
      <c r="AA50" s="22">
        <v>1.5</v>
      </c>
      <c r="AB50" s="40">
        <v>0.03</v>
      </c>
      <c r="AC50" s="22">
        <v>0.28000000000000003</v>
      </c>
      <c r="AD50" s="9">
        <v>4.5</v>
      </c>
      <c r="AE50" s="22">
        <v>1.5</v>
      </c>
      <c r="AF50" s="31">
        <v>3</v>
      </c>
      <c r="AG50" s="41">
        <v>0.01</v>
      </c>
      <c r="AH50" s="46">
        <v>0.8</v>
      </c>
      <c r="AI50" s="22">
        <v>0</v>
      </c>
      <c r="AJ50" s="22">
        <v>15</v>
      </c>
      <c r="AK50" s="30">
        <v>3.8</v>
      </c>
      <c r="AL50" s="28">
        <v>278</v>
      </c>
      <c r="AM50" s="28">
        <v>207</v>
      </c>
      <c r="AN50" s="28">
        <v>469</v>
      </c>
      <c r="AO50" s="28">
        <v>297</v>
      </c>
      <c r="AP50" s="28">
        <v>24</v>
      </c>
      <c r="AQ50" s="25">
        <v>0.3</v>
      </c>
      <c r="AR50" s="25">
        <v>1.1000000000000001</v>
      </c>
    </row>
    <row r="51" spans="1:44" s="44" customFormat="1" ht="18" customHeight="1" x14ac:dyDescent="0.25">
      <c r="A51" t="s">
        <v>1083</v>
      </c>
      <c r="B51" s="26" t="s">
        <v>68</v>
      </c>
      <c r="C51" s="11">
        <v>372.319946464</v>
      </c>
      <c r="D51" s="45">
        <v>1558</v>
      </c>
      <c r="E51" s="37">
        <v>41.4</v>
      </c>
      <c r="F51" s="38">
        <v>22</v>
      </c>
      <c r="G51" s="25">
        <v>31.5</v>
      </c>
      <c r="H51" s="25">
        <v>0.2</v>
      </c>
      <c r="I51" s="25">
        <v>0.2</v>
      </c>
      <c r="J51" s="25">
        <v>0.2</v>
      </c>
      <c r="K51" s="25">
        <v>0.2</v>
      </c>
      <c r="L51" s="30">
        <v>0</v>
      </c>
      <c r="M51" s="25">
        <v>0</v>
      </c>
      <c r="N51" s="25">
        <v>0</v>
      </c>
      <c r="O51" s="25">
        <v>0</v>
      </c>
      <c r="P51" s="25">
        <v>0</v>
      </c>
      <c r="Q51" s="25">
        <v>16.600000000000001</v>
      </c>
      <c r="R51" s="25">
        <v>7.6</v>
      </c>
      <c r="S51" s="25">
        <v>1.1000000000000001</v>
      </c>
      <c r="T51" s="25">
        <v>1.29</v>
      </c>
      <c r="U51" s="25">
        <v>1</v>
      </c>
      <c r="V51" s="28">
        <v>75</v>
      </c>
      <c r="W51" s="22">
        <v>0.21</v>
      </c>
      <c r="X51" s="9">
        <v>210</v>
      </c>
      <c r="Y51" s="9">
        <v>120</v>
      </c>
      <c r="Z51" s="22">
        <v>0.31</v>
      </c>
      <c r="AA51" s="22">
        <v>0.53</v>
      </c>
      <c r="AB51" s="41">
        <v>0.05</v>
      </c>
      <c r="AC51" s="42">
        <v>0.5</v>
      </c>
      <c r="AD51" s="43">
        <v>6</v>
      </c>
      <c r="AE51" s="46">
        <v>0.8</v>
      </c>
      <c r="AF51" s="31">
        <v>5.2</v>
      </c>
      <c r="AG51" s="22">
        <v>0.24</v>
      </c>
      <c r="AH51" s="22">
        <v>1.3</v>
      </c>
      <c r="AI51" s="22">
        <v>0</v>
      </c>
      <c r="AJ51" s="22">
        <v>38</v>
      </c>
      <c r="AK51" s="30">
        <v>5</v>
      </c>
      <c r="AL51" s="28">
        <v>1558</v>
      </c>
      <c r="AM51" s="28">
        <v>271</v>
      </c>
      <c r="AN51" s="28">
        <v>770</v>
      </c>
      <c r="AO51" s="28">
        <v>454</v>
      </c>
      <c r="AP51" s="28">
        <v>24</v>
      </c>
      <c r="AQ51" s="25">
        <v>1.1000000000000001</v>
      </c>
      <c r="AR51" s="25">
        <v>2.8</v>
      </c>
    </row>
    <row r="52" spans="1:44" s="44" customFormat="1" ht="18" customHeight="1" x14ac:dyDescent="0.25">
      <c r="A52" t="s">
        <v>1084</v>
      </c>
      <c r="B52" s="26" t="s">
        <v>76</v>
      </c>
      <c r="C52" s="11">
        <v>389.196698234976</v>
      </c>
      <c r="D52" s="45">
        <v>1628.6220000000001</v>
      </c>
      <c r="E52" s="37">
        <v>36.5</v>
      </c>
      <c r="F52" s="38">
        <v>25.5</v>
      </c>
      <c r="G52" s="25">
        <v>31.5</v>
      </c>
      <c r="H52" s="25">
        <v>0.2</v>
      </c>
      <c r="I52" s="25">
        <v>0.2</v>
      </c>
      <c r="J52" s="25">
        <v>0.2</v>
      </c>
      <c r="K52" s="25">
        <v>0.2</v>
      </c>
      <c r="L52" s="30">
        <v>1</v>
      </c>
      <c r="M52" s="25">
        <v>0</v>
      </c>
      <c r="N52" s="25">
        <v>0</v>
      </c>
      <c r="O52" s="25">
        <v>0</v>
      </c>
      <c r="P52" s="25">
        <v>0</v>
      </c>
      <c r="Q52" s="25">
        <v>16.600000000000001</v>
      </c>
      <c r="R52" s="25">
        <v>7.6</v>
      </c>
      <c r="S52" s="25">
        <v>1.1000000000000001</v>
      </c>
      <c r="T52" s="25">
        <v>1.29</v>
      </c>
      <c r="U52" s="25">
        <v>1</v>
      </c>
      <c r="V52" s="28">
        <v>81</v>
      </c>
      <c r="W52" s="22">
        <v>0.28499999999999998</v>
      </c>
      <c r="X52" s="9">
        <v>285</v>
      </c>
      <c r="Y52" s="9">
        <v>10</v>
      </c>
      <c r="Z52" s="22">
        <v>0.24</v>
      </c>
      <c r="AA52" s="22">
        <v>0.53</v>
      </c>
      <c r="AB52" s="41">
        <v>0.05</v>
      </c>
      <c r="AC52" s="22">
        <v>0.65</v>
      </c>
      <c r="AD52" s="9">
        <v>6.8</v>
      </c>
      <c r="AE52" s="46">
        <v>0.8</v>
      </c>
      <c r="AF52" s="31">
        <v>6</v>
      </c>
      <c r="AG52" s="22">
        <v>0.11</v>
      </c>
      <c r="AH52" s="22">
        <v>1.4</v>
      </c>
      <c r="AI52" s="22">
        <v>0</v>
      </c>
      <c r="AJ52" s="22">
        <v>38</v>
      </c>
      <c r="AK52" s="30">
        <v>5.3</v>
      </c>
      <c r="AL52" s="28">
        <v>792</v>
      </c>
      <c r="AM52" s="28">
        <v>90</v>
      </c>
      <c r="AN52" s="28">
        <v>815</v>
      </c>
      <c r="AO52" s="28">
        <v>585</v>
      </c>
      <c r="AP52" s="28">
        <v>59</v>
      </c>
      <c r="AQ52" s="25">
        <v>0.8</v>
      </c>
      <c r="AR52" s="25">
        <v>3.1</v>
      </c>
    </row>
    <row r="53" spans="1:44" s="44" customFormat="1" ht="18" customHeight="1" x14ac:dyDescent="0.25">
      <c r="A53" t="s">
        <v>1085</v>
      </c>
      <c r="B53" s="26" t="s">
        <v>77</v>
      </c>
      <c r="C53" s="11">
        <v>332.50446242271357</v>
      </c>
      <c r="D53" s="45">
        <v>1391.3892000000001</v>
      </c>
      <c r="E53" s="37">
        <v>45.5</v>
      </c>
      <c r="F53" s="38">
        <v>21</v>
      </c>
      <c r="G53" s="25">
        <v>27</v>
      </c>
      <c r="H53" s="25">
        <v>0.2</v>
      </c>
      <c r="I53" s="25">
        <v>0.2</v>
      </c>
      <c r="J53" s="25">
        <v>0.2</v>
      </c>
      <c r="K53" s="25">
        <v>0.2</v>
      </c>
      <c r="L53" s="30">
        <v>1.6</v>
      </c>
      <c r="M53" s="25">
        <v>0</v>
      </c>
      <c r="N53" s="25">
        <v>0</v>
      </c>
      <c r="O53" s="25">
        <v>0</v>
      </c>
      <c r="P53" s="25">
        <v>0</v>
      </c>
      <c r="Q53" s="25">
        <v>14.2</v>
      </c>
      <c r="R53" s="25">
        <v>6.5</v>
      </c>
      <c r="S53" s="25">
        <v>0.9</v>
      </c>
      <c r="T53" s="25">
        <v>1.1000000000000001</v>
      </c>
      <c r="U53" s="25">
        <v>0.8</v>
      </c>
      <c r="V53" s="28">
        <v>88</v>
      </c>
      <c r="W53" s="22">
        <v>0.24</v>
      </c>
      <c r="X53" s="9">
        <v>240</v>
      </c>
      <c r="Y53" s="9">
        <v>80</v>
      </c>
      <c r="Z53" s="22">
        <v>0.21</v>
      </c>
      <c r="AA53" s="22">
        <v>0.45</v>
      </c>
      <c r="AB53" s="41">
        <v>0.05</v>
      </c>
      <c r="AC53" s="42">
        <v>0.6</v>
      </c>
      <c r="AD53" s="9">
        <v>5.6</v>
      </c>
      <c r="AE53" s="46">
        <v>0.7</v>
      </c>
      <c r="AF53" s="31">
        <v>4.9000000000000004</v>
      </c>
      <c r="AG53" s="40">
        <v>0.09</v>
      </c>
      <c r="AH53" s="22">
        <v>1.4</v>
      </c>
      <c r="AI53" s="22">
        <v>0</v>
      </c>
      <c r="AJ53" s="22">
        <v>31</v>
      </c>
      <c r="AK53" s="30">
        <v>4.72</v>
      </c>
      <c r="AL53" s="28">
        <v>706</v>
      </c>
      <c r="AM53" s="28">
        <v>80</v>
      </c>
      <c r="AN53" s="28">
        <v>700</v>
      </c>
      <c r="AO53" s="28">
        <v>475</v>
      </c>
      <c r="AP53" s="28">
        <v>53</v>
      </c>
      <c r="AQ53" s="25">
        <v>0.7</v>
      </c>
      <c r="AR53" s="25">
        <v>2.8</v>
      </c>
    </row>
    <row r="54" spans="1:44" s="44" customFormat="1" ht="18" customHeight="1" x14ac:dyDescent="0.25">
      <c r="A54" t="s">
        <v>1086</v>
      </c>
      <c r="B54" s="26" t="s">
        <v>69</v>
      </c>
      <c r="C54" s="11">
        <v>334.57917828356801</v>
      </c>
      <c r="D54" s="45">
        <v>1400.0710000000001</v>
      </c>
      <c r="E54" s="37">
        <v>43</v>
      </c>
      <c r="F54" s="38">
        <v>24.8</v>
      </c>
      <c r="G54" s="25">
        <v>25.7</v>
      </c>
      <c r="H54" s="25">
        <v>0.3</v>
      </c>
      <c r="I54" s="25">
        <v>0.3</v>
      </c>
      <c r="J54" s="25">
        <v>0.3</v>
      </c>
      <c r="K54" s="25">
        <v>0.3</v>
      </c>
      <c r="L54" s="30">
        <v>1</v>
      </c>
      <c r="M54" s="25">
        <v>0</v>
      </c>
      <c r="N54" s="25">
        <v>0</v>
      </c>
      <c r="O54" s="25">
        <v>0</v>
      </c>
      <c r="P54" s="25">
        <v>0</v>
      </c>
      <c r="Q54" s="25">
        <v>13.5</v>
      </c>
      <c r="R54" s="25">
        <v>6.2</v>
      </c>
      <c r="S54" s="25">
        <v>0.9</v>
      </c>
      <c r="T54" s="25">
        <v>1.05</v>
      </c>
      <c r="U54" s="25">
        <v>0.8</v>
      </c>
      <c r="V54" s="28">
        <v>88</v>
      </c>
      <c r="W54" s="22">
        <v>0.19500000000000001</v>
      </c>
      <c r="X54" s="9">
        <v>195</v>
      </c>
      <c r="Y54" s="43">
        <v>6</v>
      </c>
      <c r="Z54" s="22">
        <v>0.22</v>
      </c>
      <c r="AA54" s="22">
        <v>0.43</v>
      </c>
      <c r="AB54" s="41">
        <v>0.05</v>
      </c>
      <c r="AC54" s="46">
        <v>0.7</v>
      </c>
      <c r="AD54" s="9">
        <v>4.7</v>
      </c>
      <c r="AE54" s="46">
        <v>0.8</v>
      </c>
      <c r="AF54" s="31">
        <v>3.9</v>
      </c>
      <c r="AG54" s="40">
        <v>0.09</v>
      </c>
      <c r="AH54" s="22">
        <v>1.1000000000000001</v>
      </c>
      <c r="AI54" s="22">
        <v>0</v>
      </c>
      <c r="AJ54" s="22">
        <v>37</v>
      </c>
      <c r="AK54" s="30">
        <v>5.2</v>
      </c>
      <c r="AL54" s="28">
        <v>991</v>
      </c>
      <c r="AM54" s="28">
        <v>85</v>
      </c>
      <c r="AN54" s="28">
        <v>710</v>
      </c>
      <c r="AO54" s="28">
        <v>600</v>
      </c>
      <c r="AP54" s="28">
        <v>56</v>
      </c>
      <c r="AQ54" s="25">
        <v>1.3</v>
      </c>
      <c r="AR54" s="25">
        <v>3</v>
      </c>
    </row>
    <row r="55" spans="1:44" s="44" customFormat="1" ht="18" customHeight="1" x14ac:dyDescent="0.3">
      <c r="A55" s="47"/>
      <c r="B55" s="36"/>
      <c r="C55" s="11"/>
      <c r="D55" s="11"/>
      <c r="E55" s="37"/>
      <c r="F55" s="38"/>
      <c r="G55" s="48"/>
      <c r="H55" s="48"/>
      <c r="I55" s="48"/>
      <c r="J55" s="48"/>
      <c r="K55" s="48"/>
      <c r="L55" s="49"/>
      <c r="M55" s="48"/>
      <c r="N55" s="48"/>
      <c r="O55" s="48"/>
      <c r="P55" s="48"/>
      <c r="Q55" s="48"/>
      <c r="R55" s="48"/>
      <c r="S55" s="48"/>
      <c r="T55" s="48"/>
      <c r="U55" s="48"/>
      <c r="V55" s="50"/>
      <c r="W55" s="47"/>
      <c r="X55" s="9"/>
      <c r="Y55" s="9"/>
      <c r="Z55" s="47"/>
      <c r="AA55" s="47"/>
      <c r="AB55" s="47"/>
      <c r="AC55" s="47"/>
      <c r="AD55" s="47"/>
      <c r="AE55" s="47"/>
      <c r="AF55" s="51"/>
      <c r="AG55" s="47"/>
      <c r="AH55" s="47"/>
      <c r="AI55" s="47"/>
      <c r="AJ55" s="47"/>
      <c r="AK55" s="49"/>
      <c r="AL55" s="50"/>
      <c r="AM55" s="50"/>
      <c r="AN55" s="50"/>
      <c r="AO55" s="50"/>
      <c r="AP55" s="50"/>
      <c r="AQ55" s="48"/>
      <c r="AR55" s="48"/>
    </row>
    <row r="56" spans="1:44" s="44" customFormat="1" ht="18" customHeight="1" x14ac:dyDescent="0.25">
      <c r="A56" t="s">
        <v>1087</v>
      </c>
      <c r="B56" s="21" t="s">
        <v>1460</v>
      </c>
      <c r="C56" s="11">
        <v>41.569306946998402</v>
      </c>
      <c r="D56" s="45">
        <v>173.94980000000001</v>
      </c>
      <c r="E56" s="37">
        <v>89</v>
      </c>
      <c r="F56" s="38">
        <v>4.5999999999999996</v>
      </c>
      <c r="G56" s="25">
        <v>0.2</v>
      </c>
      <c r="H56" s="25">
        <v>5.2</v>
      </c>
      <c r="I56" s="25">
        <v>5.5</v>
      </c>
      <c r="J56" s="25">
        <v>5.2</v>
      </c>
      <c r="K56" s="25">
        <v>5.2</v>
      </c>
      <c r="L56" s="30">
        <v>0.25</v>
      </c>
      <c r="M56" s="25">
        <v>0</v>
      </c>
      <c r="N56" s="25">
        <v>0</v>
      </c>
      <c r="O56" s="25">
        <v>0</v>
      </c>
      <c r="P56" s="25">
        <v>0</v>
      </c>
      <c r="Q56" s="25">
        <v>0.11</v>
      </c>
      <c r="R56" s="25">
        <v>0.05</v>
      </c>
      <c r="S56" s="25">
        <v>6.0000000000000001E-3</v>
      </c>
      <c r="T56" s="25">
        <v>8.0000000000000002E-3</v>
      </c>
      <c r="U56" s="25">
        <v>5.0000000000000001E-3</v>
      </c>
      <c r="V56" s="28">
        <v>2</v>
      </c>
      <c r="W56" s="22">
        <v>1.7000000000000001E-2</v>
      </c>
      <c r="X56" s="9">
        <v>17</v>
      </c>
      <c r="Y56" s="9">
        <v>10</v>
      </c>
      <c r="Z56" s="22">
        <v>0</v>
      </c>
      <c r="AA56" s="22">
        <v>0</v>
      </c>
      <c r="AB56" s="40">
        <v>0.04</v>
      </c>
      <c r="AC56" s="22">
        <v>0.27</v>
      </c>
      <c r="AD56" s="9">
        <v>1.2</v>
      </c>
      <c r="AE56" s="42">
        <v>0.2</v>
      </c>
      <c r="AF56" s="31">
        <v>1</v>
      </c>
      <c r="AG56" s="22">
        <v>3.1E-2</v>
      </c>
      <c r="AH56" s="9">
        <v>0</v>
      </c>
      <c r="AI56" s="22">
        <v>0</v>
      </c>
      <c r="AJ56" s="22">
        <v>1.5</v>
      </c>
      <c r="AK56" s="30">
        <v>0.75</v>
      </c>
      <c r="AL56" s="28">
        <v>72</v>
      </c>
      <c r="AM56" s="28">
        <v>202</v>
      </c>
      <c r="AN56" s="28">
        <v>160</v>
      </c>
      <c r="AO56" s="28">
        <v>125</v>
      </c>
      <c r="AP56" s="28">
        <v>14</v>
      </c>
      <c r="AQ56" s="25">
        <v>0.2</v>
      </c>
      <c r="AR56" s="25">
        <v>0.6</v>
      </c>
    </row>
    <row r="57" spans="1:44" s="44" customFormat="1" ht="18" customHeight="1" x14ac:dyDescent="0.25">
      <c r="A57" t="s">
        <v>1088</v>
      </c>
      <c r="B57" s="26" t="s">
        <v>78</v>
      </c>
      <c r="C57" s="11">
        <v>54.007899807999998</v>
      </c>
      <c r="D57" s="11">
        <v>226</v>
      </c>
      <c r="E57" s="37">
        <v>87.9</v>
      </c>
      <c r="F57" s="38">
        <v>4.2</v>
      </c>
      <c r="G57" s="25">
        <v>1.8</v>
      </c>
      <c r="H57" s="25">
        <v>5</v>
      </c>
      <c r="I57" s="25">
        <v>5.3</v>
      </c>
      <c r="J57" s="25">
        <v>5</v>
      </c>
      <c r="K57" s="25">
        <v>5</v>
      </c>
      <c r="L57" s="30">
        <v>0.35</v>
      </c>
      <c r="M57" s="25">
        <v>0</v>
      </c>
      <c r="N57" s="25">
        <v>0</v>
      </c>
      <c r="O57" s="25">
        <v>0</v>
      </c>
      <c r="P57" s="25">
        <v>0</v>
      </c>
      <c r="Q57" s="25">
        <v>1</v>
      </c>
      <c r="R57" s="25">
        <v>0.4</v>
      </c>
      <c r="S57" s="25">
        <v>0.06</v>
      </c>
      <c r="T57" s="25">
        <v>7.0000000000000007E-2</v>
      </c>
      <c r="U57" s="25">
        <v>0.05</v>
      </c>
      <c r="V57" s="28">
        <v>6</v>
      </c>
      <c r="W57" s="22">
        <v>0.03</v>
      </c>
      <c r="X57" s="9">
        <v>30</v>
      </c>
      <c r="Y57" s="9">
        <v>17</v>
      </c>
      <c r="Z57" s="22">
        <v>0</v>
      </c>
      <c r="AA57" s="40">
        <v>0.03</v>
      </c>
      <c r="AB57" s="40">
        <v>0.03</v>
      </c>
      <c r="AC57" s="22">
        <v>0.24</v>
      </c>
      <c r="AD57" s="9">
        <v>1.1000000000000001</v>
      </c>
      <c r="AE57" s="42">
        <v>0.2</v>
      </c>
      <c r="AF57" s="42">
        <v>0.9</v>
      </c>
      <c r="AG57" s="22">
        <v>3.4000000000000002E-2</v>
      </c>
      <c r="AH57" s="9">
        <v>0</v>
      </c>
      <c r="AI57" s="22">
        <v>0</v>
      </c>
      <c r="AJ57" s="22">
        <v>1.7</v>
      </c>
      <c r="AK57" s="30">
        <v>0.75</v>
      </c>
      <c r="AL57" s="28">
        <v>62</v>
      </c>
      <c r="AM57" s="28">
        <v>183</v>
      </c>
      <c r="AN57" s="28">
        <v>118</v>
      </c>
      <c r="AO57" s="28">
        <v>108</v>
      </c>
      <c r="AP57" s="28">
        <v>12</v>
      </c>
      <c r="AQ57" s="25">
        <v>0.2</v>
      </c>
      <c r="AR57" s="25">
        <v>0.5</v>
      </c>
    </row>
    <row r="58" spans="1:44" s="44" customFormat="1" ht="18" customHeight="1" x14ac:dyDescent="0.25">
      <c r="A58" t="s">
        <v>1091</v>
      </c>
      <c r="B58" s="26" t="s">
        <v>79</v>
      </c>
      <c r="C58" s="11">
        <v>94.872284175999994</v>
      </c>
      <c r="D58" s="11">
        <v>397</v>
      </c>
      <c r="E58" s="37">
        <v>79.3</v>
      </c>
      <c r="F58" s="38">
        <v>4.2</v>
      </c>
      <c r="G58" s="25">
        <v>3.2</v>
      </c>
      <c r="H58" s="25">
        <v>12.4</v>
      </c>
      <c r="I58" s="25">
        <v>13</v>
      </c>
      <c r="J58" s="25">
        <v>12.4</v>
      </c>
      <c r="K58" s="25">
        <v>12.4</v>
      </c>
      <c r="L58" s="30">
        <v>0.15</v>
      </c>
      <c r="M58" s="25">
        <v>0</v>
      </c>
      <c r="N58" s="25">
        <v>0</v>
      </c>
      <c r="O58" s="25">
        <v>0</v>
      </c>
      <c r="P58" s="25">
        <v>0</v>
      </c>
      <c r="Q58" s="25">
        <v>1.8</v>
      </c>
      <c r="R58" s="25">
        <v>0.7</v>
      </c>
      <c r="S58" s="25">
        <v>0.1</v>
      </c>
      <c r="T58" s="25">
        <v>0.12</v>
      </c>
      <c r="U58" s="25">
        <v>0.1</v>
      </c>
      <c r="V58" s="28">
        <v>12</v>
      </c>
      <c r="W58" s="22">
        <v>5.1999999999999998E-2</v>
      </c>
      <c r="X58" s="9">
        <v>52</v>
      </c>
      <c r="Y58" s="9">
        <v>115</v>
      </c>
      <c r="Z58" s="22">
        <v>0</v>
      </c>
      <c r="AA58" s="40">
        <v>0.05</v>
      </c>
      <c r="AB58" s="40">
        <v>0.03</v>
      </c>
      <c r="AC58" s="22">
        <v>0.17</v>
      </c>
      <c r="AD58" s="9">
        <v>1.1000000000000001</v>
      </c>
      <c r="AE58" s="42">
        <v>0.2</v>
      </c>
      <c r="AF58" s="42">
        <v>0.9</v>
      </c>
      <c r="AG58" s="22">
        <v>3.3000000000000002E-2</v>
      </c>
      <c r="AH58" s="9">
        <v>0</v>
      </c>
      <c r="AI58" s="22">
        <v>0</v>
      </c>
      <c r="AJ58" s="22">
        <v>2.5</v>
      </c>
      <c r="AK58" s="30">
        <v>0.75</v>
      </c>
      <c r="AL58" s="28">
        <v>39</v>
      </c>
      <c r="AM58" s="28">
        <v>154</v>
      </c>
      <c r="AN58" s="28">
        <v>125</v>
      </c>
      <c r="AO58" s="28">
        <v>91</v>
      </c>
      <c r="AP58" s="28">
        <v>10</v>
      </c>
      <c r="AQ58" s="25">
        <v>0.2</v>
      </c>
      <c r="AR58" s="25">
        <v>0.5</v>
      </c>
    </row>
    <row r="59" spans="1:44" s="44" customFormat="1" ht="18" customHeight="1" x14ac:dyDescent="0.25">
      <c r="A59" t="s">
        <v>1092</v>
      </c>
      <c r="B59" s="26" t="s">
        <v>80</v>
      </c>
      <c r="C59" s="11">
        <v>110.88347571199999</v>
      </c>
      <c r="D59" s="11">
        <v>464</v>
      </c>
      <c r="E59" s="37">
        <v>75</v>
      </c>
      <c r="F59" s="38">
        <v>4.2</v>
      </c>
      <c r="G59" s="25">
        <v>3.2</v>
      </c>
      <c r="H59" s="25">
        <v>15.8</v>
      </c>
      <c r="I59" s="25">
        <v>16.600000000000001</v>
      </c>
      <c r="J59" s="25">
        <v>15.8</v>
      </c>
      <c r="K59" s="25">
        <v>15.8</v>
      </c>
      <c r="L59" s="30">
        <v>1.05</v>
      </c>
      <c r="M59" s="25">
        <v>0</v>
      </c>
      <c r="N59" s="25">
        <v>0</v>
      </c>
      <c r="O59" s="25">
        <v>0</v>
      </c>
      <c r="P59" s="25">
        <v>0.8</v>
      </c>
      <c r="Q59" s="25">
        <v>1.8</v>
      </c>
      <c r="R59" s="25">
        <v>0.7</v>
      </c>
      <c r="S59" s="25">
        <v>0.1</v>
      </c>
      <c r="T59" s="25">
        <v>0.12</v>
      </c>
      <c r="U59" s="25">
        <v>0.1</v>
      </c>
      <c r="V59" s="28">
        <v>8</v>
      </c>
      <c r="W59" s="22">
        <v>5.3999999999999999E-2</v>
      </c>
      <c r="X59" s="9">
        <v>54</v>
      </c>
      <c r="Y59" s="9">
        <v>119</v>
      </c>
      <c r="Z59" s="22">
        <v>0</v>
      </c>
      <c r="AA59" s="40">
        <v>0.05</v>
      </c>
      <c r="AB59" s="40">
        <v>0.03</v>
      </c>
      <c r="AC59" s="22">
        <v>0.22</v>
      </c>
      <c r="AD59" s="9">
        <v>1.1000000000000001</v>
      </c>
      <c r="AE59" s="42">
        <v>0.2</v>
      </c>
      <c r="AF59" s="42">
        <v>0.9</v>
      </c>
      <c r="AG59" s="22">
        <v>3.9E-2</v>
      </c>
      <c r="AH59" s="9">
        <v>0</v>
      </c>
      <c r="AI59" s="22">
        <v>0</v>
      </c>
      <c r="AJ59" s="43">
        <v>3</v>
      </c>
      <c r="AK59" s="30">
        <v>0.75</v>
      </c>
      <c r="AL59" s="28">
        <v>48</v>
      </c>
      <c r="AM59" s="28">
        <v>178</v>
      </c>
      <c r="AN59" s="28">
        <v>122</v>
      </c>
      <c r="AO59" s="28">
        <v>108</v>
      </c>
      <c r="AP59" s="28">
        <v>12</v>
      </c>
      <c r="AQ59" s="25">
        <v>0.2</v>
      </c>
      <c r="AR59" s="25">
        <v>0.5</v>
      </c>
    </row>
    <row r="60" spans="1:44" s="44" customFormat="1" ht="18" customHeight="1" x14ac:dyDescent="0.25">
      <c r="A60" t="s">
        <v>1089</v>
      </c>
      <c r="B60" s="26" t="s">
        <v>81</v>
      </c>
      <c r="C60" s="11">
        <v>90.787566344857595</v>
      </c>
      <c r="D60" s="45">
        <v>379.90719999999999</v>
      </c>
      <c r="E60" s="37">
        <v>78.900000000000006</v>
      </c>
      <c r="F60" s="38">
        <v>4.7</v>
      </c>
      <c r="G60" s="25">
        <v>2.1</v>
      </c>
      <c r="H60" s="25">
        <v>13.1</v>
      </c>
      <c r="I60" s="25">
        <v>13.8</v>
      </c>
      <c r="J60" s="25">
        <v>13.1</v>
      </c>
      <c r="K60" s="25">
        <v>13.1</v>
      </c>
      <c r="L60" s="30">
        <v>0.45</v>
      </c>
      <c r="M60" s="25">
        <v>0</v>
      </c>
      <c r="N60" s="25">
        <v>0</v>
      </c>
      <c r="O60" s="25">
        <v>0</v>
      </c>
      <c r="P60" s="25">
        <v>0</v>
      </c>
      <c r="Q60" s="25">
        <v>1.2</v>
      </c>
      <c r="R60" s="25">
        <v>0.5</v>
      </c>
      <c r="S60" s="25">
        <v>0.1</v>
      </c>
      <c r="T60" s="25">
        <v>0.08</v>
      </c>
      <c r="U60" s="25">
        <v>0.1</v>
      </c>
      <c r="V60" s="28">
        <v>8</v>
      </c>
      <c r="W60" s="22">
        <v>4.4999999999999998E-2</v>
      </c>
      <c r="X60" s="9">
        <v>45</v>
      </c>
      <c r="Y60" s="9">
        <v>26</v>
      </c>
      <c r="Z60" s="22">
        <v>0</v>
      </c>
      <c r="AA60" s="40">
        <v>0.04</v>
      </c>
      <c r="AB60" s="40">
        <v>0.04</v>
      </c>
      <c r="AC60" s="22">
        <v>0.27</v>
      </c>
      <c r="AD60" s="9">
        <v>1.2</v>
      </c>
      <c r="AE60" s="42">
        <v>0.2</v>
      </c>
      <c r="AF60" s="31">
        <v>1</v>
      </c>
      <c r="AG60" s="41">
        <v>0.04</v>
      </c>
      <c r="AH60" s="9">
        <v>0</v>
      </c>
      <c r="AI60" s="22">
        <v>0</v>
      </c>
      <c r="AJ60" s="43">
        <v>8</v>
      </c>
      <c r="AK60" s="30">
        <v>0.75</v>
      </c>
      <c r="AL60" s="28">
        <v>81</v>
      </c>
      <c r="AM60" s="28">
        <v>229</v>
      </c>
      <c r="AN60" s="28">
        <v>162</v>
      </c>
      <c r="AO60" s="28">
        <v>136</v>
      </c>
      <c r="AP60" s="28">
        <v>14</v>
      </c>
      <c r="AQ60" s="25">
        <v>0.2</v>
      </c>
      <c r="AR60" s="25">
        <v>0.6</v>
      </c>
    </row>
    <row r="61" spans="1:44" s="44" customFormat="1" ht="18" customHeight="1" x14ac:dyDescent="0.25">
      <c r="A61" t="s">
        <v>1090</v>
      </c>
      <c r="B61" s="26" t="s">
        <v>82</v>
      </c>
      <c r="C61" s="11">
        <v>91.212508147683195</v>
      </c>
      <c r="D61" s="45">
        <v>381.68540000000002</v>
      </c>
      <c r="E61" s="37">
        <v>78.2</v>
      </c>
      <c r="F61" s="38">
        <v>4.3</v>
      </c>
      <c r="G61" s="25">
        <v>1.7</v>
      </c>
      <c r="H61" s="25">
        <v>14.6</v>
      </c>
      <c r="I61" s="25">
        <v>15.3</v>
      </c>
      <c r="J61" s="25">
        <v>14.6</v>
      </c>
      <c r="K61" s="25">
        <v>14.6</v>
      </c>
      <c r="L61" s="30">
        <v>0.45</v>
      </c>
      <c r="M61" s="25">
        <v>0</v>
      </c>
      <c r="N61" s="25">
        <v>0</v>
      </c>
      <c r="O61" s="25">
        <v>0</v>
      </c>
      <c r="P61" s="25">
        <v>0</v>
      </c>
      <c r="Q61" s="25">
        <v>1</v>
      </c>
      <c r="R61" s="25">
        <v>0.4</v>
      </c>
      <c r="S61" s="25">
        <v>0.05</v>
      </c>
      <c r="T61" s="25">
        <v>0.06</v>
      </c>
      <c r="U61" s="25">
        <v>0.04</v>
      </c>
      <c r="V61" s="28">
        <v>6</v>
      </c>
      <c r="W61" s="22">
        <v>3.5999999999999997E-2</v>
      </c>
      <c r="X61" s="9">
        <v>36</v>
      </c>
      <c r="Y61" s="9">
        <v>20</v>
      </c>
      <c r="Z61" s="22">
        <v>0</v>
      </c>
      <c r="AA61" s="40">
        <v>0.03</v>
      </c>
      <c r="AB61" s="40">
        <v>0.03</v>
      </c>
      <c r="AC61" s="22">
        <v>0.25</v>
      </c>
      <c r="AD61" s="43">
        <v>1</v>
      </c>
      <c r="AE61" s="46">
        <v>0.1</v>
      </c>
      <c r="AF61" s="42">
        <v>0.9</v>
      </c>
      <c r="AG61" s="22">
        <v>4.2000000000000003E-2</v>
      </c>
      <c r="AH61" s="9">
        <v>0</v>
      </c>
      <c r="AI61" s="22">
        <v>0</v>
      </c>
      <c r="AJ61" s="22">
        <v>8.3000000000000007</v>
      </c>
      <c r="AK61" s="30">
        <v>0.75</v>
      </c>
      <c r="AL61" s="28">
        <v>72</v>
      </c>
      <c r="AM61" s="28">
        <v>209</v>
      </c>
      <c r="AN61" s="28">
        <v>134</v>
      </c>
      <c r="AO61" s="28">
        <v>114</v>
      </c>
      <c r="AP61" s="28">
        <v>12</v>
      </c>
      <c r="AQ61" s="25">
        <v>0.2</v>
      </c>
      <c r="AR61" s="25">
        <v>0.5</v>
      </c>
    </row>
    <row r="62" spans="1:44" s="44" customFormat="1" ht="18" customHeight="1" x14ac:dyDescent="0.25">
      <c r="A62" t="s">
        <v>1093</v>
      </c>
      <c r="B62" s="26" t="s">
        <v>83</v>
      </c>
      <c r="C62" s="11">
        <v>69.240517283936001</v>
      </c>
      <c r="D62" s="45">
        <v>289.74200000000002</v>
      </c>
      <c r="E62" s="37">
        <v>83.6</v>
      </c>
      <c r="F62" s="38">
        <v>3.1</v>
      </c>
      <c r="G62" s="25">
        <v>1.4</v>
      </c>
      <c r="H62" s="25">
        <v>11.2</v>
      </c>
      <c r="I62" s="25">
        <v>11.8</v>
      </c>
      <c r="J62" s="25">
        <v>11.2</v>
      </c>
      <c r="K62" s="25">
        <v>11.4</v>
      </c>
      <c r="L62" s="30">
        <v>0</v>
      </c>
      <c r="M62" s="25">
        <v>0</v>
      </c>
      <c r="N62" s="25">
        <v>0</v>
      </c>
      <c r="O62" s="25">
        <v>0</v>
      </c>
      <c r="P62" s="25">
        <v>0</v>
      </c>
      <c r="Q62" s="25">
        <v>0.8</v>
      </c>
      <c r="R62" s="25">
        <v>0.3</v>
      </c>
      <c r="S62" s="25">
        <v>0.04</v>
      </c>
      <c r="T62" s="25">
        <v>0.05</v>
      </c>
      <c r="U62" s="25">
        <v>0.04</v>
      </c>
      <c r="V62" s="28">
        <v>3</v>
      </c>
      <c r="W62" s="22">
        <v>3.3000000000000002E-2</v>
      </c>
      <c r="X62" s="9">
        <v>33</v>
      </c>
      <c r="Y62" s="9">
        <v>19</v>
      </c>
      <c r="Z62" s="22">
        <v>0</v>
      </c>
      <c r="AA62" s="40">
        <v>0.02</v>
      </c>
      <c r="AB62" s="40">
        <v>0.02</v>
      </c>
      <c r="AC62" s="22">
        <v>0.25</v>
      </c>
      <c r="AD62" s="42">
        <v>0.9</v>
      </c>
      <c r="AE62" s="42">
        <v>0.2</v>
      </c>
      <c r="AF62" s="42">
        <v>0.7</v>
      </c>
      <c r="AG62" s="22">
        <v>4.5999999999999999E-2</v>
      </c>
      <c r="AH62" s="9">
        <v>0</v>
      </c>
      <c r="AI62" s="22">
        <v>0</v>
      </c>
      <c r="AJ62" s="22">
        <v>1.1000000000000001</v>
      </c>
      <c r="AK62" s="30">
        <v>0.7</v>
      </c>
      <c r="AL62" s="28">
        <v>46</v>
      </c>
      <c r="AM62" s="28">
        <v>156</v>
      </c>
      <c r="AN62" s="28">
        <v>100</v>
      </c>
      <c r="AO62" s="28">
        <v>85</v>
      </c>
      <c r="AP62" s="25">
        <v>8</v>
      </c>
      <c r="AQ62" s="25">
        <v>0.2</v>
      </c>
      <c r="AR62" s="25">
        <v>0.4</v>
      </c>
    </row>
    <row r="63" spans="1:44" s="44" customFormat="1" ht="18" customHeight="1" x14ac:dyDescent="0.25">
      <c r="A63" t="s">
        <v>1094</v>
      </c>
      <c r="B63" s="26" t="s">
        <v>84</v>
      </c>
      <c r="C63" s="11">
        <v>47.077682576000001</v>
      </c>
      <c r="D63" s="11">
        <v>197</v>
      </c>
      <c r="E63" s="37">
        <v>87.6</v>
      </c>
      <c r="F63" s="38">
        <v>4.3</v>
      </c>
      <c r="G63" s="25">
        <v>0.4</v>
      </c>
      <c r="H63" s="25">
        <v>5.7</v>
      </c>
      <c r="I63" s="25">
        <v>6</v>
      </c>
      <c r="J63" s="25">
        <v>5.7</v>
      </c>
      <c r="K63" s="25">
        <v>5.7</v>
      </c>
      <c r="L63" s="30">
        <v>1.25</v>
      </c>
      <c r="M63" s="25">
        <v>0</v>
      </c>
      <c r="N63" s="25">
        <v>0</v>
      </c>
      <c r="O63" s="25">
        <v>0</v>
      </c>
      <c r="P63" s="25">
        <v>1</v>
      </c>
      <c r="Q63" s="25">
        <v>0.2</v>
      </c>
      <c r="R63" s="25">
        <v>0.1</v>
      </c>
      <c r="S63" s="25">
        <v>0.01</v>
      </c>
      <c r="T63" s="25">
        <v>0.02</v>
      </c>
      <c r="U63" s="25">
        <v>0.01</v>
      </c>
      <c r="V63" s="28">
        <v>2</v>
      </c>
      <c r="W63" s="22">
        <v>0.03</v>
      </c>
      <c r="X63" s="9">
        <v>30</v>
      </c>
      <c r="Y63" s="9">
        <v>17</v>
      </c>
      <c r="Z63" s="22">
        <v>0</v>
      </c>
      <c r="AA63" s="22">
        <v>0</v>
      </c>
      <c r="AB63" s="40">
        <v>0.04</v>
      </c>
      <c r="AC63" s="22">
        <v>0.25</v>
      </c>
      <c r="AD63" s="9">
        <v>1.1000000000000001</v>
      </c>
      <c r="AE63" s="42">
        <v>0.2</v>
      </c>
      <c r="AF63" s="42">
        <v>0.9</v>
      </c>
      <c r="AG63" s="22">
        <v>3.5000000000000003E-2</v>
      </c>
      <c r="AH63" s="9">
        <v>0</v>
      </c>
      <c r="AI63" s="22">
        <v>0</v>
      </c>
      <c r="AJ63" s="22">
        <v>1.7</v>
      </c>
      <c r="AK63" s="30">
        <v>0.75</v>
      </c>
      <c r="AL63" s="28">
        <v>92</v>
      </c>
      <c r="AM63" s="28">
        <v>195</v>
      </c>
      <c r="AN63" s="28">
        <v>116</v>
      </c>
      <c r="AO63" s="28">
        <v>100</v>
      </c>
      <c r="AP63" s="28">
        <v>17</v>
      </c>
      <c r="AQ63" s="25">
        <v>0.3</v>
      </c>
      <c r="AR63" s="25">
        <v>0.4</v>
      </c>
    </row>
    <row r="64" spans="1:44" s="44" customFormat="1" ht="18" customHeight="1" x14ac:dyDescent="0.25">
      <c r="A64" t="s">
        <v>1095</v>
      </c>
      <c r="B64" s="26" t="s">
        <v>85</v>
      </c>
      <c r="C64" s="11">
        <v>47.077682576000001</v>
      </c>
      <c r="D64" s="11">
        <v>197</v>
      </c>
      <c r="E64" s="37">
        <v>87.4</v>
      </c>
      <c r="F64" s="38">
        <v>5</v>
      </c>
      <c r="G64" s="25">
        <v>0.1</v>
      </c>
      <c r="H64" s="25">
        <v>6.3</v>
      </c>
      <c r="I64" s="25">
        <v>6.6</v>
      </c>
      <c r="J64" s="25">
        <v>6.3</v>
      </c>
      <c r="K64" s="25">
        <v>6.3</v>
      </c>
      <c r="L64" s="30">
        <v>0.45</v>
      </c>
      <c r="M64" s="25">
        <v>0</v>
      </c>
      <c r="N64" s="25">
        <v>0</v>
      </c>
      <c r="O64" s="25">
        <v>0</v>
      </c>
      <c r="P64" s="25">
        <v>0</v>
      </c>
      <c r="Q64" s="25">
        <v>0.06</v>
      </c>
      <c r="R64" s="25">
        <v>0.02</v>
      </c>
      <c r="S64" s="25">
        <v>0</v>
      </c>
      <c r="T64" s="25">
        <v>0</v>
      </c>
      <c r="U64" s="25">
        <v>0</v>
      </c>
      <c r="V64" s="28">
        <v>2</v>
      </c>
      <c r="W64" s="22">
        <v>1.7000000000000001E-2</v>
      </c>
      <c r="X64" s="9">
        <v>17</v>
      </c>
      <c r="Y64" s="9">
        <v>41</v>
      </c>
      <c r="Z64" s="22">
        <v>0</v>
      </c>
      <c r="AA64" s="22">
        <v>0</v>
      </c>
      <c r="AB64" s="40">
        <v>0.04</v>
      </c>
      <c r="AC64" s="22">
        <v>0.25</v>
      </c>
      <c r="AD64" s="9">
        <v>1.3</v>
      </c>
      <c r="AE64" s="42">
        <v>0.2</v>
      </c>
      <c r="AF64" s="31">
        <v>1.1000000000000001</v>
      </c>
      <c r="AG64" s="22">
        <v>3.5000000000000003E-2</v>
      </c>
      <c r="AH64" s="9">
        <v>0</v>
      </c>
      <c r="AI64" s="22">
        <v>0</v>
      </c>
      <c r="AJ64" s="22">
        <v>1.8</v>
      </c>
      <c r="AK64" s="30">
        <v>0.75</v>
      </c>
      <c r="AL64" s="28">
        <v>92</v>
      </c>
      <c r="AM64" s="28">
        <v>263</v>
      </c>
      <c r="AN64" s="28">
        <v>157</v>
      </c>
      <c r="AO64" s="28">
        <v>135</v>
      </c>
      <c r="AP64" s="28">
        <v>14</v>
      </c>
      <c r="AQ64" s="25">
        <v>0.1</v>
      </c>
      <c r="AR64" s="25">
        <v>0.1</v>
      </c>
    </row>
    <row r="65" spans="1:44" s="44" customFormat="1" ht="18" customHeight="1" x14ac:dyDescent="0.25">
      <c r="A65" t="s">
        <v>1096</v>
      </c>
      <c r="B65" s="26" t="s">
        <v>86</v>
      </c>
      <c r="C65" s="11">
        <v>82.413713171529594</v>
      </c>
      <c r="D65" s="45">
        <v>344.86619999999999</v>
      </c>
      <c r="E65" s="37">
        <v>82.9</v>
      </c>
      <c r="F65" s="38">
        <v>3.9</v>
      </c>
      <c r="G65" s="25">
        <v>3.6</v>
      </c>
      <c r="H65" s="25">
        <v>8.5</v>
      </c>
      <c r="I65" s="25">
        <v>8.9</v>
      </c>
      <c r="J65" s="25">
        <v>8.5</v>
      </c>
      <c r="K65" s="25">
        <v>8.5</v>
      </c>
      <c r="L65" s="30">
        <v>0.35</v>
      </c>
      <c r="M65" s="25">
        <v>0</v>
      </c>
      <c r="N65" s="25">
        <v>0</v>
      </c>
      <c r="O65" s="25">
        <v>0</v>
      </c>
      <c r="P65" s="25">
        <v>0</v>
      </c>
      <c r="Q65" s="25">
        <v>2</v>
      </c>
      <c r="R65" s="25">
        <v>0.8</v>
      </c>
      <c r="S65" s="25">
        <v>0.1</v>
      </c>
      <c r="T65" s="25">
        <v>0.12</v>
      </c>
      <c r="U65" s="25">
        <v>0.1</v>
      </c>
      <c r="V65" s="28">
        <v>8</v>
      </c>
      <c r="W65" s="22">
        <v>5.5E-2</v>
      </c>
      <c r="X65" s="9">
        <v>55</v>
      </c>
      <c r="Y65" s="9">
        <v>31</v>
      </c>
      <c r="Z65" s="22">
        <v>0</v>
      </c>
      <c r="AA65" s="46">
        <v>0.1</v>
      </c>
      <c r="AB65" s="40">
        <v>0.02</v>
      </c>
      <c r="AC65" s="22">
        <v>0.18</v>
      </c>
      <c r="AD65" s="43">
        <v>1</v>
      </c>
      <c r="AE65" s="42">
        <v>0.2</v>
      </c>
      <c r="AF65" s="46">
        <v>0.8</v>
      </c>
      <c r="AG65" s="22">
        <v>3.3000000000000002E-2</v>
      </c>
      <c r="AH65" s="9">
        <v>0</v>
      </c>
      <c r="AI65" s="22">
        <v>0</v>
      </c>
      <c r="AJ65" s="43">
        <v>7</v>
      </c>
      <c r="AK65" s="30">
        <v>0.75</v>
      </c>
      <c r="AL65" s="28">
        <v>46</v>
      </c>
      <c r="AM65" s="28">
        <v>137</v>
      </c>
      <c r="AN65" s="28">
        <v>135</v>
      </c>
      <c r="AO65" s="28">
        <v>95</v>
      </c>
      <c r="AP65" s="28">
        <v>18</v>
      </c>
      <c r="AQ65" s="25">
        <v>0.2</v>
      </c>
      <c r="AR65" s="25">
        <v>0.6</v>
      </c>
    </row>
    <row r="66" spans="1:44" s="44" customFormat="1" ht="18" customHeight="1" x14ac:dyDescent="0.25">
      <c r="A66" t="s">
        <v>1097</v>
      </c>
      <c r="B66" s="26" t="s">
        <v>87</v>
      </c>
      <c r="C66" s="11">
        <v>85.074390847999993</v>
      </c>
      <c r="D66" s="11">
        <v>356</v>
      </c>
      <c r="E66" s="37">
        <v>80.099999999999994</v>
      </c>
      <c r="F66" s="38">
        <v>4.4000000000000004</v>
      </c>
      <c r="G66" s="25">
        <v>2</v>
      </c>
      <c r="H66" s="25">
        <v>12.5</v>
      </c>
      <c r="I66" s="25">
        <v>13.1</v>
      </c>
      <c r="J66" s="25">
        <v>12.5</v>
      </c>
      <c r="K66" s="25">
        <v>12.5</v>
      </c>
      <c r="L66" s="30">
        <v>0.15</v>
      </c>
      <c r="M66" s="25">
        <v>0</v>
      </c>
      <c r="N66" s="25">
        <v>0</v>
      </c>
      <c r="O66" s="25">
        <v>0</v>
      </c>
      <c r="P66" s="25">
        <v>0</v>
      </c>
      <c r="Q66" s="25">
        <v>1.1000000000000001</v>
      </c>
      <c r="R66" s="25">
        <v>0.5</v>
      </c>
      <c r="S66" s="25">
        <v>0.06</v>
      </c>
      <c r="T66" s="25">
        <v>0.08</v>
      </c>
      <c r="U66" s="25">
        <v>0.05</v>
      </c>
      <c r="V66" s="28">
        <v>8</v>
      </c>
      <c r="W66" s="22">
        <v>3.7999999999999999E-2</v>
      </c>
      <c r="X66" s="9">
        <v>38</v>
      </c>
      <c r="Y66" s="9">
        <v>22</v>
      </c>
      <c r="Z66" s="22">
        <v>0</v>
      </c>
      <c r="AA66" s="40">
        <v>0.03</v>
      </c>
      <c r="AB66" s="40">
        <v>0.04</v>
      </c>
      <c r="AC66" s="22">
        <v>0.28000000000000003</v>
      </c>
      <c r="AD66" s="9">
        <v>1.1000000000000001</v>
      </c>
      <c r="AE66" s="42">
        <v>0.2</v>
      </c>
      <c r="AF66" s="42">
        <v>0.9</v>
      </c>
      <c r="AG66" s="22">
        <v>3.7999999999999999E-2</v>
      </c>
      <c r="AH66" s="9">
        <v>0</v>
      </c>
      <c r="AI66" s="22">
        <v>0</v>
      </c>
      <c r="AJ66" s="22">
        <v>7.6</v>
      </c>
      <c r="AK66" s="30">
        <v>0.75</v>
      </c>
      <c r="AL66" s="28">
        <v>81</v>
      </c>
      <c r="AM66" s="28">
        <v>195</v>
      </c>
      <c r="AN66" s="28">
        <v>129</v>
      </c>
      <c r="AO66" s="28">
        <v>119</v>
      </c>
      <c r="AP66" s="28">
        <v>12</v>
      </c>
      <c r="AQ66" s="25">
        <v>0.2</v>
      </c>
      <c r="AR66" s="25">
        <v>0.4</v>
      </c>
    </row>
    <row r="67" spans="1:44" s="44" customFormat="1" ht="18" customHeight="1" x14ac:dyDescent="0.25">
      <c r="A67" t="s">
        <v>1098</v>
      </c>
      <c r="B67" s="26" t="s">
        <v>88</v>
      </c>
      <c r="C67" s="11">
        <v>61.241612760159995</v>
      </c>
      <c r="D67" s="45">
        <v>256.27</v>
      </c>
      <c r="E67" s="37">
        <v>84.2</v>
      </c>
      <c r="F67" s="38">
        <v>3.2</v>
      </c>
      <c r="G67" s="25">
        <v>0.3</v>
      </c>
      <c r="H67" s="25">
        <v>11.6</v>
      </c>
      <c r="I67" s="25">
        <v>12.2</v>
      </c>
      <c r="J67" s="25">
        <v>11.6</v>
      </c>
      <c r="K67" s="25">
        <v>11.6</v>
      </c>
      <c r="L67" s="30">
        <v>0</v>
      </c>
      <c r="M67" s="25">
        <v>0</v>
      </c>
      <c r="N67" s="25">
        <v>0</v>
      </c>
      <c r="O67" s="25">
        <v>0</v>
      </c>
      <c r="P67" s="25">
        <v>0</v>
      </c>
      <c r="Q67" s="25">
        <v>0.2</v>
      </c>
      <c r="R67" s="25">
        <v>7.0000000000000007E-2</v>
      </c>
      <c r="S67" s="25">
        <v>0.01</v>
      </c>
      <c r="T67" s="25">
        <v>0.01</v>
      </c>
      <c r="U67" s="25">
        <v>0.01</v>
      </c>
      <c r="V67" s="28">
        <v>1</v>
      </c>
      <c r="W67" s="22">
        <v>1.6E-2</v>
      </c>
      <c r="X67" s="9">
        <v>16</v>
      </c>
      <c r="Y67" s="43">
        <v>9</v>
      </c>
      <c r="Z67" s="22">
        <v>0</v>
      </c>
      <c r="AA67" s="22">
        <v>0</v>
      </c>
      <c r="AB67" s="40">
        <v>0.02</v>
      </c>
      <c r="AC67" s="22">
        <v>0.18</v>
      </c>
      <c r="AD67" s="42">
        <v>0.9</v>
      </c>
      <c r="AE67" s="42">
        <v>0.2</v>
      </c>
      <c r="AF67" s="42">
        <v>0.7</v>
      </c>
      <c r="AG67" s="41">
        <v>0.03</v>
      </c>
      <c r="AH67" s="9">
        <v>0</v>
      </c>
      <c r="AI67" s="22">
        <v>0</v>
      </c>
      <c r="AJ67" s="43">
        <v>6</v>
      </c>
      <c r="AK67" s="30">
        <v>0.75</v>
      </c>
      <c r="AL67" s="28">
        <v>60</v>
      </c>
      <c r="AM67" s="28">
        <v>121</v>
      </c>
      <c r="AN67" s="28">
        <v>81</v>
      </c>
      <c r="AO67" s="28">
        <v>72</v>
      </c>
      <c r="AP67" s="25">
        <v>8</v>
      </c>
      <c r="AQ67" s="25">
        <v>0.2</v>
      </c>
      <c r="AR67" s="25">
        <v>0.3</v>
      </c>
    </row>
    <row r="68" spans="1:44" s="44" customFormat="1" ht="18" customHeight="1" x14ac:dyDescent="0.25">
      <c r="A68" t="s">
        <v>1099</v>
      </c>
      <c r="B68" s="26" t="s">
        <v>89</v>
      </c>
      <c r="C68" s="11">
        <v>69.515479626940802</v>
      </c>
      <c r="D68" s="45">
        <v>290.89260000000002</v>
      </c>
      <c r="E68" s="37">
        <v>83.3</v>
      </c>
      <c r="F68" s="38">
        <v>3</v>
      </c>
      <c r="G68" s="25">
        <v>1.3</v>
      </c>
      <c r="H68" s="25">
        <v>11.5</v>
      </c>
      <c r="I68" s="25">
        <v>12.1</v>
      </c>
      <c r="J68" s="25">
        <v>11.5</v>
      </c>
      <c r="K68" s="25">
        <v>11.5</v>
      </c>
      <c r="L68" s="30">
        <v>0.15</v>
      </c>
      <c r="M68" s="25">
        <v>0</v>
      </c>
      <c r="N68" s="25">
        <v>0</v>
      </c>
      <c r="O68" s="25">
        <v>0</v>
      </c>
      <c r="P68" s="25">
        <v>0</v>
      </c>
      <c r="Q68" s="25">
        <v>0.7</v>
      </c>
      <c r="R68" s="25">
        <v>0.3</v>
      </c>
      <c r="S68" s="25">
        <v>0.04</v>
      </c>
      <c r="T68" s="25">
        <v>0.05</v>
      </c>
      <c r="U68" s="25">
        <v>0.03</v>
      </c>
      <c r="V68" s="28">
        <v>3</v>
      </c>
      <c r="W68" s="22">
        <v>3.3000000000000002E-2</v>
      </c>
      <c r="X68" s="9">
        <v>33</v>
      </c>
      <c r="Y68" s="9">
        <v>19</v>
      </c>
      <c r="Z68" s="22">
        <v>0</v>
      </c>
      <c r="AA68" s="40">
        <v>0.02</v>
      </c>
      <c r="AB68" s="40">
        <v>0.02</v>
      </c>
      <c r="AC68" s="22">
        <v>0.17</v>
      </c>
      <c r="AD68" s="42">
        <v>0.8</v>
      </c>
      <c r="AE68" s="42">
        <v>0.2</v>
      </c>
      <c r="AF68" s="46">
        <v>0.6</v>
      </c>
      <c r="AG68" s="22">
        <v>3.2000000000000001E-2</v>
      </c>
      <c r="AH68" s="9">
        <v>0</v>
      </c>
      <c r="AI68" s="22">
        <v>0</v>
      </c>
      <c r="AJ68" s="22">
        <v>6.4</v>
      </c>
      <c r="AK68" s="30">
        <v>0.75</v>
      </c>
      <c r="AL68" s="28">
        <v>42</v>
      </c>
      <c r="AM68" s="28">
        <v>98</v>
      </c>
      <c r="AN68" s="28">
        <v>105</v>
      </c>
      <c r="AO68" s="28">
        <v>78</v>
      </c>
      <c r="AP68" s="25">
        <v>8</v>
      </c>
      <c r="AQ68" s="25">
        <v>0.2</v>
      </c>
      <c r="AR68" s="25">
        <v>0.3</v>
      </c>
    </row>
    <row r="69" spans="1:44" s="44" customFormat="1" ht="18" customHeight="1" x14ac:dyDescent="0.25">
      <c r="A69" t="s">
        <v>1100</v>
      </c>
      <c r="B69" s="26" t="s">
        <v>90</v>
      </c>
      <c r="C69" s="11">
        <v>68.440626831558404</v>
      </c>
      <c r="D69" s="45">
        <v>286.39480000000003</v>
      </c>
      <c r="E69" s="37">
        <v>82</v>
      </c>
      <c r="F69" s="38">
        <v>5</v>
      </c>
      <c r="G69" s="25">
        <v>0.1</v>
      </c>
      <c r="H69" s="25">
        <v>11.8</v>
      </c>
      <c r="I69" s="25">
        <v>12.4</v>
      </c>
      <c r="J69" s="25">
        <v>11.8</v>
      </c>
      <c r="K69" s="25">
        <v>11.8</v>
      </c>
      <c r="L69" s="30">
        <v>0.35</v>
      </c>
      <c r="M69" s="25">
        <v>0</v>
      </c>
      <c r="N69" s="25">
        <v>0</v>
      </c>
      <c r="O69" s="25">
        <v>0</v>
      </c>
      <c r="P69" s="25">
        <v>0</v>
      </c>
      <c r="Q69" s="25">
        <v>0.06</v>
      </c>
      <c r="R69" s="25">
        <v>0.02</v>
      </c>
      <c r="S69" s="25">
        <v>3.0000000000000001E-3</v>
      </c>
      <c r="T69" s="25">
        <v>4.0000000000000001E-3</v>
      </c>
      <c r="U69" s="25">
        <v>3.0000000000000001E-3</v>
      </c>
      <c r="V69" s="28">
        <v>1</v>
      </c>
      <c r="W69" s="22">
        <v>1.7999999999999999E-2</v>
      </c>
      <c r="X69" s="9">
        <v>18</v>
      </c>
      <c r="Y69" s="9">
        <v>10</v>
      </c>
      <c r="Z69" s="22">
        <v>0</v>
      </c>
      <c r="AA69" s="22">
        <v>0</v>
      </c>
      <c r="AB69" s="40">
        <v>0.04</v>
      </c>
      <c r="AC69" s="42">
        <v>0.3</v>
      </c>
      <c r="AD69" s="42">
        <v>0.3</v>
      </c>
      <c r="AE69" s="42">
        <v>0.2</v>
      </c>
      <c r="AF69" s="46">
        <v>0.1</v>
      </c>
      <c r="AG69" s="22">
        <v>3.4000000000000002E-2</v>
      </c>
      <c r="AH69" s="9">
        <v>0</v>
      </c>
      <c r="AI69" s="22">
        <v>0</v>
      </c>
      <c r="AJ69" s="22">
        <v>6.8</v>
      </c>
      <c r="AK69" s="30">
        <v>0.75</v>
      </c>
      <c r="AL69" s="28">
        <v>73</v>
      </c>
      <c r="AM69" s="28">
        <v>208</v>
      </c>
      <c r="AN69" s="28">
        <v>152</v>
      </c>
      <c r="AO69" s="28">
        <v>123</v>
      </c>
      <c r="AP69" s="28">
        <v>12</v>
      </c>
      <c r="AQ69" s="25">
        <v>0.3</v>
      </c>
      <c r="AR69" s="25">
        <v>0.4</v>
      </c>
    </row>
    <row r="70" spans="1:44" s="44" customFormat="1" ht="18" customHeight="1" x14ac:dyDescent="0.25">
      <c r="A70" t="s">
        <v>1101</v>
      </c>
      <c r="B70" s="26" t="s">
        <v>91</v>
      </c>
      <c r="C70" s="11">
        <v>70.974983375999997</v>
      </c>
      <c r="D70" s="11">
        <v>297</v>
      </c>
      <c r="E70" s="37">
        <v>83.3</v>
      </c>
      <c r="F70" s="38">
        <v>4.0999999999999996</v>
      </c>
      <c r="G70" s="25">
        <v>1.6</v>
      </c>
      <c r="H70" s="25">
        <v>10.1</v>
      </c>
      <c r="I70" s="25">
        <v>10.6</v>
      </c>
      <c r="J70" s="25">
        <v>10.1</v>
      </c>
      <c r="K70" s="25">
        <v>10.1</v>
      </c>
      <c r="L70" s="30">
        <v>0.15</v>
      </c>
      <c r="M70" s="25">
        <v>0</v>
      </c>
      <c r="N70" s="25">
        <v>0</v>
      </c>
      <c r="O70" s="25">
        <v>0</v>
      </c>
      <c r="P70" s="25">
        <v>0</v>
      </c>
      <c r="Q70" s="25">
        <v>0.9</v>
      </c>
      <c r="R70" s="25">
        <v>0.4</v>
      </c>
      <c r="S70" s="25">
        <v>0.05</v>
      </c>
      <c r="T70" s="25">
        <v>0.06</v>
      </c>
      <c r="U70" s="25">
        <v>0.04</v>
      </c>
      <c r="V70" s="28">
        <v>6</v>
      </c>
      <c r="W70" s="22">
        <v>3.7999999999999999E-2</v>
      </c>
      <c r="X70" s="9">
        <v>38</v>
      </c>
      <c r="Y70" s="9">
        <v>22</v>
      </c>
      <c r="Z70" s="22">
        <v>0</v>
      </c>
      <c r="AA70" s="40">
        <v>0.03</v>
      </c>
      <c r="AB70" s="40">
        <v>0.03</v>
      </c>
      <c r="AC70" s="22">
        <v>0.21</v>
      </c>
      <c r="AD70" s="9">
        <v>1.1000000000000001</v>
      </c>
      <c r="AE70" s="42">
        <v>0.2</v>
      </c>
      <c r="AF70" s="42">
        <v>0.9</v>
      </c>
      <c r="AG70" s="22">
        <v>3.2000000000000001E-2</v>
      </c>
      <c r="AH70" s="9">
        <v>0</v>
      </c>
      <c r="AI70" s="22">
        <v>0</v>
      </c>
      <c r="AJ70" s="22">
        <v>6.4</v>
      </c>
      <c r="AK70" s="30">
        <v>0.75</v>
      </c>
      <c r="AL70" s="28">
        <v>58</v>
      </c>
      <c r="AM70" s="28">
        <v>168</v>
      </c>
      <c r="AN70" s="28">
        <v>130</v>
      </c>
      <c r="AO70" s="28">
        <v>101</v>
      </c>
      <c r="AP70" s="28">
        <v>12</v>
      </c>
      <c r="AQ70" s="25">
        <v>0.2</v>
      </c>
      <c r="AR70" s="25">
        <v>0.5</v>
      </c>
    </row>
    <row r="71" spans="1:44" s="44" customFormat="1" ht="18" customHeight="1" x14ac:dyDescent="0.25">
      <c r="A71" t="s">
        <v>1102</v>
      </c>
      <c r="B71" s="21" t="s">
        <v>1461</v>
      </c>
      <c r="C71" s="45">
        <v>356.32499999999999</v>
      </c>
      <c r="D71" s="45">
        <v>1490.8638000000001</v>
      </c>
      <c r="E71" s="37">
        <v>36</v>
      </c>
      <c r="F71" s="38">
        <v>5.0999999999999996</v>
      </c>
      <c r="G71" s="25">
        <v>21.2</v>
      </c>
      <c r="H71" s="25">
        <v>36.5</v>
      </c>
      <c r="I71" s="25">
        <v>38.700000000000003</v>
      </c>
      <c r="J71" s="25">
        <v>28.2</v>
      </c>
      <c r="K71" s="25">
        <v>28.2</v>
      </c>
      <c r="L71" s="30">
        <v>0</v>
      </c>
      <c r="M71" s="25">
        <v>0</v>
      </c>
      <c r="N71" s="25">
        <v>8.3000000000000007</v>
      </c>
      <c r="O71" s="25">
        <v>0</v>
      </c>
      <c r="P71" s="25">
        <v>0.6</v>
      </c>
      <c r="Q71" s="25">
        <v>12.2</v>
      </c>
      <c r="R71" s="25">
        <v>5</v>
      </c>
      <c r="S71" s="25">
        <v>0.8</v>
      </c>
      <c r="T71" s="25">
        <v>0.63400000000000001</v>
      </c>
      <c r="U71" s="25">
        <v>0.7</v>
      </c>
      <c r="V71" s="28">
        <v>62</v>
      </c>
      <c r="W71" s="22">
        <v>0.24</v>
      </c>
      <c r="X71" s="9">
        <v>240</v>
      </c>
      <c r="Y71" s="9">
        <v>122</v>
      </c>
      <c r="Z71" s="22">
        <v>0.12</v>
      </c>
      <c r="AA71" s="46">
        <v>0.6</v>
      </c>
      <c r="AB71" s="40">
        <v>0.04</v>
      </c>
      <c r="AC71" s="22">
        <v>0.34</v>
      </c>
      <c r="AD71" s="9">
        <v>2.1</v>
      </c>
      <c r="AE71" s="46">
        <v>0.9</v>
      </c>
      <c r="AF71" s="31">
        <v>1.2</v>
      </c>
      <c r="AG71" s="40">
        <v>0.05</v>
      </c>
      <c r="AH71" s="46">
        <v>0.3</v>
      </c>
      <c r="AI71" s="22">
        <v>0</v>
      </c>
      <c r="AJ71" s="22">
        <v>9.4</v>
      </c>
      <c r="AK71" s="30">
        <v>1.1000000000000001</v>
      </c>
      <c r="AL71" s="28">
        <v>85</v>
      </c>
      <c r="AM71" s="28">
        <v>240</v>
      </c>
      <c r="AN71" s="28">
        <v>160</v>
      </c>
      <c r="AO71" s="28">
        <v>131</v>
      </c>
      <c r="AP71" s="28">
        <v>23</v>
      </c>
      <c r="AQ71" s="25">
        <v>0.4</v>
      </c>
      <c r="AR71" s="25">
        <v>0.7</v>
      </c>
    </row>
    <row r="72" spans="1:44" s="44" customFormat="1" ht="18" customHeight="1" x14ac:dyDescent="0.25">
      <c r="A72" t="s">
        <v>1103</v>
      </c>
      <c r="B72" s="26" t="s">
        <v>1045</v>
      </c>
      <c r="C72" s="45">
        <v>257.32499999999999</v>
      </c>
      <c r="D72" s="45">
        <v>1076.6478</v>
      </c>
      <c r="E72" s="37">
        <v>48</v>
      </c>
      <c r="F72" s="38">
        <v>7.9</v>
      </c>
      <c r="G72" s="25">
        <v>12.3</v>
      </c>
      <c r="H72" s="25">
        <v>28.6</v>
      </c>
      <c r="I72" s="25">
        <v>30.3</v>
      </c>
      <c r="J72" s="25">
        <v>22.9</v>
      </c>
      <c r="K72" s="25">
        <v>22.9</v>
      </c>
      <c r="L72" s="30">
        <v>0</v>
      </c>
      <c r="M72" s="25">
        <v>0.2</v>
      </c>
      <c r="N72" s="25">
        <v>5.7</v>
      </c>
      <c r="O72" s="25">
        <v>0</v>
      </c>
      <c r="P72" s="25">
        <v>1.9</v>
      </c>
      <c r="Q72" s="25">
        <v>2.4</v>
      </c>
      <c r="R72" s="25">
        <v>6.3</v>
      </c>
      <c r="S72" s="25">
        <v>2.5</v>
      </c>
      <c r="T72" s="25">
        <v>0.05</v>
      </c>
      <c r="U72" s="25">
        <v>2.4</v>
      </c>
      <c r="V72" s="28">
        <v>119</v>
      </c>
      <c r="W72" s="22">
        <v>0.09</v>
      </c>
      <c r="X72" s="9">
        <v>90</v>
      </c>
      <c r="Y72" s="43">
        <v>4</v>
      </c>
      <c r="Z72" s="46">
        <v>0.6</v>
      </c>
      <c r="AA72" s="24">
        <v>4</v>
      </c>
      <c r="AB72" s="40">
        <v>7.0000000000000007E-2</v>
      </c>
      <c r="AC72" s="22">
        <v>0.26</v>
      </c>
      <c r="AD72" s="9">
        <v>2.1</v>
      </c>
      <c r="AE72" s="46">
        <v>0.4</v>
      </c>
      <c r="AF72" s="31">
        <v>1.7</v>
      </c>
      <c r="AG72" s="40">
        <v>0.08</v>
      </c>
      <c r="AH72" s="46">
        <v>0.8</v>
      </c>
      <c r="AI72" s="22">
        <v>0</v>
      </c>
      <c r="AJ72" s="22">
        <v>22</v>
      </c>
      <c r="AK72" s="30">
        <v>1.1000000000000001</v>
      </c>
      <c r="AL72" s="28">
        <v>38</v>
      </c>
      <c r="AM72" s="28">
        <v>219</v>
      </c>
      <c r="AN72" s="28">
        <v>116</v>
      </c>
      <c r="AO72" s="28">
        <v>161</v>
      </c>
      <c r="AP72" s="28">
        <v>43</v>
      </c>
      <c r="AQ72" s="25">
        <v>1.4</v>
      </c>
      <c r="AR72" s="25">
        <v>1.1000000000000001</v>
      </c>
    </row>
    <row r="73" spans="1:44" s="44" customFormat="1" ht="18" customHeight="1" x14ac:dyDescent="0.25">
      <c r="A73" t="s">
        <v>1104</v>
      </c>
      <c r="B73" s="26" t="s">
        <v>92</v>
      </c>
      <c r="C73" s="45">
        <v>197.625</v>
      </c>
      <c r="D73" s="45">
        <v>826.86300000000006</v>
      </c>
      <c r="E73" s="37">
        <v>63.2</v>
      </c>
      <c r="F73" s="38">
        <v>3.6</v>
      </c>
      <c r="G73" s="25">
        <v>10.9</v>
      </c>
      <c r="H73" s="25">
        <v>21.7</v>
      </c>
      <c r="I73" s="25">
        <v>22.7</v>
      </c>
      <c r="J73" s="25">
        <v>21.7</v>
      </c>
      <c r="K73" s="25">
        <v>21.7</v>
      </c>
      <c r="L73" s="30">
        <v>0</v>
      </c>
      <c r="M73" s="25">
        <v>0</v>
      </c>
      <c r="N73" s="25">
        <v>0</v>
      </c>
      <c r="O73" s="25">
        <v>2</v>
      </c>
      <c r="P73" s="25">
        <v>0</v>
      </c>
      <c r="Q73" s="25">
        <v>6.1</v>
      </c>
      <c r="R73" s="25">
        <v>2.5</v>
      </c>
      <c r="S73" s="25">
        <v>0.3</v>
      </c>
      <c r="T73" s="25">
        <v>0.37</v>
      </c>
      <c r="U73" s="25">
        <v>0.3</v>
      </c>
      <c r="V73" s="28">
        <v>33</v>
      </c>
      <c r="W73" s="22">
        <v>0.115</v>
      </c>
      <c r="X73" s="9">
        <v>115</v>
      </c>
      <c r="Y73" s="9">
        <v>195</v>
      </c>
      <c r="Z73" s="22">
        <v>0.11</v>
      </c>
      <c r="AA73" s="46">
        <v>0.2</v>
      </c>
      <c r="AB73" s="40">
        <v>0.04</v>
      </c>
      <c r="AC73" s="22">
        <v>0.21</v>
      </c>
      <c r="AD73" s="42">
        <v>0.9</v>
      </c>
      <c r="AE73" s="46">
        <v>0.1</v>
      </c>
      <c r="AF73" s="46">
        <v>0.8</v>
      </c>
      <c r="AG73" s="40">
        <v>0.08</v>
      </c>
      <c r="AH73" s="46">
        <v>0.4</v>
      </c>
      <c r="AI73" s="24">
        <v>1</v>
      </c>
      <c r="AJ73" s="43">
        <v>5</v>
      </c>
      <c r="AK73" s="30">
        <v>0.63</v>
      </c>
      <c r="AL73" s="28">
        <v>56</v>
      </c>
      <c r="AM73" s="28">
        <v>175</v>
      </c>
      <c r="AN73" s="28">
        <v>140</v>
      </c>
      <c r="AO73" s="28">
        <v>115</v>
      </c>
      <c r="AP73" s="28">
        <v>14</v>
      </c>
      <c r="AQ73" s="25">
        <v>0.1</v>
      </c>
      <c r="AR73" s="25">
        <v>0.4</v>
      </c>
    </row>
    <row r="74" spans="1:44" s="44" customFormat="1" ht="18" customHeight="1" x14ac:dyDescent="0.3">
      <c r="A74" s="47"/>
      <c r="B74" s="21"/>
      <c r="C74" s="11"/>
      <c r="D74" s="11"/>
      <c r="E74" s="37"/>
      <c r="F74" s="38"/>
      <c r="G74" s="48"/>
      <c r="H74" s="48"/>
      <c r="I74" s="48"/>
      <c r="J74" s="48"/>
      <c r="K74" s="48"/>
      <c r="L74" s="49"/>
      <c r="M74" s="48"/>
      <c r="N74" s="48"/>
      <c r="O74" s="48"/>
      <c r="P74" s="48"/>
      <c r="Q74" s="48"/>
      <c r="R74" s="48"/>
      <c r="S74" s="48"/>
      <c r="T74" s="48"/>
      <c r="U74" s="48"/>
      <c r="V74" s="50"/>
      <c r="W74" s="47"/>
      <c r="X74" s="9"/>
      <c r="Y74" s="9"/>
      <c r="Z74" s="47"/>
      <c r="AA74" s="47"/>
      <c r="AB74" s="47"/>
      <c r="AC74" s="47"/>
      <c r="AD74" s="47"/>
      <c r="AE74" s="47"/>
      <c r="AF74" s="51"/>
      <c r="AG74" s="47"/>
      <c r="AH74" s="47"/>
      <c r="AI74" s="47"/>
      <c r="AJ74" s="47"/>
      <c r="AK74" s="49"/>
      <c r="AL74" s="50"/>
      <c r="AM74" s="50"/>
      <c r="AN74" s="50"/>
      <c r="AO74" s="50"/>
      <c r="AP74" s="50"/>
      <c r="AQ74" s="48"/>
      <c r="AR74" s="48"/>
    </row>
    <row r="75" spans="1:44" s="44" customFormat="1" ht="18" customHeight="1" x14ac:dyDescent="0.3">
      <c r="A75" s="47"/>
      <c r="B75" s="32" t="s">
        <v>200</v>
      </c>
      <c r="C75" s="11"/>
      <c r="D75" s="11"/>
      <c r="E75" s="37"/>
      <c r="F75" s="38"/>
      <c r="G75" s="48"/>
      <c r="H75" s="48"/>
      <c r="I75" s="48"/>
      <c r="J75" s="48"/>
      <c r="K75" s="48"/>
      <c r="L75" s="49"/>
      <c r="M75" s="48"/>
      <c r="N75" s="48"/>
      <c r="O75" s="48"/>
      <c r="P75" s="48"/>
      <c r="Q75" s="48"/>
      <c r="R75" s="48"/>
      <c r="S75" s="48"/>
      <c r="T75" s="48"/>
      <c r="U75" s="48"/>
      <c r="V75" s="50"/>
      <c r="W75" s="47"/>
      <c r="X75" s="9"/>
      <c r="Y75" s="9"/>
      <c r="Z75" s="47"/>
      <c r="AA75" s="47"/>
      <c r="AB75" s="47"/>
      <c r="AC75" s="47"/>
      <c r="AD75" s="47"/>
      <c r="AE75" s="47"/>
      <c r="AF75" s="51"/>
      <c r="AG75" s="47"/>
      <c r="AH75" s="47"/>
      <c r="AI75" s="47"/>
      <c r="AJ75" s="47"/>
      <c r="AK75" s="49"/>
      <c r="AL75" s="50"/>
      <c r="AM75" s="50"/>
      <c r="AN75" s="50"/>
      <c r="AO75" s="50"/>
      <c r="AP75" s="50"/>
      <c r="AQ75" s="48"/>
      <c r="AR75" s="48"/>
    </row>
    <row r="76" spans="1:44" s="44" customFormat="1" ht="18" customHeight="1" x14ac:dyDescent="0.25">
      <c r="A76" t="s">
        <v>1105</v>
      </c>
      <c r="B76" s="21" t="s">
        <v>1462</v>
      </c>
      <c r="C76" s="11">
        <v>123.78801814399999</v>
      </c>
      <c r="D76" s="11">
        <v>518</v>
      </c>
      <c r="E76" s="37">
        <v>73.599999999999994</v>
      </c>
      <c r="F76" s="38">
        <v>19.7</v>
      </c>
      <c r="G76" s="25">
        <v>5</v>
      </c>
      <c r="H76" s="25">
        <v>0</v>
      </c>
      <c r="I76" s="25">
        <v>0</v>
      </c>
      <c r="J76" s="25">
        <v>0</v>
      </c>
      <c r="K76" s="25">
        <v>0</v>
      </c>
      <c r="L76" s="30">
        <v>0</v>
      </c>
      <c r="M76" s="25">
        <v>0</v>
      </c>
      <c r="N76" s="25">
        <v>0</v>
      </c>
      <c r="O76" s="25">
        <v>0</v>
      </c>
      <c r="P76" s="25">
        <v>0</v>
      </c>
      <c r="Q76" s="25">
        <v>2.2000000000000002</v>
      </c>
      <c r="R76" s="25">
        <v>1.6</v>
      </c>
      <c r="S76" s="25">
        <v>0.2</v>
      </c>
      <c r="T76" s="25">
        <v>0.23</v>
      </c>
      <c r="U76" s="25">
        <v>0.1</v>
      </c>
      <c r="V76" s="28">
        <v>68</v>
      </c>
      <c r="W76" s="22">
        <v>0</v>
      </c>
      <c r="X76" s="9">
        <v>0</v>
      </c>
      <c r="Y76" s="9">
        <v>0</v>
      </c>
      <c r="Z76" s="46">
        <v>0.4</v>
      </c>
      <c r="AA76" s="46">
        <v>0.1</v>
      </c>
      <c r="AB76" s="22">
        <v>0.14000000000000001</v>
      </c>
      <c r="AC76" s="22">
        <v>0.24</v>
      </c>
      <c r="AD76" s="9">
        <v>8.6999999999999993</v>
      </c>
      <c r="AE76" s="24">
        <v>5</v>
      </c>
      <c r="AF76" s="31">
        <v>3.7</v>
      </c>
      <c r="AG76" s="22">
        <v>0.37</v>
      </c>
      <c r="AH76" s="24">
        <v>2</v>
      </c>
      <c r="AI76" s="22">
        <v>0</v>
      </c>
      <c r="AJ76" s="43">
        <v>3</v>
      </c>
      <c r="AK76" s="30">
        <v>1.2</v>
      </c>
      <c r="AL76" s="28">
        <v>64</v>
      </c>
      <c r="AM76" s="28">
        <v>284</v>
      </c>
      <c r="AN76" s="28">
        <v>11</v>
      </c>
      <c r="AO76" s="28">
        <v>220</v>
      </c>
      <c r="AP76" s="28">
        <v>27</v>
      </c>
      <c r="AQ76" s="25">
        <v>1.7</v>
      </c>
      <c r="AR76" s="25">
        <v>3.8</v>
      </c>
    </row>
    <row r="77" spans="1:44" s="44" customFormat="1" ht="18" customHeight="1" x14ac:dyDescent="0.25">
      <c r="A77" t="s">
        <v>1106</v>
      </c>
      <c r="B77" s="26" t="s">
        <v>93</v>
      </c>
      <c r="C77" s="45">
        <v>232</v>
      </c>
      <c r="D77" s="45">
        <v>972.78</v>
      </c>
      <c r="E77" s="37">
        <v>58.4</v>
      </c>
      <c r="F77" s="38">
        <v>22.8</v>
      </c>
      <c r="G77" s="25">
        <v>15.7</v>
      </c>
      <c r="H77" s="25">
        <v>0</v>
      </c>
      <c r="I77" s="25">
        <v>0</v>
      </c>
      <c r="J77" s="25">
        <v>0</v>
      </c>
      <c r="K77" s="25">
        <v>0</v>
      </c>
      <c r="L77" s="30">
        <v>0</v>
      </c>
      <c r="M77" s="25">
        <v>0</v>
      </c>
      <c r="N77" s="25">
        <v>0</v>
      </c>
      <c r="O77" s="25">
        <v>0</v>
      </c>
      <c r="P77" s="25">
        <v>0</v>
      </c>
      <c r="Q77" s="25">
        <v>5.4</v>
      </c>
      <c r="R77" s="25">
        <v>7.1</v>
      </c>
      <c r="S77" s="25">
        <v>1.1000000000000001</v>
      </c>
      <c r="T77" s="25">
        <v>0.42</v>
      </c>
      <c r="U77" s="25">
        <v>1</v>
      </c>
      <c r="V77" s="28">
        <v>91</v>
      </c>
      <c r="W77" s="22">
        <v>2.7E-2</v>
      </c>
      <c r="X77" s="9">
        <v>27</v>
      </c>
      <c r="Y77" s="9">
        <v>0</v>
      </c>
      <c r="Z77" s="22">
        <v>0.59</v>
      </c>
      <c r="AA77" s="22">
        <v>1.4</v>
      </c>
      <c r="AB77" s="22">
        <v>0.14000000000000001</v>
      </c>
      <c r="AC77" s="22">
        <v>0.28000000000000003</v>
      </c>
      <c r="AD77" s="9">
        <v>9.6</v>
      </c>
      <c r="AE77" s="22">
        <v>5.3</v>
      </c>
      <c r="AF77" s="31">
        <v>4.3</v>
      </c>
      <c r="AG77" s="22">
        <v>0.35</v>
      </c>
      <c r="AH77" s="24">
        <v>2</v>
      </c>
      <c r="AI77" s="22">
        <v>0</v>
      </c>
      <c r="AJ77" s="22">
        <v>4.0999999999999996</v>
      </c>
      <c r="AK77" s="30">
        <v>2.5</v>
      </c>
      <c r="AL77" s="28">
        <v>486</v>
      </c>
      <c r="AM77" s="28">
        <v>302</v>
      </c>
      <c r="AN77" s="28">
        <v>13</v>
      </c>
      <c r="AO77" s="28">
        <v>247</v>
      </c>
      <c r="AP77" s="28">
        <v>35</v>
      </c>
      <c r="AQ77" s="25">
        <v>2</v>
      </c>
      <c r="AR77" s="25">
        <v>4.5</v>
      </c>
    </row>
    <row r="78" spans="1:44" s="44" customFormat="1" ht="18" customHeight="1" x14ac:dyDescent="0.25">
      <c r="A78" t="s">
        <v>1107</v>
      </c>
      <c r="B78" s="26" t="s">
        <v>94</v>
      </c>
      <c r="C78" s="45">
        <v>223.5</v>
      </c>
      <c r="D78" s="45">
        <v>935.12400000000002</v>
      </c>
      <c r="E78" s="37">
        <v>59.2</v>
      </c>
      <c r="F78" s="38">
        <v>22.8</v>
      </c>
      <c r="G78" s="25">
        <v>14.7</v>
      </c>
      <c r="H78" s="25">
        <v>0</v>
      </c>
      <c r="I78" s="25">
        <v>0</v>
      </c>
      <c r="J78" s="25">
        <v>0</v>
      </c>
      <c r="K78" s="25">
        <v>0</v>
      </c>
      <c r="L78" s="30">
        <v>0</v>
      </c>
      <c r="M78" s="25">
        <v>0</v>
      </c>
      <c r="N78" s="25">
        <v>0</v>
      </c>
      <c r="O78" s="25">
        <v>0</v>
      </c>
      <c r="P78" s="25">
        <v>0</v>
      </c>
      <c r="Q78" s="25">
        <v>6.8</v>
      </c>
      <c r="R78" s="25">
        <v>4.7</v>
      </c>
      <c r="S78" s="25">
        <v>1.1000000000000001</v>
      </c>
      <c r="T78" s="25">
        <v>0.42</v>
      </c>
      <c r="U78" s="25">
        <v>0.9</v>
      </c>
      <c r="V78" s="28">
        <v>102</v>
      </c>
      <c r="W78" s="22">
        <v>5.3999999999999999E-2</v>
      </c>
      <c r="X78" s="9">
        <v>54</v>
      </c>
      <c r="Y78" s="9">
        <v>0</v>
      </c>
      <c r="Z78" s="22">
        <v>0.81</v>
      </c>
      <c r="AA78" s="24">
        <v>2</v>
      </c>
      <c r="AB78" s="22">
        <v>0.14000000000000001</v>
      </c>
      <c r="AC78" s="22">
        <v>0.28000000000000003</v>
      </c>
      <c r="AD78" s="9">
        <v>9.6</v>
      </c>
      <c r="AE78" s="22">
        <v>5.3</v>
      </c>
      <c r="AF78" s="31">
        <v>4.3</v>
      </c>
      <c r="AG78" s="22">
        <v>0.35</v>
      </c>
      <c r="AH78" s="22">
        <v>2.1</v>
      </c>
      <c r="AI78" s="22">
        <v>0</v>
      </c>
      <c r="AJ78" s="22">
        <v>3.2</v>
      </c>
      <c r="AK78" s="30">
        <v>2.5</v>
      </c>
      <c r="AL78" s="28">
        <v>543</v>
      </c>
      <c r="AM78" s="28">
        <v>302</v>
      </c>
      <c r="AN78" s="28">
        <v>13</v>
      </c>
      <c r="AO78" s="28">
        <v>248</v>
      </c>
      <c r="AP78" s="28">
        <v>35</v>
      </c>
      <c r="AQ78" s="25">
        <v>2</v>
      </c>
      <c r="AR78" s="25">
        <v>4.5</v>
      </c>
    </row>
    <row r="79" spans="1:44" s="44" customFormat="1" ht="18" customHeight="1" x14ac:dyDescent="0.25">
      <c r="A79" t="s">
        <v>1108</v>
      </c>
      <c r="B79" s="26" t="s">
        <v>95</v>
      </c>
      <c r="C79" s="45">
        <v>168.4</v>
      </c>
      <c r="D79" s="45">
        <v>704.5856</v>
      </c>
      <c r="E79" s="37">
        <v>65.099999999999994</v>
      </c>
      <c r="F79" s="38">
        <v>24.1</v>
      </c>
      <c r="G79" s="25">
        <v>8</v>
      </c>
      <c r="H79" s="25">
        <v>0</v>
      </c>
      <c r="I79" s="25">
        <v>0</v>
      </c>
      <c r="J79" s="25">
        <v>0</v>
      </c>
      <c r="K79" s="25">
        <v>0</v>
      </c>
      <c r="L79" s="30">
        <v>0</v>
      </c>
      <c r="M79" s="25">
        <v>0</v>
      </c>
      <c r="N79" s="25">
        <v>0</v>
      </c>
      <c r="O79" s="25">
        <v>0</v>
      </c>
      <c r="P79" s="25">
        <v>0</v>
      </c>
      <c r="Q79" s="25">
        <v>3.5</v>
      </c>
      <c r="R79" s="25">
        <v>2.6</v>
      </c>
      <c r="S79" s="25">
        <v>0.4</v>
      </c>
      <c r="T79" s="25">
        <v>0.38</v>
      </c>
      <c r="U79" s="25">
        <v>0.1</v>
      </c>
      <c r="V79" s="28">
        <v>88</v>
      </c>
      <c r="W79" s="22">
        <v>0</v>
      </c>
      <c r="X79" s="9">
        <v>0</v>
      </c>
      <c r="Y79" s="9">
        <v>0</v>
      </c>
      <c r="Z79" s="22">
        <v>0.42</v>
      </c>
      <c r="AA79" s="46">
        <v>0.1</v>
      </c>
      <c r="AB79" s="22">
        <v>0.11</v>
      </c>
      <c r="AC79" s="22">
        <v>0.25</v>
      </c>
      <c r="AD79" s="43">
        <v>9</v>
      </c>
      <c r="AE79" s="22">
        <v>4.5</v>
      </c>
      <c r="AF79" s="31">
        <v>4.5</v>
      </c>
      <c r="AG79" s="22">
        <v>0.28999999999999998</v>
      </c>
      <c r="AH79" s="22">
        <v>1.8</v>
      </c>
      <c r="AI79" s="22">
        <v>0</v>
      </c>
      <c r="AJ79" s="22">
        <v>3.1</v>
      </c>
      <c r="AK79" s="30">
        <v>2.19</v>
      </c>
      <c r="AL79" s="28">
        <v>170</v>
      </c>
      <c r="AM79" s="28">
        <v>293</v>
      </c>
      <c r="AN79" s="28">
        <v>13</v>
      </c>
      <c r="AO79" s="28">
        <v>241</v>
      </c>
      <c r="AP79" s="28">
        <v>31</v>
      </c>
      <c r="AQ79" s="25">
        <v>2.2000000000000002</v>
      </c>
      <c r="AR79" s="25">
        <v>4.9000000000000004</v>
      </c>
    </row>
    <row r="80" spans="1:44" s="44" customFormat="1" ht="18" customHeight="1" x14ac:dyDescent="0.25">
      <c r="A80" t="s">
        <v>1109</v>
      </c>
      <c r="B80" s="26" t="s">
        <v>96</v>
      </c>
      <c r="C80" s="45">
        <v>157.30000000000001</v>
      </c>
      <c r="D80" s="45">
        <v>658.14320000000009</v>
      </c>
      <c r="E80" s="37">
        <v>65.7</v>
      </c>
      <c r="F80" s="38">
        <v>26.5</v>
      </c>
      <c r="G80" s="25">
        <v>5.7</v>
      </c>
      <c r="H80" s="25">
        <v>0</v>
      </c>
      <c r="I80" s="25">
        <v>0</v>
      </c>
      <c r="J80" s="25">
        <v>0</v>
      </c>
      <c r="K80" s="25">
        <v>0</v>
      </c>
      <c r="L80" s="30">
        <v>0</v>
      </c>
      <c r="M80" s="25">
        <v>0</v>
      </c>
      <c r="N80" s="25">
        <v>0</v>
      </c>
      <c r="O80" s="25">
        <v>0</v>
      </c>
      <c r="P80" s="25">
        <v>0</v>
      </c>
      <c r="Q80" s="25">
        <v>2.5</v>
      </c>
      <c r="R80" s="25">
        <v>1.8</v>
      </c>
      <c r="S80" s="25">
        <v>0.2</v>
      </c>
      <c r="T80" s="25">
        <v>0.26</v>
      </c>
      <c r="U80" s="25">
        <v>0.1</v>
      </c>
      <c r="V80" s="28">
        <v>91</v>
      </c>
      <c r="W80" s="22">
        <v>0</v>
      </c>
      <c r="X80" s="9">
        <v>0</v>
      </c>
      <c r="Y80" s="9">
        <v>0</v>
      </c>
      <c r="Z80" s="22">
        <v>0.36</v>
      </c>
      <c r="AA80" s="22">
        <v>0.11</v>
      </c>
      <c r="AB80" s="40">
        <v>0.08</v>
      </c>
      <c r="AC80" s="22">
        <v>0.19</v>
      </c>
      <c r="AD80" s="9">
        <v>7.4</v>
      </c>
      <c r="AE80" s="22">
        <v>2.5</v>
      </c>
      <c r="AF80" s="31">
        <v>4.9000000000000004</v>
      </c>
      <c r="AG80" s="22">
        <v>0.21</v>
      </c>
      <c r="AH80" s="22">
        <v>1.7</v>
      </c>
      <c r="AI80" s="22">
        <v>0</v>
      </c>
      <c r="AJ80" s="22">
        <v>2.5</v>
      </c>
      <c r="AK80" s="30">
        <v>2.1</v>
      </c>
      <c r="AL80" s="28">
        <v>164</v>
      </c>
      <c r="AM80" s="28">
        <v>221</v>
      </c>
      <c r="AN80" s="28">
        <v>13</v>
      </c>
      <c r="AO80" s="28">
        <v>250</v>
      </c>
      <c r="AP80" s="28">
        <v>27</v>
      </c>
      <c r="AQ80" s="25">
        <v>2.4</v>
      </c>
      <c r="AR80" s="25">
        <v>5.4</v>
      </c>
    </row>
    <row r="81" spans="1:44" s="44" customFormat="1" ht="18" customHeight="1" x14ac:dyDescent="0.25">
      <c r="A81" t="s">
        <v>1110</v>
      </c>
      <c r="B81" s="26" t="s">
        <v>97</v>
      </c>
      <c r="C81" s="45">
        <v>176.85</v>
      </c>
      <c r="D81" s="45">
        <v>739.94039999999995</v>
      </c>
      <c r="E81" s="37">
        <v>68.5</v>
      </c>
      <c r="F81" s="38">
        <v>15.9</v>
      </c>
      <c r="G81" s="25">
        <v>12</v>
      </c>
      <c r="H81" s="25">
        <v>1.4</v>
      </c>
      <c r="I81" s="25">
        <v>1.4</v>
      </c>
      <c r="J81" s="25">
        <v>1.3</v>
      </c>
      <c r="K81" s="25">
        <v>1.3</v>
      </c>
      <c r="L81" s="30">
        <v>0</v>
      </c>
      <c r="M81" s="25">
        <v>0</v>
      </c>
      <c r="N81" s="25">
        <v>0</v>
      </c>
      <c r="O81" s="25">
        <v>0.1</v>
      </c>
      <c r="P81" s="25">
        <v>0.6</v>
      </c>
      <c r="Q81" s="25">
        <v>4</v>
      </c>
      <c r="R81" s="25">
        <v>5.5</v>
      </c>
      <c r="S81" s="25">
        <v>1</v>
      </c>
      <c r="T81" s="25">
        <v>0.25</v>
      </c>
      <c r="U81" s="25">
        <v>0.7</v>
      </c>
      <c r="V81" s="28">
        <v>66</v>
      </c>
      <c r="W81" s="22">
        <v>4.7E-2</v>
      </c>
      <c r="X81" s="9">
        <v>47</v>
      </c>
      <c r="Y81" s="9">
        <v>150</v>
      </c>
      <c r="Z81" s="22">
        <v>0.43</v>
      </c>
      <c r="AA81" s="22">
        <v>1.6</v>
      </c>
      <c r="AB81" s="22">
        <v>0.14000000000000001</v>
      </c>
      <c r="AC81" s="22">
        <v>0.21</v>
      </c>
      <c r="AD81" s="9">
        <v>6.4</v>
      </c>
      <c r="AE81" s="22">
        <v>3.4</v>
      </c>
      <c r="AF81" s="31">
        <v>3</v>
      </c>
      <c r="AG81" s="22">
        <v>0.27</v>
      </c>
      <c r="AH81" s="22">
        <v>1.1000000000000001</v>
      </c>
      <c r="AI81" s="22">
        <v>6.3</v>
      </c>
      <c r="AJ81" s="22">
        <v>7.4</v>
      </c>
      <c r="AK81" s="30">
        <v>1.6</v>
      </c>
      <c r="AL81" s="28">
        <v>104</v>
      </c>
      <c r="AM81" s="28">
        <v>343</v>
      </c>
      <c r="AN81" s="28">
        <v>16</v>
      </c>
      <c r="AO81" s="28">
        <v>186</v>
      </c>
      <c r="AP81" s="28">
        <v>27</v>
      </c>
      <c r="AQ81" s="25">
        <v>1.8</v>
      </c>
      <c r="AR81" s="25">
        <v>3.2</v>
      </c>
    </row>
    <row r="82" spans="1:44" s="44" customFormat="1" ht="18" customHeight="1" x14ac:dyDescent="0.25">
      <c r="A82" t="s">
        <v>1111</v>
      </c>
      <c r="B82" s="26" t="s">
        <v>98</v>
      </c>
      <c r="C82" s="45">
        <v>169.65</v>
      </c>
      <c r="D82" s="45">
        <v>709.81560000000002</v>
      </c>
      <c r="E82" s="37">
        <v>69.2</v>
      </c>
      <c r="F82" s="38">
        <v>15.9</v>
      </c>
      <c r="G82" s="25">
        <v>11.2</v>
      </c>
      <c r="H82" s="25">
        <v>1.4</v>
      </c>
      <c r="I82" s="25">
        <v>1.4</v>
      </c>
      <c r="J82" s="25">
        <v>1.3</v>
      </c>
      <c r="K82" s="25">
        <v>1.3</v>
      </c>
      <c r="L82" s="30">
        <v>0</v>
      </c>
      <c r="M82" s="25">
        <v>0</v>
      </c>
      <c r="N82" s="25">
        <v>0</v>
      </c>
      <c r="O82" s="25">
        <v>0.1</v>
      </c>
      <c r="P82" s="25">
        <v>0.6</v>
      </c>
      <c r="Q82" s="25">
        <v>5.0999999999999996</v>
      </c>
      <c r="R82" s="25">
        <v>3.6</v>
      </c>
      <c r="S82" s="25">
        <v>0.9</v>
      </c>
      <c r="T82" s="25">
        <v>0.3</v>
      </c>
      <c r="U82" s="25">
        <v>0.8</v>
      </c>
      <c r="V82" s="28">
        <v>75</v>
      </c>
      <c r="W82" s="22">
        <v>6.9000000000000006E-2</v>
      </c>
      <c r="X82" s="9">
        <v>69</v>
      </c>
      <c r="Y82" s="9">
        <v>149</v>
      </c>
      <c r="Z82" s="22">
        <v>0.61</v>
      </c>
      <c r="AA82" s="22">
        <v>2.1</v>
      </c>
      <c r="AB82" s="40">
        <v>0.09</v>
      </c>
      <c r="AC82" s="22">
        <v>0.21</v>
      </c>
      <c r="AD82" s="9">
        <v>6.4</v>
      </c>
      <c r="AE82" s="22">
        <v>3.4</v>
      </c>
      <c r="AF82" s="31">
        <v>3</v>
      </c>
      <c r="AG82" s="22">
        <v>0.27</v>
      </c>
      <c r="AH82" s="22">
        <v>1.1000000000000001</v>
      </c>
      <c r="AI82" s="22">
        <v>6.3</v>
      </c>
      <c r="AJ82" s="22">
        <v>6.9</v>
      </c>
      <c r="AK82" s="30">
        <v>1.7</v>
      </c>
      <c r="AL82" s="28">
        <v>151</v>
      </c>
      <c r="AM82" s="28">
        <v>344</v>
      </c>
      <c r="AN82" s="28">
        <v>16</v>
      </c>
      <c r="AO82" s="28">
        <v>187</v>
      </c>
      <c r="AP82" s="28">
        <v>27</v>
      </c>
      <c r="AQ82" s="25">
        <v>1.8</v>
      </c>
      <c r="AR82" s="25">
        <v>3.2</v>
      </c>
    </row>
    <row r="83" spans="1:44" s="44" customFormat="1" ht="18" customHeight="1" x14ac:dyDescent="0.25">
      <c r="A83" t="s">
        <v>1112</v>
      </c>
      <c r="B83" s="26" t="s">
        <v>99</v>
      </c>
      <c r="C83" s="45">
        <v>184.8</v>
      </c>
      <c r="D83" s="45">
        <v>773.20320000000004</v>
      </c>
      <c r="E83" s="37">
        <v>62.7</v>
      </c>
      <c r="F83" s="38">
        <v>25.5</v>
      </c>
      <c r="G83" s="25">
        <v>9.1999999999999993</v>
      </c>
      <c r="H83" s="25">
        <v>0</v>
      </c>
      <c r="I83" s="25">
        <v>0</v>
      </c>
      <c r="J83" s="25">
        <v>0</v>
      </c>
      <c r="K83" s="25">
        <v>0</v>
      </c>
      <c r="L83" s="30">
        <v>0</v>
      </c>
      <c r="M83" s="25">
        <v>0</v>
      </c>
      <c r="N83" s="25">
        <v>0</v>
      </c>
      <c r="O83" s="25">
        <v>0</v>
      </c>
      <c r="P83" s="25">
        <v>0</v>
      </c>
      <c r="Q83" s="25">
        <v>4.0999999999999996</v>
      </c>
      <c r="R83" s="25">
        <v>3</v>
      </c>
      <c r="S83" s="25">
        <v>0.4</v>
      </c>
      <c r="T83" s="25">
        <v>0.42</v>
      </c>
      <c r="U83" s="25">
        <v>0.1</v>
      </c>
      <c r="V83" s="28">
        <v>96</v>
      </c>
      <c r="W83" s="22">
        <v>0</v>
      </c>
      <c r="X83" s="9">
        <v>0</v>
      </c>
      <c r="Y83" s="9">
        <v>0</v>
      </c>
      <c r="Z83" s="22">
        <v>0.43</v>
      </c>
      <c r="AA83" s="22">
        <v>0.11</v>
      </c>
      <c r="AB83" s="40">
        <v>0.08</v>
      </c>
      <c r="AC83" s="22">
        <v>0.21</v>
      </c>
      <c r="AD83" s="9">
        <v>8.5</v>
      </c>
      <c r="AE83" s="22">
        <v>3.7</v>
      </c>
      <c r="AF83" s="31">
        <v>4.8</v>
      </c>
      <c r="AG83" s="22">
        <v>0.23</v>
      </c>
      <c r="AH83" s="22">
        <v>1.6</v>
      </c>
      <c r="AI83" s="22">
        <v>0</v>
      </c>
      <c r="AJ83" s="22">
        <v>2.7</v>
      </c>
      <c r="AK83" s="30">
        <v>1.9</v>
      </c>
      <c r="AL83" s="28">
        <v>221</v>
      </c>
      <c r="AM83" s="28">
        <v>212</v>
      </c>
      <c r="AN83" s="28">
        <v>12</v>
      </c>
      <c r="AO83" s="28">
        <v>239</v>
      </c>
      <c r="AP83" s="28">
        <v>25</v>
      </c>
      <c r="AQ83" s="25">
        <v>2.2999999999999998</v>
      </c>
      <c r="AR83" s="25">
        <v>5.2</v>
      </c>
    </row>
    <row r="84" spans="1:44" s="44" customFormat="1" ht="18" customHeight="1" x14ac:dyDescent="0.25">
      <c r="A84" t="s">
        <v>1113</v>
      </c>
      <c r="B84" s="26" t="s">
        <v>100</v>
      </c>
      <c r="C84" s="45">
        <v>166.4</v>
      </c>
      <c r="D84" s="45">
        <v>696.21759999999995</v>
      </c>
      <c r="E84" s="37">
        <v>65.8</v>
      </c>
      <c r="F84" s="38">
        <v>24.5</v>
      </c>
      <c r="G84" s="25">
        <v>7.6</v>
      </c>
      <c r="H84" s="25">
        <v>0</v>
      </c>
      <c r="I84" s="25">
        <v>0</v>
      </c>
      <c r="J84" s="25">
        <v>0</v>
      </c>
      <c r="K84" s="25">
        <v>0</v>
      </c>
      <c r="L84" s="30">
        <v>0</v>
      </c>
      <c r="M84" s="25">
        <v>0</v>
      </c>
      <c r="N84" s="25">
        <v>0</v>
      </c>
      <c r="O84" s="25">
        <v>0</v>
      </c>
      <c r="P84" s="25">
        <v>0</v>
      </c>
      <c r="Q84" s="25">
        <v>3.4</v>
      </c>
      <c r="R84" s="25">
        <v>2.2999999999999998</v>
      </c>
      <c r="S84" s="25">
        <v>0.7</v>
      </c>
      <c r="T84" s="25">
        <v>0.32</v>
      </c>
      <c r="U84" s="25">
        <v>0.4</v>
      </c>
      <c r="V84" s="28">
        <v>87</v>
      </c>
      <c r="W84" s="22">
        <v>8.0000000000000002E-3</v>
      </c>
      <c r="X84" s="43">
        <v>8</v>
      </c>
      <c r="Y84" s="9">
        <v>0</v>
      </c>
      <c r="Z84" s="22">
        <v>0.47</v>
      </c>
      <c r="AA84" s="46">
        <v>0.3</v>
      </c>
      <c r="AB84" s="22">
        <v>0.11</v>
      </c>
      <c r="AC84" s="22">
        <v>0.25</v>
      </c>
      <c r="AD84" s="9">
        <v>9.1999999999999993</v>
      </c>
      <c r="AE84" s="22">
        <v>4.5999999999999996</v>
      </c>
      <c r="AF84" s="31">
        <v>4.5999999999999996</v>
      </c>
      <c r="AG84" s="22">
        <v>0.28999999999999998</v>
      </c>
      <c r="AH84" s="22">
        <v>1.8</v>
      </c>
      <c r="AI84" s="22">
        <v>0</v>
      </c>
      <c r="AJ84" s="22">
        <v>3.1</v>
      </c>
      <c r="AK84" s="30">
        <v>2.1</v>
      </c>
      <c r="AL84" s="28">
        <v>175</v>
      </c>
      <c r="AM84" s="28">
        <v>298</v>
      </c>
      <c r="AN84" s="28">
        <v>13</v>
      </c>
      <c r="AO84" s="28">
        <v>245</v>
      </c>
      <c r="AP84" s="28">
        <v>32</v>
      </c>
      <c r="AQ84" s="25">
        <v>2.1</v>
      </c>
      <c r="AR84" s="25">
        <v>5</v>
      </c>
    </row>
    <row r="85" spans="1:44" s="44" customFormat="1" ht="18" customHeight="1" x14ac:dyDescent="0.25">
      <c r="A85" t="s">
        <v>1114</v>
      </c>
      <c r="B85" s="26" t="s">
        <v>101</v>
      </c>
      <c r="C85" s="45">
        <v>152.30000000000001</v>
      </c>
      <c r="D85" s="45">
        <v>637.22320000000002</v>
      </c>
      <c r="E85" s="37">
        <v>65.900000000000006</v>
      </c>
      <c r="F85" s="38">
        <v>25.7</v>
      </c>
      <c r="G85" s="25">
        <v>5.5</v>
      </c>
      <c r="H85" s="25">
        <v>0</v>
      </c>
      <c r="I85" s="25">
        <v>0</v>
      </c>
      <c r="J85" s="25">
        <v>0</v>
      </c>
      <c r="K85" s="25">
        <v>0</v>
      </c>
      <c r="L85" s="30">
        <v>0</v>
      </c>
      <c r="M85" s="25">
        <v>0</v>
      </c>
      <c r="N85" s="25">
        <v>0</v>
      </c>
      <c r="O85" s="25">
        <v>0</v>
      </c>
      <c r="P85" s="25">
        <v>0</v>
      </c>
      <c r="Q85" s="25">
        <v>2.4</v>
      </c>
      <c r="R85" s="25">
        <v>1.8</v>
      </c>
      <c r="S85" s="25">
        <v>0.2</v>
      </c>
      <c r="T85" s="25">
        <v>0.25</v>
      </c>
      <c r="U85" s="25">
        <v>0.1</v>
      </c>
      <c r="V85" s="28">
        <v>88</v>
      </c>
      <c r="W85" s="22">
        <v>0</v>
      </c>
      <c r="X85" s="9">
        <v>0</v>
      </c>
      <c r="Y85" s="9">
        <v>0</v>
      </c>
      <c r="Z85" s="22">
        <v>0.44</v>
      </c>
      <c r="AA85" s="22">
        <v>0.11</v>
      </c>
      <c r="AB85" s="22">
        <v>0.11</v>
      </c>
      <c r="AC85" s="22">
        <v>0.26</v>
      </c>
      <c r="AD85" s="9">
        <v>9.6</v>
      </c>
      <c r="AE85" s="22">
        <v>4.8</v>
      </c>
      <c r="AF85" s="31">
        <v>4.8</v>
      </c>
      <c r="AG85" s="46">
        <v>0.3</v>
      </c>
      <c r="AH85" s="22">
        <v>1.9</v>
      </c>
      <c r="AI85" s="22">
        <v>0</v>
      </c>
      <c r="AJ85" s="22">
        <v>3.3</v>
      </c>
      <c r="AK85" s="30">
        <v>2.9</v>
      </c>
      <c r="AL85" s="28">
        <v>182</v>
      </c>
      <c r="AM85" s="28">
        <v>312</v>
      </c>
      <c r="AN85" s="28">
        <v>14</v>
      </c>
      <c r="AO85" s="28">
        <v>257</v>
      </c>
      <c r="AP85" s="28">
        <v>34</v>
      </c>
      <c r="AQ85" s="25">
        <v>2.2000000000000002</v>
      </c>
      <c r="AR85" s="25">
        <v>5.2</v>
      </c>
    </row>
    <row r="86" spans="1:44" s="44" customFormat="1" ht="18" customHeight="1" x14ac:dyDescent="0.3">
      <c r="A86" s="47"/>
      <c r="B86" s="21"/>
      <c r="C86" s="11"/>
      <c r="D86" s="11"/>
      <c r="E86" s="37"/>
      <c r="F86" s="38"/>
      <c r="G86" s="48"/>
      <c r="H86" s="48"/>
      <c r="I86" s="48"/>
      <c r="J86" s="48"/>
      <c r="K86" s="48"/>
      <c r="L86" s="49"/>
      <c r="M86" s="48"/>
      <c r="N86" s="48"/>
      <c r="O86" s="48"/>
      <c r="P86" s="48"/>
      <c r="Q86" s="48"/>
      <c r="R86" s="48"/>
      <c r="S86" s="48"/>
      <c r="T86" s="48"/>
      <c r="U86" s="48"/>
      <c r="V86" s="50"/>
      <c r="W86" s="47"/>
      <c r="X86" s="9"/>
      <c r="Y86" s="9"/>
      <c r="Z86" s="47"/>
      <c r="AA86" s="47"/>
      <c r="AB86" s="47"/>
      <c r="AC86" s="47"/>
      <c r="AD86" s="47"/>
      <c r="AE86" s="47"/>
      <c r="AF86" s="51"/>
      <c r="AG86" s="47"/>
      <c r="AH86" s="47"/>
      <c r="AI86" s="47"/>
      <c r="AJ86" s="47"/>
      <c r="AK86" s="49"/>
      <c r="AL86" s="50"/>
      <c r="AM86" s="50"/>
      <c r="AN86" s="50"/>
      <c r="AO86" s="50"/>
      <c r="AP86" s="50"/>
      <c r="AQ86" s="48"/>
      <c r="AR86" s="48"/>
    </row>
    <row r="87" spans="1:44" s="44" customFormat="1" ht="18" customHeight="1" x14ac:dyDescent="0.25">
      <c r="A87" t="s">
        <v>1115</v>
      </c>
      <c r="B87" s="21" t="s">
        <v>1463</v>
      </c>
      <c r="C87" s="11">
        <v>119.96445001599999</v>
      </c>
      <c r="D87" s="11">
        <v>502</v>
      </c>
      <c r="E87" s="37">
        <v>72.2</v>
      </c>
      <c r="F87" s="38">
        <v>23.9</v>
      </c>
      <c r="G87" s="25">
        <v>2.7</v>
      </c>
      <c r="H87" s="25">
        <v>0</v>
      </c>
      <c r="I87" s="25">
        <v>0</v>
      </c>
      <c r="J87" s="25">
        <v>0</v>
      </c>
      <c r="K87" s="25">
        <v>0</v>
      </c>
      <c r="L87" s="30">
        <v>0</v>
      </c>
      <c r="M87" s="25">
        <v>0</v>
      </c>
      <c r="N87" s="25">
        <v>0</v>
      </c>
      <c r="O87" s="25">
        <v>0</v>
      </c>
      <c r="P87" s="25">
        <v>0</v>
      </c>
      <c r="Q87" s="25">
        <v>0.8</v>
      </c>
      <c r="R87" s="25">
        <v>1.2</v>
      </c>
      <c r="S87" s="25">
        <v>0.2</v>
      </c>
      <c r="T87" s="25">
        <v>0.13</v>
      </c>
      <c r="U87" s="25">
        <v>0.1</v>
      </c>
      <c r="V87" s="28">
        <v>60</v>
      </c>
      <c r="W87" s="22">
        <v>0</v>
      </c>
      <c r="X87" s="9">
        <v>0</v>
      </c>
      <c r="Y87" s="9">
        <v>0</v>
      </c>
      <c r="Z87" s="46">
        <v>0.4</v>
      </c>
      <c r="AA87" s="40">
        <v>0.09</v>
      </c>
      <c r="AB87" s="22">
        <v>0.13</v>
      </c>
      <c r="AC87" s="22">
        <v>0.32</v>
      </c>
      <c r="AD87" s="9">
        <v>12</v>
      </c>
      <c r="AE87" s="22">
        <v>6.6</v>
      </c>
      <c r="AF87" s="31">
        <v>5.0999999999999996</v>
      </c>
      <c r="AG87" s="22">
        <v>0.32</v>
      </c>
      <c r="AH87" s="22">
        <v>1.3</v>
      </c>
      <c r="AI87" s="22">
        <v>0</v>
      </c>
      <c r="AJ87" s="43">
        <v>5</v>
      </c>
      <c r="AK87" s="30">
        <v>0.9</v>
      </c>
      <c r="AL87" s="28">
        <v>94</v>
      </c>
      <c r="AM87" s="28">
        <v>443</v>
      </c>
      <c r="AN87" s="28">
        <v>14</v>
      </c>
      <c r="AO87" s="28">
        <v>134</v>
      </c>
      <c r="AP87" s="28">
        <v>26</v>
      </c>
      <c r="AQ87" s="25">
        <v>1.1000000000000001</v>
      </c>
      <c r="AR87" s="25">
        <v>4.5999999999999996</v>
      </c>
    </row>
    <row r="88" spans="1:44" s="44" customFormat="1" ht="18" customHeight="1" x14ac:dyDescent="0.25">
      <c r="A88" t="s">
        <v>1116</v>
      </c>
      <c r="B88" s="26" t="s">
        <v>1359</v>
      </c>
      <c r="C88" s="11">
        <v>150.55299503999998</v>
      </c>
      <c r="D88" s="11">
        <v>630</v>
      </c>
      <c r="E88" s="37">
        <v>63.8</v>
      </c>
      <c r="F88" s="38">
        <v>30.9</v>
      </c>
      <c r="G88" s="25">
        <v>3</v>
      </c>
      <c r="H88" s="25">
        <v>0</v>
      </c>
      <c r="I88" s="25">
        <v>0</v>
      </c>
      <c r="J88" s="25">
        <v>0</v>
      </c>
      <c r="K88" s="25">
        <v>0</v>
      </c>
      <c r="L88" s="30">
        <v>0</v>
      </c>
      <c r="M88" s="25">
        <v>0</v>
      </c>
      <c r="N88" s="25">
        <v>0</v>
      </c>
      <c r="O88" s="25">
        <v>0</v>
      </c>
      <c r="P88" s="25">
        <v>0</v>
      </c>
      <c r="Q88" s="25">
        <v>0.9</v>
      </c>
      <c r="R88" s="25">
        <v>1.3</v>
      </c>
      <c r="S88" s="25">
        <v>0.2</v>
      </c>
      <c r="T88" s="25">
        <v>0.14000000000000001</v>
      </c>
      <c r="U88" s="25">
        <v>0.1</v>
      </c>
      <c r="V88" s="28">
        <v>78</v>
      </c>
      <c r="W88" s="22">
        <v>0</v>
      </c>
      <c r="X88" s="9">
        <v>0</v>
      </c>
      <c r="Y88" s="9">
        <v>0</v>
      </c>
      <c r="Z88" s="22">
        <v>0</v>
      </c>
      <c r="AA88" s="22">
        <v>0.98</v>
      </c>
      <c r="AB88" s="22">
        <v>0.11</v>
      </c>
      <c r="AC88" s="22">
        <v>0.35</v>
      </c>
      <c r="AD88" s="9">
        <v>12</v>
      </c>
      <c r="AE88" s="22">
        <v>6.3</v>
      </c>
      <c r="AF88" s="31">
        <v>5.8</v>
      </c>
      <c r="AG88" s="22">
        <v>0.26</v>
      </c>
      <c r="AH88" s="22">
        <v>1.2</v>
      </c>
      <c r="AI88" s="22">
        <v>0</v>
      </c>
      <c r="AJ88" s="22">
        <v>5.4</v>
      </c>
      <c r="AK88" s="30">
        <v>1.8</v>
      </c>
      <c r="AL88" s="28">
        <v>202</v>
      </c>
      <c r="AM88" s="28">
        <v>482</v>
      </c>
      <c r="AN88" s="28">
        <v>17</v>
      </c>
      <c r="AO88" s="28">
        <v>155</v>
      </c>
      <c r="AP88" s="28">
        <v>32</v>
      </c>
      <c r="AQ88" s="25">
        <v>1.4</v>
      </c>
      <c r="AR88" s="25">
        <v>6.3</v>
      </c>
    </row>
    <row r="89" spans="1:44" s="44" customFormat="1" ht="18" customHeight="1" x14ac:dyDescent="0.25">
      <c r="A89" t="s">
        <v>1117</v>
      </c>
      <c r="B89" s="26" t="s">
        <v>1360</v>
      </c>
      <c r="C89" s="11">
        <v>116.18408820784639</v>
      </c>
      <c r="D89" s="45">
        <v>486.18079999999998</v>
      </c>
      <c r="E89" s="37">
        <v>74.2</v>
      </c>
      <c r="F89" s="38">
        <v>20.5</v>
      </c>
      <c r="G89" s="25">
        <v>3.8</v>
      </c>
      <c r="H89" s="25">
        <v>0</v>
      </c>
      <c r="I89" s="25">
        <v>0</v>
      </c>
      <c r="J89" s="25">
        <v>0</v>
      </c>
      <c r="K89" s="25">
        <v>0</v>
      </c>
      <c r="L89" s="30">
        <v>0</v>
      </c>
      <c r="M89" s="25">
        <v>0</v>
      </c>
      <c r="N89" s="25">
        <v>0</v>
      </c>
      <c r="O89" s="25">
        <v>0</v>
      </c>
      <c r="P89" s="25">
        <v>0</v>
      </c>
      <c r="Q89" s="25">
        <v>1.2</v>
      </c>
      <c r="R89" s="25">
        <v>1.7</v>
      </c>
      <c r="S89" s="25">
        <v>0.3</v>
      </c>
      <c r="T89" s="25">
        <v>0.18</v>
      </c>
      <c r="U89" s="25">
        <v>0.2</v>
      </c>
      <c r="V89" s="28">
        <v>57</v>
      </c>
      <c r="W89" s="22">
        <v>0</v>
      </c>
      <c r="X89" s="9">
        <v>0</v>
      </c>
      <c r="Y89" s="9">
        <v>0</v>
      </c>
      <c r="Z89" s="22">
        <v>0</v>
      </c>
      <c r="AA89" s="40">
        <v>0.09</v>
      </c>
      <c r="AB89" s="22">
        <v>0.13</v>
      </c>
      <c r="AC89" s="22">
        <v>0.32</v>
      </c>
      <c r="AD89" s="9">
        <v>10</v>
      </c>
      <c r="AE89" s="22">
        <v>6.1</v>
      </c>
      <c r="AF89" s="31">
        <v>4.4000000000000004</v>
      </c>
      <c r="AG89" s="46">
        <v>0.3</v>
      </c>
      <c r="AH89" s="22">
        <v>1.1000000000000001</v>
      </c>
      <c r="AI89" s="22">
        <v>0</v>
      </c>
      <c r="AJ89" s="43">
        <v>5</v>
      </c>
      <c r="AK89" s="30">
        <v>1.2</v>
      </c>
      <c r="AL89" s="28">
        <v>82</v>
      </c>
      <c r="AM89" s="28">
        <v>385</v>
      </c>
      <c r="AN89" s="28">
        <v>11</v>
      </c>
      <c r="AO89" s="28">
        <v>226</v>
      </c>
      <c r="AP89" s="28">
        <v>22</v>
      </c>
      <c r="AQ89" s="25">
        <v>0.5</v>
      </c>
      <c r="AR89" s="25">
        <v>4</v>
      </c>
    </row>
    <row r="90" spans="1:44" s="44" customFormat="1" ht="18" customHeight="1" x14ac:dyDescent="0.25">
      <c r="A90" t="s">
        <v>1119</v>
      </c>
      <c r="B90" s="26" t="s">
        <v>1361</v>
      </c>
      <c r="C90" s="11">
        <v>167.602046349744</v>
      </c>
      <c r="D90" s="45">
        <v>701.34300000000007</v>
      </c>
      <c r="E90" s="37">
        <v>65.2</v>
      </c>
      <c r="F90" s="38">
        <v>22.8</v>
      </c>
      <c r="G90" s="25">
        <v>8.1999999999999993</v>
      </c>
      <c r="H90" s="25">
        <v>0.7</v>
      </c>
      <c r="I90" s="25">
        <v>0.7</v>
      </c>
      <c r="J90" s="25">
        <v>0.5</v>
      </c>
      <c r="K90" s="25">
        <v>0.5</v>
      </c>
      <c r="L90" s="30">
        <v>0</v>
      </c>
      <c r="M90" s="25">
        <v>0</v>
      </c>
      <c r="N90" s="25">
        <v>0.1</v>
      </c>
      <c r="O90" s="25">
        <v>0.1</v>
      </c>
      <c r="P90" s="25">
        <v>0.3</v>
      </c>
      <c r="Q90" s="25">
        <v>2.5</v>
      </c>
      <c r="R90" s="25">
        <v>4</v>
      </c>
      <c r="S90" s="25">
        <v>0.7</v>
      </c>
      <c r="T90" s="25">
        <v>0.23</v>
      </c>
      <c r="U90" s="25">
        <v>0.6</v>
      </c>
      <c r="V90" s="28">
        <v>71</v>
      </c>
      <c r="W90" s="22">
        <v>6.2E-2</v>
      </c>
      <c r="X90" s="9">
        <v>62</v>
      </c>
      <c r="Y90" s="9">
        <v>303</v>
      </c>
      <c r="Z90" s="10">
        <v>0.05</v>
      </c>
      <c r="AA90" s="22">
        <v>0.32</v>
      </c>
      <c r="AB90" s="22">
        <v>0.12</v>
      </c>
      <c r="AC90" s="22">
        <v>0.37</v>
      </c>
      <c r="AD90" s="9">
        <v>10</v>
      </c>
      <c r="AE90" s="22">
        <v>5.7</v>
      </c>
      <c r="AF90" s="31">
        <v>4.3</v>
      </c>
      <c r="AG90" s="22">
        <v>0.28000000000000003</v>
      </c>
      <c r="AH90" s="22">
        <v>0.87</v>
      </c>
      <c r="AI90" s="24">
        <v>1</v>
      </c>
      <c r="AJ90" s="22">
        <v>6.9</v>
      </c>
      <c r="AK90" s="30">
        <v>2.4</v>
      </c>
      <c r="AL90" s="28">
        <v>471</v>
      </c>
      <c r="AM90" s="28">
        <v>481</v>
      </c>
      <c r="AN90" s="28">
        <v>19</v>
      </c>
      <c r="AO90" s="28">
        <v>261</v>
      </c>
      <c r="AP90" s="28">
        <v>30</v>
      </c>
      <c r="AQ90" s="25">
        <v>0.7</v>
      </c>
      <c r="AR90" s="25">
        <v>4.5999999999999996</v>
      </c>
    </row>
    <row r="91" spans="1:44" s="44" customFormat="1" ht="18" customHeight="1" x14ac:dyDescent="0.25">
      <c r="A91" t="s">
        <v>1120</v>
      </c>
      <c r="B91" s="26" t="s">
        <v>1362</v>
      </c>
      <c r="C91" s="11">
        <v>171.20155338544319</v>
      </c>
      <c r="D91" s="45">
        <v>716.40539999999999</v>
      </c>
      <c r="E91" s="37">
        <v>64.900000000000006</v>
      </c>
      <c r="F91" s="38">
        <v>22.8</v>
      </c>
      <c r="G91" s="25">
        <v>8.6</v>
      </c>
      <c r="H91" s="25">
        <v>0.7</v>
      </c>
      <c r="I91" s="25">
        <v>0.7</v>
      </c>
      <c r="J91" s="25">
        <v>0.5</v>
      </c>
      <c r="K91" s="25">
        <v>0.5</v>
      </c>
      <c r="L91" s="30">
        <v>0</v>
      </c>
      <c r="M91" s="25">
        <v>0</v>
      </c>
      <c r="N91" s="25">
        <v>0.1</v>
      </c>
      <c r="O91" s="25">
        <v>0.1</v>
      </c>
      <c r="P91" s="25">
        <v>0.3</v>
      </c>
      <c r="Q91" s="25">
        <v>1.9</v>
      </c>
      <c r="R91" s="25">
        <v>3.9</v>
      </c>
      <c r="S91" s="25">
        <v>2</v>
      </c>
      <c r="T91" s="25">
        <v>0.2</v>
      </c>
      <c r="U91" s="25">
        <v>1.8</v>
      </c>
      <c r="V91" s="28">
        <v>66</v>
      </c>
      <c r="W91" s="22">
        <v>0.05</v>
      </c>
      <c r="X91" s="9">
        <v>50</v>
      </c>
      <c r="Y91" s="9">
        <v>303</v>
      </c>
      <c r="Z91" s="22">
        <v>0</v>
      </c>
      <c r="AA91" s="22">
        <v>1.2</v>
      </c>
      <c r="AB91" s="22">
        <v>0.12</v>
      </c>
      <c r="AC91" s="22">
        <v>0.37</v>
      </c>
      <c r="AD91" s="9">
        <v>10</v>
      </c>
      <c r="AE91" s="22">
        <v>5.7</v>
      </c>
      <c r="AF91" s="31">
        <v>4.3</v>
      </c>
      <c r="AG91" s="22">
        <v>0.28000000000000003</v>
      </c>
      <c r="AH91" s="22">
        <v>0.87</v>
      </c>
      <c r="AI91" s="24">
        <v>1</v>
      </c>
      <c r="AJ91" s="22">
        <v>6.9</v>
      </c>
      <c r="AK91" s="30">
        <v>2.2999999999999998</v>
      </c>
      <c r="AL91" s="28">
        <v>447</v>
      </c>
      <c r="AM91" s="28">
        <v>481</v>
      </c>
      <c r="AN91" s="28">
        <v>19</v>
      </c>
      <c r="AO91" s="28">
        <v>261</v>
      </c>
      <c r="AP91" s="28">
        <v>30</v>
      </c>
      <c r="AQ91" s="25">
        <v>0.7</v>
      </c>
      <c r="AR91" s="25">
        <v>4.5999999999999996</v>
      </c>
    </row>
    <row r="92" spans="1:44" s="44" customFormat="1" ht="18" customHeight="1" x14ac:dyDescent="0.25">
      <c r="A92" t="s">
        <v>1118</v>
      </c>
      <c r="B92" s="26" t="s">
        <v>1363</v>
      </c>
      <c r="C92" s="11">
        <v>167.602046349744</v>
      </c>
      <c r="D92" s="45">
        <v>701.34300000000007</v>
      </c>
      <c r="E92" s="37">
        <v>65.2</v>
      </c>
      <c r="F92" s="38">
        <v>22.8</v>
      </c>
      <c r="G92" s="25">
        <v>8.1999999999999993</v>
      </c>
      <c r="H92" s="25">
        <v>0.7</v>
      </c>
      <c r="I92" s="25">
        <v>0.7</v>
      </c>
      <c r="J92" s="25">
        <v>0.5</v>
      </c>
      <c r="K92" s="25">
        <v>0.5</v>
      </c>
      <c r="L92" s="30">
        <v>0</v>
      </c>
      <c r="M92" s="25">
        <v>0</v>
      </c>
      <c r="N92" s="25">
        <v>0.1</v>
      </c>
      <c r="O92" s="25">
        <v>0.1</v>
      </c>
      <c r="P92" s="25">
        <v>0.3</v>
      </c>
      <c r="Q92" s="25">
        <v>2.6</v>
      </c>
      <c r="R92" s="25">
        <v>2.8</v>
      </c>
      <c r="S92" s="25">
        <v>1.9</v>
      </c>
      <c r="T92" s="25">
        <v>0.47</v>
      </c>
      <c r="U92" s="25">
        <v>1.7</v>
      </c>
      <c r="V92" s="28">
        <v>74</v>
      </c>
      <c r="W92" s="22">
        <v>6.5000000000000002E-2</v>
      </c>
      <c r="X92" s="9">
        <v>65</v>
      </c>
      <c r="Y92" s="9">
        <v>303</v>
      </c>
      <c r="Z92" s="10">
        <v>0.05</v>
      </c>
      <c r="AA92" s="22">
        <v>1.1000000000000001</v>
      </c>
      <c r="AB92" s="22">
        <v>0.12</v>
      </c>
      <c r="AC92" s="22">
        <v>0.37</v>
      </c>
      <c r="AD92" s="9">
        <v>10</v>
      </c>
      <c r="AE92" s="22">
        <v>5.7</v>
      </c>
      <c r="AF92" s="31">
        <v>4.3</v>
      </c>
      <c r="AG92" s="22">
        <v>0.28000000000000003</v>
      </c>
      <c r="AH92" s="22">
        <v>0.87</v>
      </c>
      <c r="AI92" s="24">
        <v>1</v>
      </c>
      <c r="AJ92" s="22">
        <v>6.7</v>
      </c>
      <c r="AK92" s="30">
        <v>2.4</v>
      </c>
      <c r="AL92" s="28">
        <v>464</v>
      </c>
      <c r="AM92" s="28">
        <v>482</v>
      </c>
      <c r="AN92" s="28">
        <v>20</v>
      </c>
      <c r="AO92" s="28">
        <v>261</v>
      </c>
      <c r="AP92" s="28">
        <v>30</v>
      </c>
      <c r="AQ92" s="25">
        <v>0.7</v>
      </c>
      <c r="AR92" s="25">
        <v>4.5999999999999996</v>
      </c>
    </row>
    <row r="93" spans="1:44" s="44" customFormat="1" ht="18" customHeight="1" x14ac:dyDescent="0.25">
      <c r="A93" t="s">
        <v>1121</v>
      </c>
      <c r="B93" s="26" t="s">
        <v>1364</v>
      </c>
      <c r="C93" s="11">
        <v>167.602046349744</v>
      </c>
      <c r="D93" s="45">
        <v>701.34300000000007</v>
      </c>
      <c r="E93" s="37">
        <v>65.3</v>
      </c>
      <c r="F93" s="38">
        <v>22.8</v>
      </c>
      <c r="G93" s="25">
        <v>8.1999999999999993</v>
      </c>
      <c r="H93" s="25">
        <v>0.7</v>
      </c>
      <c r="I93" s="25">
        <v>0.7</v>
      </c>
      <c r="J93" s="25">
        <v>0.5</v>
      </c>
      <c r="K93" s="25">
        <v>0.5</v>
      </c>
      <c r="L93" s="30">
        <v>0</v>
      </c>
      <c r="M93" s="25">
        <v>0</v>
      </c>
      <c r="N93" s="25">
        <v>0.1</v>
      </c>
      <c r="O93" s="25">
        <v>0.1</v>
      </c>
      <c r="P93" s="25">
        <v>0.3</v>
      </c>
      <c r="Q93" s="25">
        <v>2.4</v>
      </c>
      <c r="R93" s="25">
        <v>2.9</v>
      </c>
      <c r="S93" s="25">
        <v>2</v>
      </c>
      <c r="T93" s="25">
        <v>0.23</v>
      </c>
      <c r="U93" s="25">
        <v>1.8</v>
      </c>
      <c r="V93" s="28">
        <v>71</v>
      </c>
      <c r="W93" s="22">
        <v>6.2E-2</v>
      </c>
      <c r="X93" s="9">
        <v>62</v>
      </c>
      <c r="Y93" s="9">
        <v>303</v>
      </c>
      <c r="Z93" s="10">
        <v>0.05</v>
      </c>
      <c r="AA93" s="22">
        <v>1.1000000000000001</v>
      </c>
      <c r="AB93" s="22">
        <v>0.12</v>
      </c>
      <c r="AC93" s="22">
        <v>0.37</v>
      </c>
      <c r="AD93" s="9">
        <v>10</v>
      </c>
      <c r="AE93" s="22">
        <v>5.7</v>
      </c>
      <c r="AF93" s="31">
        <v>4.3</v>
      </c>
      <c r="AG93" s="22">
        <v>0.28000000000000003</v>
      </c>
      <c r="AH93" s="22">
        <v>0.87</v>
      </c>
      <c r="AI93" s="24">
        <v>1</v>
      </c>
      <c r="AJ93" s="22">
        <v>6.7</v>
      </c>
      <c r="AK93" s="30">
        <v>2.2999999999999998</v>
      </c>
      <c r="AL93" s="28">
        <v>471</v>
      </c>
      <c r="AM93" s="28">
        <v>481</v>
      </c>
      <c r="AN93" s="28">
        <v>19</v>
      </c>
      <c r="AO93" s="28">
        <v>261</v>
      </c>
      <c r="AP93" s="28">
        <v>30</v>
      </c>
      <c r="AQ93" s="25">
        <v>0.7</v>
      </c>
      <c r="AR93" s="25">
        <v>4.5999999999999996</v>
      </c>
    </row>
    <row r="94" spans="1:44" s="44" customFormat="1" ht="18" customHeight="1" x14ac:dyDescent="0.25">
      <c r="A94" t="s">
        <v>1122</v>
      </c>
      <c r="B94" s="26" t="s">
        <v>1365</v>
      </c>
      <c r="C94" s="11">
        <v>153.17902163031039</v>
      </c>
      <c r="D94" s="45">
        <v>640.98879999999997</v>
      </c>
      <c r="E94" s="37">
        <v>64.900000000000006</v>
      </c>
      <c r="F94" s="38">
        <v>28.4</v>
      </c>
      <c r="G94" s="25">
        <v>4.4000000000000004</v>
      </c>
      <c r="H94" s="25">
        <v>0</v>
      </c>
      <c r="I94" s="25">
        <v>0</v>
      </c>
      <c r="J94" s="25">
        <v>0</v>
      </c>
      <c r="K94" s="25">
        <v>0</v>
      </c>
      <c r="L94" s="30">
        <v>0</v>
      </c>
      <c r="M94" s="25">
        <v>0</v>
      </c>
      <c r="N94" s="25">
        <v>0</v>
      </c>
      <c r="O94" s="25">
        <v>0</v>
      </c>
      <c r="P94" s="25">
        <v>0</v>
      </c>
      <c r="Q94" s="25">
        <v>1.4</v>
      </c>
      <c r="R94" s="25">
        <v>2</v>
      </c>
      <c r="S94" s="25">
        <v>0.3</v>
      </c>
      <c r="T94" s="25">
        <v>0.21</v>
      </c>
      <c r="U94" s="25">
        <v>0.3</v>
      </c>
      <c r="V94" s="28">
        <v>83</v>
      </c>
      <c r="W94" s="22">
        <v>0</v>
      </c>
      <c r="X94" s="9">
        <v>0</v>
      </c>
      <c r="Y94" s="9">
        <v>0</v>
      </c>
      <c r="Z94" s="22">
        <v>0</v>
      </c>
      <c r="AA94" s="40">
        <v>0.08</v>
      </c>
      <c r="AB94" s="22">
        <v>0.11</v>
      </c>
      <c r="AC94" s="22">
        <v>0.38</v>
      </c>
      <c r="AD94" s="9">
        <v>12</v>
      </c>
      <c r="AE94" s="22">
        <v>6.2</v>
      </c>
      <c r="AF94" s="31">
        <v>5.3</v>
      </c>
      <c r="AG94" s="22">
        <v>0.26</v>
      </c>
      <c r="AH94" s="22">
        <v>1.1000000000000001</v>
      </c>
      <c r="AI94" s="22">
        <v>0</v>
      </c>
      <c r="AJ94" s="22">
        <v>5.8</v>
      </c>
      <c r="AK94" s="30">
        <v>2.34</v>
      </c>
      <c r="AL94" s="28">
        <v>203</v>
      </c>
      <c r="AM94" s="28">
        <v>450</v>
      </c>
      <c r="AN94" s="28">
        <v>14</v>
      </c>
      <c r="AO94" s="28">
        <v>281</v>
      </c>
      <c r="AP94" s="28">
        <v>30</v>
      </c>
      <c r="AQ94" s="25">
        <v>0.7</v>
      </c>
      <c r="AR94" s="25">
        <v>5.8</v>
      </c>
    </row>
    <row r="95" spans="1:44" s="44" customFormat="1" ht="18" customHeight="1" x14ac:dyDescent="0.25">
      <c r="A95" t="s">
        <v>1123</v>
      </c>
      <c r="B95" s="26" t="s">
        <v>1366</v>
      </c>
      <c r="C95" s="11">
        <v>143.86175081599998</v>
      </c>
      <c r="D95" s="11">
        <v>602</v>
      </c>
      <c r="E95" s="37">
        <v>66.7</v>
      </c>
      <c r="F95" s="38">
        <v>26.5</v>
      </c>
      <c r="G95" s="25">
        <v>4.2</v>
      </c>
      <c r="H95" s="25">
        <v>0</v>
      </c>
      <c r="I95" s="25">
        <v>0</v>
      </c>
      <c r="J95" s="25">
        <v>0</v>
      </c>
      <c r="K95" s="25">
        <v>0</v>
      </c>
      <c r="L95" s="30">
        <v>0</v>
      </c>
      <c r="M95" s="25">
        <v>0</v>
      </c>
      <c r="N95" s="25">
        <v>0</v>
      </c>
      <c r="O95" s="25">
        <v>0</v>
      </c>
      <c r="P95" s="25">
        <v>0</v>
      </c>
      <c r="Q95" s="25">
        <v>1.3</v>
      </c>
      <c r="R95" s="25">
        <v>1.8</v>
      </c>
      <c r="S95" s="25">
        <v>0.3</v>
      </c>
      <c r="T95" s="25">
        <v>0.19</v>
      </c>
      <c r="U95" s="25">
        <v>0.2</v>
      </c>
      <c r="V95" s="28">
        <v>74</v>
      </c>
      <c r="W95" s="22">
        <v>0</v>
      </c>
      <c r="X95" s="9">
        <v>0</v>
      </c>
      <c r="Y95" s="9">
        <v>0</v>
      </c>
      <c r="Z95" s="22">
        <v>0</v>
      </c>
      <c r="AA95" s="22">
        <v>0.98</v>
      </c>
      <c r="AB95" s="22">
        <v>0.11</v>
      </c>
      <c r="AC95" s="22">
        <v>0.35</v>
      </c>
      <c r="AD95" s="9">
        <v>11</v>
      </c>
      <c r="AE95" s="22">
        <v>5.8</v>
      </c>
      <c r="AF95" s="31">
        <v>4.9000000000000004</v>
      </c>
      <c r="AG95" s="22">
        <v>0.24</v>
      </c>
      <c r="AH95" s="24">
        <v>1</v>
      </c>
      <c r="AI95" s="22">
        <v>0</v>
      </c>
      <c r="AJ95" s="22">
        <v>5.4</v>
      </c>
      <c r="AK95" s="30">
        <v>2.2000000000000002</v>
      </c>
      <c r="AL95" s="28">
        <v>188</v>
      </c>
      <c r="AM95" s="28">
        <v>419</v>
      </c>
      <c r="AN95" s="28">
        <v>14</v>
      </c>
      <c r="AO95" s="28">
        <v>261</v>
      </c>
      <c r="AP95" s="28">
        <v>28</v>
      </c>
      <c r="AQ95" s="25">
        <v>0.7</v>
      </c>
      <c r="AR95" s="25">
        <v>5.4</v>
      </c>
    </row>
    <row r="96" spans="1:44" s="44" customFormat="1" ht="18" customHeight="1" x14ac:dyDescent="0.25">
      <c r="A96" t="s">
        <v>1124</v>
      </c>
      <c r="B96" s="26" t="s">
        <v>1367</v>
      </c>
      <c r="C96" s="11">
        <v>113.18449901143039</v>
      </c>
      <c r="D96" s="45">
        <v>473.62880000000001</v>
      </c>
      <c r="E96" s="37">
        <v>75.2</v>
      </c>
      <c r="F96" s="38">
        <v>19.3</v>
      </c>
      <c r="G96" s="25">
        <v>4</v>
      </c>
      <c r="H96" s="25">
        <v>0</v>
      </c>
      <c r="I96" s="25">
        <v>0</v>
      </c>
      <c r="J96" s="25">
        <v>0</v>
      </c>
      <c r="K96" s="25">
        <v>0</v>
      </c>
      <c r="L96" s="30">
        <v>0</v>
      </c>
      <c r="M96" s="25">
        <v>0</v>
      </c>
      <c r="N96" s="25">
        <v>0</v>
      </c>
      <c r="O96" s="25">
        <v>0</v>
      </c>
      <c r="P96" s="25">
        <v>0</v>
      </c>
      <c r="Q96" s="25">
        <v>1.2</v>
      </c>
      <c r="R96" s="25">
        <v>1.8</v>
      </c>
      <c r="S96" s="25">
        <v>0.3</v>
      </c>
      <c r="T96" s="25">
        <v>0.19</v>
      </c>
      <c r="U96" s="25">
        <v>0.2</v>
      </c>
      <c r="V96" s="28">
        <v>60</v>
      </c>
      <c r="W96" s="22">
        <v>0</v>
      </c>
      <c r="X96" s="9">
        <v>0</v>
      </c>
      <c r="Y96" s="9">
        <v>0</v>
      </c>
      <c r="Z96" s="22">
        <v>0</v>
      </c>
      <c r="AA96" s="40">
        <v>0.09</v>
      </c>
      <c r="AB96" s="22">
        <v>0.13</v>
      </c>
      <c r="AC96" s="42">
        <v>0.3</v>
      </c>
      <c r="AD96" s="9">
        <v>10</v>
      </c>
      <c r="AE96" s="24">
        <v>6</v>
      </c>
      <c r="AF96" s="31">
        <v>4.0999999999999996</v>
      </c>
      <c r="AG96" s="46">
        <v>0.3</v>
      </c>
      <c r="AH96" s="22">
        <v>1.1000000000000001</v>
      </c>
      <c r="AI96" s="22">
        <v>0</v>
      </c>
      <c r="AJ96" s="43">
        <v>5</v>
      </c>
      <c r="AK96" s="30">
        <v>1.22</v>
      </c>
      <c r="AL96" s="28">
        <v>77</v>
      </c>
      <c r="AM96" s="28">
        <v>361</v>
      </c>
      <c r="AN96" s="25">
        <v>9</v>
      </c>
      <c r="AO96" s="28">
        <v>268</v>
      </c>
      <c r="AP96" s="28">
        <v>21</v>
      </c>
      <c r="AQ96" s="25">
        <v>0.9</v>
      </c>
      <c r="AR96" s="25">
        <v>3.7</v>
      </c>
    </row>
    <row r="97" spans="1:44" s="44" customFormat="1" ht="18" customHeight="1" x14ac:dyDescent="0.25">
      <c r="A97" t="s">
        <v>1125</v>
      </c>
      <c r="B97" s="26" t="s">
        <v>1368</v>
      </c>
      <c r="C97" s="11">
        <v>176.45083447917119</v>
      </c>
      <c r="D97" s="45">
        <v>738.37139999999999</v>
      </c>
      <c r="E97" s="37">
        <v>66.099999999999994</v>
      </c>
      <c r="F97" s="38">
        <v>21.3</v>
      </c>
      <c r="G97" s="25">
        <v>10.1</v>
      </c>
      <c r="H97" s="25">
        <v>0.1</v>
      </c>
      <c r="I97" s="25">
        <v>0.1</v>
      </c>
      <c r="J97" s="25">
        <v>0</v>
      </c>
      <c r="K97" s="25">
        <v>0</v>
      </c>
      <c r="L97" s="30">
        <v>0</v>
      </c>
      <c r="M97" s="25">
        <v>0</v>
      </c>
      <c r="N97" s="25">
        <v>0.1</v>
      </c>
      <c r="O97" s="25">
        <v>0</v>
      </c>
      <c r="P97" s="25">
        <v>0</v>
      </c>
      <c r="Q97" s="25">
        <v>2.9</v>
      </c>
      <c r="R97" s="25">
        <v>5.0999999999999996</v>
      </c>
      <c r="S97" s="25">
        <v>0.8</v>
      </c>
      <c r="T97" s="25">
        <v>0.25</v>
      </c>
      <c r="U97" s="25">
        <v>0.7</v>
      </c>
      <c r="V97" s="28">
        <v>73</v>
      </c>
      <c r="W97" s="22">
        <v>1.4E-2</v>
      </c>
      <c r="X97" s="9">
        <v>14</v>
      </c>
      <c r="Y97" s="9">
        <v>0</v>
      </c>
      <c r="Z97" s="10">
        <v>0.05</v>
      </c>
      <c r="AA97" s="22">
        <v>0.62</v>
      </c>
      <c r="AB97" s="22">
        <v>0.13</v>
      </c>
      <c r="AC97" s="22">
        <v>0.34</v>
      </c>
      <c r="AD97" s="9">
        <v>10</v>
      </c>
      <c r="AE97" s="22">
        <v>6.1</v>
      </c>
      <c r="AF97" s="31">
        <v>4</v>
      </c>
      <c r="AG97" s="22">
        <v>0.27</v>
      </c>
      <c r="AH97" s="22">
        <v>1.1000000000000001</v>
      </c>
      <c r="AI97" s="46">
        <v>0.2</v>
      </c>
      <c r="AJ97" s="43">
        <v>5</v>
      </c>
      <c r="AK97" s="30">
        <v>2</v>
      </c>
      <c r="AL97" s="28">
        <v>412</v>
      </c>
      <c r="AM97" s="28">
        <v>372</v>
      </c>
      <c r="AN97" s="28">
        <v>11</v>
      </c>
      <c r="AO97" s="28">
        <v>287</v>
      </c>
      <c r="AP97" s="28">
        <v>27</v>
      </c>
      <c r="AQ97" s="25">
        <v>1</v>
      </c>
      <c r="AR97" s="25">
        <v>4.2</v>
      </c>
    </row>
    <row r="98" spans="1:44" s="44" customFormat="1" ht="18" customHeight="1" x14ac:dyDescent="0.25">
      <c r="A98" t="s">
        <v>1126</v>
      </c>
      <c r="B98" s="26" t="s">
        <v>1369</v>
      </c>
      <c r="C98" s="11">
        <v>176.45083447917119</v>
      </c>
      <c r="D98" s="45">
        <v>738.37139999999999</v>
      </c>
      <c r="E98" s="37">
        <v>66.099999999999994</v>
      </c>
      <c r="F98" s="38">
        <v>21.3</v>
      </c>
      <c r="G98" s="25">
        <v>10.1</v>
      </c>
      <c r="H98" s="25">
        <v>0.1</v>
      </c>
      <c r="I98" s="25">
        <v>0.1</v>
      </c>
      <c r="J98" s="25">
        <v>0</v>
      </c>
      <c r="K98" s="25">
        <v>0</v>
      </c>
      <c r="L98" s="30">
        <v>0</v>
      </c>
      <c r="M98" s="25">
        <v>0</v>
      </c>
      <c r="N98" s="25">
        <v>0.1</v>
      </c>
      <c r="O98" s="25">
        <v>0</v>
      </c>
      <c r="P98" s="25">
        <v>0</v>
      </c>
      <c r="Q98" s="25">
        <v>2.8</v>
      </c>
      <c r="R98" s="25">
        <v>3.4</v>
      </c>
      <c r="S98" s="25">
        <v>2.7</v>
      </c>
      <c r="T98" s="25">
        <v>0.25</v>
      </c>
      <c r="U98" s="25">
        <v>2.6</v>
      </c>
      <c r="V98" s="28">
        <v>73</v>
      </c>
      <c r="W98" s="22">
        <v>1.4E-2</v>
      </c>
      <c r="X98" s="9">
        <v>14</v>
      </c>
      <c r="Y98" s="9">
        <v>0</v>
      </c>
      <c r="Z98" s="10">
        <v>0.05</v>
      </c>
      <c r="AA98" s="22">
        <v>1.6</v>
      </c>
      <c r="AB98" s="22">
        <v>0.13</v>
      </c>
      <c r="AC98" s="22">
        <v>0.34</v>
      </c>
      <c r="AD98" s="9">
        <v>10</v>
      </c>
      <c r="AE98" s="22">
        <v>6.1</v>
      </c>
      <c r="AF98" s="31">
        <v>4</v>
      </c>
      <c r="AG98" s="22">
        <v>0.27</v>
      </c>
      <c r="AH98" s="22">
        <v>1.1000000000000001</v>
      </c>
      <c r="AI98" s="46">
        <v>0.2</v>
      </c>
      <c r="AJ98" s="43">
        <v>5</v>
      </c>
      <c r="AK98" s="30">
        <v>2</v>
      </c>
      <c r="AL98" s="28">
        <v>412</v>
      </c>
      <c r="AM98" s="28">
        <v>372</v>
      </c>
      <c r="AN98" s="28">
        <v>11</v>
      </c>
      <c r="AO98" s="28">
        <v>287</v>
      </c>
      <c r="AP98" s="28">
        <v>27</v>
      </c>
      <c r="AQ98" s="25">
        <v>1</v>
      </c>
      <c r="AR98" s="25">
        <v>4.2</v>
      </c>
    </row>
    <row r="99" spans="1:44" s="44" customFormat="1" ht="18" customHeight="1" x14ac:dyDescent="0.25">
      <c r="A99" t="s">
        <v>1127</v>
      </c>
      <c r="B99" s="26" t="s">
        <v>1370</v>
      </c>
      <c r="C99" s="11">
        <v>135.01974952</v>
      </c>
      <c r="D99" s="11">
        <v>565</v>
      </c>
      <c r="E99" s="37">
        <v>69.400000000000006</v>
      </c>
      <c r="F99" s="38">
        <v>24.3</v>
      </c>
      <c r="G99" s="25">
        <v>4.2</v>
      </c>
      <c r="H99" s="25">
        <v>0</v>
      </c>
      <c r="I99" s="25">
        <v>0</v>
      </c>
      <c r="J99" s="25">
        <v>0</v>
      </c>
      <c r="K99" s="25">
        <v>0</v>
      </c>
      <c r="L99" s="30">
        <v>0</v>
      </c>
      <c r="M99" s="25">
        <v>0</v>
      </c>
      <c r="N99" s="25">
        <v>0</v>
      </c>
      <c r="O99" s="25">
        <v>0</v>
      </c>
      <c r="P99" s="25">
        <v>0</v>
      </c>
      <c r="Q99" s="25">
        <v>1.3</v>
      </c>
      <c r="R99" s="25">
        <v>1.9</v>
      </c>
      <c r="S99" s="25">
        <v>0.3</v>
      </c>
      <c r="T99" s="25">
        <v>0.2</v>
      </c>
      <c r="U99" s="25">
        <v>0.3</v>
      </c>
      <c r="V99" s="28">
        <v>80</v>
      </c>
      <c r="W99" s="22">
        <v>0</v>
      </c>
      <c r="X99" s="9">
        <v>0</v>
      </c>
      <c r="Y99" s="9">
        <v>0</v>
      </c>
      <c r="Z99" s="22">
        <v>0</v>
      </c>
      <c r="AA99" s="40">
        <v>0.08</v>
      </c>
      <c r="AB99" s="46">
        <v>0.1</v>
      </c>
      <c r="AC99" s="42">
        <v>0.3</v>
      </c>
      <c r="AD99" s="9">
        <v>10</v>
      </c>
      <c r="AE99" s="22">
        <v>5.5</v>
      </c>
      <c r="AF99" s="31">
        <v>4.5</v>
      </c>
      <c r="AG99" s="22">
        <v>0.24</v>
      </c>
      <c r="AH99" s="24">
        <v>1</v>
      </c>
      <c r="AI99" s="22">
        <v>0</v>
      </c>
      <c r="AJ99" s="22">
        <v>5.3</v>
      </c>
      <c r="AK99" s="30">
        <v>2.15</v>
      </c>
      <c r="AL99" s="28">
        <v>341</v>
      </c>
      <c r="AM99" s="28">
        <v>382</v>
      </c>
      <c r="AN99" s="28">
        <v>11</v>
      </c>
      <c r="AO99" s="28">
        <v>302</v>
      </c>
      <c r="AP99" s="28">
        <v>26</v>
      </c>
      <c r="AQ99" s="25">
        <v>1.1000000000000001</v>
      </c>
      <c r="AR99" s="25">
        <v>4.9000000000000004</v>
      </c>
    </row>
    <row r="100" spans="1:44" s="44" customFormat="1" ht="18" customHeight="1" x14ac:dyDescent="0.25">
      <c r="A100" t="s">
        <v>1128</v>
      </c>
      <c r="B100" s="26" t="s">
        <v>1371</v>
      </c>
      <c r="C100" s="11">
        <v>115.90190887999999</v>
      </c>
      <c r="D100" s="11">
        <v>485</v>
      </c>
      <c r="E100" s="37">
        <v>73.7</v>
      </c>
      <c r="F100" s="38">
        <v>11.1</v>
      </c>
      <c r="G100" s="25">
        <v>4.2</v>
      </c>
      <c r="H100" s="25">
        <v>8.1999999999999993</v>
      </c>
      <c r="I100" s="25">
        <v>9</v>
      </c>
      <c r="J100" s="25">
        <v>0.9</v>
      </c>
      <c r="K100" s="25">
        <v>0.9</v>
      </c>
      <c r="L100" s="30">
        <v>0</v>
      </c>
      <c r="M100" s="25">
        <v>0</v>
      </c>
      <c r="N100" s="25">
        <v>7.3</v>
      </c>
      <c r="O100" s="25">
        <v>0.04</v>
      </c>
      <c r="P100" s="25">
        <v>1</v>
      </c>
      <c r="Q100" s="25">
        <v>1.1000000000000001</v>
      </c>
      <c r="R100" s="25">
        <v>2.2999999999999998</v>
      </c>
      <c r="S100" s="25">
        <v>0.4</v>
      </c>
      <c r="T100" s="25">
        <v>0.14000000000000001</v>
      </c>
      <c r="U100" s="25">
        <v>0.3</v>
      </c>
      <c r="V100" s="28">
        <v>32</v>
      </c>
      <c r="W100" s="22">
        <v>4.0000000000000001E-3</v>
      </c>
      <c r="X100" s="43">
        <v>4</v>
      </c>
      <c r="Y100" s="9">
        <v>24</v>
      </c>
      <c r="Z100" s="22">
        <v>0</v>
      </c>
      <c r="AA100" s="22">
        <v>0.25</v>
      </c>
      <c r="AB100" s="40">
        <v>0.08</v>
      </c>
      <c r="AC100" s="22">
        <v>0.18</v>
      </c>
      <c r="AD100" s="9">
        <v>5.3</v>
      </c>
      <c r="AE100" s="22">
        <v>3.2</v>
      </c>
      <c r="AF100" s="31">
        <v>2.1</v>
      </c>
      <c r="AG100" s="22">
        <v>0.21</v>
      </c>
      <c r="AH100" s="22">
        <v>0.39</v>
      </c>
      <c r="AI100" s="22">
        <v>8.1</v>
      </c>
      <c r="AJ100" s="22">
        <v>7.3</v>
      </c>
      <c r="AK100" s="30">
        <v>1.73</v>
      </c>
      <c r="AL100" s="28">
        <v>340</v>
      </c>
      <c r="AM100" s="28">
        <v>405</v>
      </c>
      <c r="AN100" s="28">
        <v>11</v>
      </c>
      <c r="AO100" s="28">
        <v>146</v>
      </c>
      <c r="AP100" s="28">
        <v>20</v>
      </c>
      <c r="AQ100" s="25">
        <v>0.5</v>
      </c>
      <c r="AR100" s="25">
        <v>2.1</v>
      </c>
    </row>
    <row r="101" spans="1:44" s="44" customFormat="1" ht="18" customHeight="1" x14ac:dyDescent="0.25">
      <c r="A101" t="s">
        <v>1129</v>
      </c>
      <c r="B101" s="26" t="s">
        <v>1372</v>
      </c>
      <c r="C101" s="11">
        <v>114.22909782399999</v>
      </c>
      <c r="D101" s="11">
        <v>478</v>
      </c>
      <c r="E101" s="37">
        <v>74</v>
      </c>
      <c r="F101" s="38">
        <v>11.1</v>
      </c>
      <c r="G101" s="25">
        <v>4</v>
      </c>
      <c r="H101" s="25">
        <v>8.1999999999999993</v>
      </c>
      <c r="I101" s="25">
        <v>9</v>
      </c>
      <c r="J101" s="25">
        <v>0.9</v>
      </c>
      <c r="K101" s="25">
        <v>0.9</v>
      </c>
      <c r="L101" s="30">
        <v>0</v>
      </c>
      <c r="M101" s="25">
        <v>0</v>
      </c>
      <c r="N101" s="25">
        <v>7.3</v>
      </c>
      <c r="O101" s="25">
        <v>0.04</v>
      </c>
      <c r="P101" s="25">
        <v>1</v>
      </c>
      <c r="Q101" s="25">
        <v>1.3</v>
      </c>
      <c r="R101" s="25">
        <v>1.9</v>
      </c>
      <c r="S101" s="25">
        <v>0.4</v>
      </c>
      <c r="T101" s="25">
        <v>0.14000000000000001</v>
      </c>
      <c r="U101" s="25">
        <v>0.3</v>
      </c>
      <c r="V101" s="28">
        <v>33</v>
      </c>
      <c r="W101" s="22">
        <v>0.01</v>
      </c>
      <c r="X101" s="9">
        <v>10</v>
      </c>
      <c r="Y101" s="9">
        <v>24</v>
      </c>
      <c r="Z101" s="10">
        <v>0.05</v>
      </c>
      <c r="AA101" s="22">
        <v>0.48</v>
      </c>
      <c r="AB101" s="40">
        <v>0.08</v>
      </c>
      <c r="AC101" s="22">
        <v>0.18</v>
      </c>
      <c r="AD101" s="9">
        <v>5.3</v>
      </c>
      <c r="AE101" s="22">
        <v>3.2</v>
      </c>
      <c r="AF101" s="31">
        <v>2.1</v>
      </c>
      <c r="AG101" s="22">
        <v>0.21</v>
      </c>
      <c r="AH101" s="22">
        <v>0.39</v>
      </c>
      <c r="AI101" s="22">
        <v>8.1</v>
      </c>
      <c r="AJ101" s="22">
        <v>7.3</v>
      </c>
      <c r="AK101" s="30">
        <v>1.75</v>
      </c>
      <c r="AL101" s="28">
        <v>353</v>
      </c>
      <c r="AM101" s="28">
        <v>405</v>
      </c>
      <c r="AN101" s="28">
        <v>11</v>
      </c>
      <c r="AO101" s="28">
        <v>146</v>
      </c>
      <c r="AP101" s="28">
        <v>20</v>
      </c>
      <c r="AQ101" s="25">
        <v>0.5</v>
      </c>
      <c r="AR101" s="25">
        <v>2.1</v>
      </c>
    </row>
    <row r="102" spans="1:44" s="44" customFormat="1" ht="18" customHeight="1" x14ac:dyDescent="0.3">
      <c r="A102" s="47"/>
      <c r="B102" s="21"/>
      <c r="C102" s="11"/>
      <c r="D102" s="11"/>
      <c r="E102" s="37"/>
      <c r="F102" s="38"/>
      <c r="G102" s="48"/>
      <c r="H102" s="48"/>
      <c r="I102" s="48"/>
      <c r="J102" s="48"/>
      <c r="K102" s="48"/>
      <c r="L102" s="49"/>
      <c r="M102" s="48"/>
      <c r="N102" s="48"/>
      <c r="O102" s="48"/>
      <c r="P102" s="48"/>
      <c r="Q102" s="48"/>
      <c r="R102" s="48"/>
      <c r="S102" s="48"/>
      <c r="T102" s="48"/>
      <c r="U102" s="48"/>
      <c r="V102" s="50"/>
      <c r="W102" s="47"/>
      <c r="X102" s="9"/>
      <c r="Y102" s="9"/>
      <c r="Z102" s="47"/>
      <c r="AA102" s="47"/>
      <c r="AB102" s="47"/>
      <c r="AC102" s="47"/>
      <c r="AD102" s="47"/>
      <c r="AE102" s="47"/>
      <c r="AF102" s="51"/>
      <c r="AG102" s="47"/>
      <c r="AH102" s="47"/>
      <c r="AI102" s="47"/>
      <c r="AJ102" s="47"/>
      <c r="AK102" s="49"/>
      <c r="AL102" s="50"/>
      <c r="AM102" s="50"/>
      <c r="AN102" s="50"/>
      <c r="AO102" s="50"/>
      <c r="AP102" s="50"/>
      <c r="AQ102" s="48"/>
      <c r="AR102" s="48"/>
    </row>
    <row r="103" spans="1:44" s="44" customFormat="1" ht="18" customHeight="1" x14ac:dyDescent="0.25">
      <c r="A103" t="s">
        <v>1130</v>
      </c>
      <c r="B103" s="21" t="s">
        <v>1464</v>
      </c>
      <c r="C103" s="11">
        <v>150.55299503999998</v>
      </c>
      <c r="D103" s="11">
        <v>630</v>
      </c>
      <c r="E103" s="37">
        <v>70</v>
      </c>
      <c r="F103" s="38">
        <v>20.8</v>
      </c>
      <c r="G103" s="25">
        <v>7.5</v>
      </c>
      <c r="H103" s="25">
        <v>0</v>
      </c>
      <c r="I103" s="25">
        <v>0</v>
      </c>
      <c r="J103" s="25">
        <v>0</v>
      </c>
      <c r="K103" s="25">
        <v>0</v>
      </c>
      <c r="L103" s="30">
        <v>0</v>
      </c>
      <c r="M103" s="25">
        <v>0</v>
      </c>
      <c r="N103" s="25">
        <v>0</v>
      </c>
      <c r="O103" s="25">
        <v>0</v>
      </c>
      <c r="P103" s="25">
        <v>0</v>
      </c>
      <c r="Q103" s="25">
        <v>3.2</v>
      </c>
      <c r="R103" s="25">
        <v>2.4</v>
      </c>
      <c r="S103" s="25">
        <v>0.3</v>
      </c>
      <c r="T103" s="25">
        <v>0.34</v>
      </c>
      <c r="U103" s="25">
        <v>0.2</v>
      </c>
      <c r="V103" s="28">
        <v>66</v>
      </c>
      <c r="W103" s="22">
        <v>0</v>
      </c>
      <c r="X103" s="9">
        <v>0</v>
      </c>
      <c r="Y103" s="9">
        <v>0</v>
      </c>
      <c r="Z103" s="46">
        <v>0.4</v>
      </c>
      <c r="AA103" s="40">
        <v>0.09</v>
      </c>
      <c r="AB103" s="40">
        <v>0.09</v>
      </c>
      <c r="AC103" s="22">
        <v>0.18</v>
      </c>
      <c r="AD103" s="9">
        <v>8.6999999999999993</v>
      </c>
      <c r="AE103" s="22">
        <v>4.8</v>
      </c>
      <c r="AF103" s="31">
        <v>3.9</v>
      </c>
      <c r="AG103" s="46">
        <v>0.3</v>
      </c>
      <c r="AH103" s="24">
        <v>2</v>
      </c>
      <c r="AI103" s="22">
        <v>0</v>
      </c>
      <c r="AJ103" s="43">
        <v>3</v>
      </c>
      <c r="AK103" s="30">
        <v>1.2</v>
      </c>
      <c r="AL103" s="28">
        <v>88</v>
      </c>
      <c r="AM103" s="28">
        <v>351</v>
      </c>
      <c r="AN103" s="28">
        <v>17</v>
      </c>
      <c r="AO103" s="28">
        <v>217</v>
      </c>
      <c r="AP103" s="28">
        <v>24</v>
      </c>
      <c r="AQ103" s="25">
        <v>0.9</v>
      </c>
      <c r="AR103" s="25">
        <v>4</v>
      </c>
    </row>
    <row r="104" spans="1:44" s="44" customFormat="1" ht="18" customHeight="1" x14ac:dyDescent="0.25">
      <c r="A104" t="s">
        <v>1131</v>
      </c>
      <c r="B104" s="52" t="s">
        <v>1373</v>
      </c>
      <c r="C104" s="11">
        <v>174.45029584</v>
      </c>
      <c r="D104" s="11">
        <v>730</v>
      </c>
      <c r="E104" s="37">
        <v>64.8</v>
      </c>
      <c r="F104" s="38">
        <v>24.7</v>
      </c>
      <c r="G104" s="25">
        <v>8.4</v>
      </c>
      <c r="H104" s="25">
        <v>0</v>
      </c>
      <c r="I104" s="25">
        <v>0</v>
      </c>
      <c r="J104" s="25">
        <v>0</v>
      </c>
      <c r="K104" s="25">
        <v>0</v>
      </c>
      <c r="L104" s="30">
        <v>0</v>
      </c>
      <c r="M104" s="25">
        <v>0</v>
      </c>
      <c r="N104" s="25">
        <v>0</v>
      </c>
      <c r="O104" s="25">
        <v>0</v>
      </c>
      <c r="P104" s="25">
        <v>0</v>
      </c>
      <c r="Q104" s="25">
        <v>3.7</v>
      </c>
      <c r="R104" s="25">
        <v>2.6</v>
      </c>
      <c r="S104" s="25">
        <v>0.7</v>
      </c>
      <c r="T104" s="25">
        <v>0.41199999999999998</v>
      </c>
      <c r="U104" s="25">
        <v>0.4</v>
      </c>
      <c r="V104" s="28">
        <v>87</v>
      </c>
      <c r="W104" s="22">
        <v>8.0000000000000002E-3</v>
      </c>
      <c r="X104" s="43">
        <v>8</v>
      </c>
      <c r="Y104" s="9">
        <v>0</v>
      </c>
      <c r="Z104" s="22">
        <v>0.79</v>
      </c>
      <c r="AA104" s="22">
        <v>0.24</v>
      </c>
      <c r="AB104" s="22">
        <v>0.11</v>
      </c>
      <c r="AC104" s="22">
        <v>0.22</v>
      </c>
      <c r="AD104" s="9">
        <v>9.1999999999999993</v>
      </c>
      <c r="AE104" s="22">
        <v>4.5999999999999996</v>
      </c>
      <c r="AF104" s="31">
        <v>4.5999999999999996</v>
      </c>
      <c r="AG104" s="22">
        <v>0.24</v>
      </c>
      <c r="AH104" s="22">
        <v>1.8</v>
      </c>
      <c r="AI104" s="22">
        <v>0</v>
      </c>
      <c r="AJ104" s="22">
        <v>6.3</v>
      </c>
      <c r="AK104" s="30">
        <v>2.1</v>
      </c>
      <c r="AL104" s="28">
        <v>231</v>
      </c>
      <c r="AM104" s="28">
        <v>319</v>
      </c>
      <c r="AN104" s="28">
        <v>22</v>
      </c>
      <c r="AO104" s="28">
        <v>281</v>
      </c>
      <c r="AP104" s="28">
        <v>20</v>
      </c>
      <c r="AQ104" s="25">
        <v>2</v>
      </c>
      <c r="AR104" s="25">
        <v>2.5</v>
      </c>
    </row>
    <row r="105" spans="1:44" s="44" customFormat="1" ht="18" customHeight="1" x14ac:dyDescent="0.25">
      <c r="A105" t="s">
        <v>1132</v>
      </c>
      <c r="B105" s="26" t="s">
        <v>1374</v>
      </c>
      <c r="C105" s="11">
        <v>195.37324299322879</v>
      </c>
      <c r="D105" s="45">
        <v>817.55359999999996</v>
      </c>
      <c r="E105" s="37">
        <v>65.7</v>
      </c>
      <c r="F105" s="38">
        <v>20.5</v>
      </c>
      <c r="G105" s="25">
        <v>12.6</v>
      </c>
      <c r="H105" s="25">
        <v>0</v>
      </c>
      <c r="I105" s="25">
        <v>0</v>
      </c>
      <c r="J105" s="25">
        <v>0</v>
      </c>
      <c r="K105" s="25">
        <v>0</v>
      </c>
      <c r="L105" s="30">
        <v>0</v>
      </c>
      <c r="M105" s="25">
        <v>0</v>
      </c>
      <c r="N105" s="25">
        <v>0</v>
      </c>
      <c r="O105" s="25">
        <v>0</v>
      </c>
      <c r="P105" s="25">
        <v>0</v>
      </c>
      <c r="Q105" s="25">
        <v>5.4</v>
      </c>
      <c r="R105" s="25">
        <v>4</v>
      </c>
      <c r="S105" s="25">
        <v>0.4</v>
      </c>
      <c r="T105" s="25">
        <v>0.6</v>
      </c>
      <c r="U105" s="25">
        <v>0.3</v>
      </c>
      <c r="V105" s="28">
        <v>68</v>
      </c>
      <c r="W105" s="22">
        <v>0</v>
      </c>
      <c r="X105" s="9">
        <v>0</v>
      </c>
      <c r="Y105" s="9">
        <v>0</v>
      </c>
      <c r="Z105" s="46">
        <v>0.4</v>
      </c>
      <c r="AA105" s="40">
        <v>7.0000000000000007E-2</v>
      </c>
      <c r="AB105" s="22">
        <v>0.14000000000000001</v>
      </c>
      <c r="AC105" s="22">
        <v>0.32</v>
      </c>
      <c r="AD105" s="9">
        <v>8.1999999999999993</v>
      </c>
      <c r="AE105" s="22">
        <v>4.3</v>
      </c>
      <c r="AF105" s="31">
        <v>3.9</v>
      </c>
      <c r="AG105" s="22">
        <v>0.22</v>
      </c>
      <c r="AH105" s="24">
        <v>2</v>
      </c>
      <c r="AI105" s="22">
        <v>0</v>
      </c>
      <c r="AJ105" s="43">
        <v>2</v>
      </c>
      <c r="AK105" s="30">
        <v>0.9</v>
      </c>
      <c r="AL105" s="28">
        <v>66</v>
      </c>
      <c r="AM105" s="28">
        <v>270</v>
      </c>
      <c r="AN105" s="28">
        <v>12</v>
      </c>
      <c r="AO105" s="28">
        <v>210</v>
      </c>
      <c r="AP105" s="28">
        <v>16</v>
      </c>
      <c r="AQ105" s="25">
        <v>1.3</v>
      </c>
      <c r="AR105" s="25">
        <v>2</v>
      </c>
    </row>
    <row r="106" spans="1:44" s="44" customFormat="1" ht="18" customHeight="1" x14ac:dyDescent="0.25">
      <c r="A106" t="s">
        <v>1133</v>
      </c>
      <c r="B106" s="26" t="s">
        <v>1375</v>
      </c>
      <c r="C106" s="11">
        <v>317.05657806117119</v>
      </c>
      <c r="D106" s="45">
        <v>1326.7464</v>
      </c>
      <c r="E106" s="37">
        <v>49.3</v>
      </c>
      <c r="F106" s="38">
        <v>23.7</v>
      </c>
      <c r="G106" s="25">
        <v>24.7</v>
      </c>
      <c r="H106" s="25">
        <v>0</v>
      </c>
      <c r="I106" s="25">
        <v>0</v>
      </c>
      <c r="J106" s="25">
        <v>0</v>
      </c>
      <c r="K106" s="25">
        <v>0</v>
      </c>
      <c r="L106" s="30">
        <v>0</v>
      </c>
      <c r="M106" s="25">
        <v>0</v>
      </c>
      <c r="N106" s="25">
        <v>0</v>
      </c>
      <c r="O106" s="25">
        <v>0</v>
      </c>
      <c r="P106" s="25">
        <v>0</v>
      </c>
      <c r="Q106" s="25">
        <v>9.1</v>
      </c>
      <c r="R106" s="25">
        <v>9.9</v>
      </c>
      <c r="S106" s="25">
        <v>1.3</v>
      </c>
      <c r="T106" s="25">
        <v>0.78</v>
      </c>
      <c r="U106" s="25">
        <v>1.2</v>
      </c>
      <c r="V106" s="28">
        <v>91</v>
      </c>
      <c r="W106" s="22">
        <v>2.7E-2</v>
      </c>
      <c r="X106" s="9">
        <v>27</v>
      </c>
      <c r="Y106" s="9">
        <v>0</v>
      </c>
      <c r="Z106" s="22">
        <v>0.59</v>
      </c>
      <c r="AA106" s="22">
        <v>1.4</v>
      </c>
      <c r="AB106" s="22">
        <v>0.14000000000000001</v>
      </c>
      <c r="AC106" s="22">
        <v>0.38</v>
      </c>
      <c r="AD106" s="9">
        <v>8.9</v>
      </c>
      <c r="AE106" s="22">
        <v>4.5</v>
      </c>
      <c r="AF106" s="31">
        <v>4.4000000000000004</v>
      </c>
      <c r="AG106" s="22">
        <v>0.21</v>
      </c>
      <c r="AH106" s="22">
        <v>2.1</v>
      </c>
      <c r="AI106" s="22">
        <v>0</v>
      </c>
      <c r="AJ106" s="43">
        <v>3</v>
      </c>
      <c r="AK106" s="30">
        <v>2.2999999999999998</v>
      </c>
      <c r="AL106" s="28">
        <v>460</v>
      </c>
      <c r="AM106" s="28">
        <v>287</v>
      </c>
      <c r="AN106" s="28">
        <v>14</v>
      </c>
      <c r="AO106" s="28">
        <v>236</v>
      </c>
      <c r="AP106" s="28">
        <v>23</v>
      </c>
      <c r="AQ106" s="25">
        <v>1.5</v>
      </c>
      <c r="AR106" s="25">
        <v>2.4</v>
      </c>
    </row>
    <row r="107" spans="1:44" s="44" customFormat="1" ht="18" customHeight="1" x14ac:dyDescent="0.25">
      <c r="A107" t="s">
        <v>1134</v>
      </c>
      <c r="B107" s="26" t="s">
        <v>1376</v>
      </c>
      <c r="C107" s="11">
        <v>308.03620731199999</v>
      </c>
      <c r="D107" s="11">
        <v>1289</v>
      </c>
      <c r="E107" s="37">
        <v>50.3</v>
      </c>
      <c r="F107" s="38">
        <v>23.7</v>
      </c>
      <c r="G107" s="25">
        <v>23.7</v>
      </c>
      <c r="H107" s="25">
        <v>0</v>
      </c>
      <c r="I107" s="25">
        <v>0</v>
      </c>
      <c r="J107" s="25">
        <v>0</v>
      </c>
      <c r="K107" s="25">
        <v>0</v>
      </c>
      <c r="L107" s="30">
        <v>0</v>
      </c>
      <c r="M107" s="25">
        <v>0</v>
      </c>
      <c r="N107" s="25">
        <v>0</v>
      </c>
      <c r="O107" s="25">
        <v>0</v>
      </c>
      <c r="P107" s="25">
        <v>0</v>
      </c>
      <c r="Q107" s="25">
        <v>10.5</v>
      </c>
      <c r="R107" s="25">
        <v>7.5</v>
      </c>
      <c r="S107" s="25">
        <v>1.3</v>
      </c>
      <c r="T107" s="25">
        <v>0.86</v>
      </c>
      <c r="U107" s="25">
        <v>1.1000000000000001</v>
      </c>
      <c r="V107" s="28">
        <v>102</v>
      </c>
      <c r="W107" s="22">
        <v>5.3999999999999999E-2</v>
      </c>
      <c r="X107" s="9">
        <v>54</v>
      </c>
      <c r="Y107" s="9">
        <v>0</v>
      </c>
      <c r="Z107" s="22">
        <v>0.81</v>
      </c>
      <c r="AA107" s="24">
        <v>2</v>
      </c>
      <c r="AB107" s="22">
        <v>0.14000000000000001</v>
      </c>
      <c r="AC107" s="22">
        <v>0.38</v>
      </c>
      <c r="AD107" s="9">
        <v>8.9</v>
      </c>
      <c r="AE107" s="22">
        <v>4.5</v>
      </c>
      <c r="AF107" s="31">
        <v>4.4000000000000004</v>
      </c>
      <c r="AG107" s="22">
        <v>0.21</v>
      </c>
      <c r="AH107" s="22">
        <v>2.1</v>
      </c>
      <c r="AI107" s="22">
        <v>0</v>
      </c>
      <c r="AJ107" s="22">
        <v>2.2000000000000002</v>
      </c>
      <c r="AK107" s="30">
        <v>2.2999999999999998</v>
      </c>
      <c r="AL107" s="28">
        <v>546</v>
      </c>
      <c r="AM107" s="28">
        <v>288</v>
      </c>
      <c r="AN107" s="28">
        <v>14</v>
      </c>
      <c r="AO107" s="28">
        <v>237</v>
      </c>
      <c r="AP107" s="28">
        <v>23</v>
      </c>
      <c r="AQ107" s="25">
        <v>1.5</v>
      </c>
      <c r="AR107" s="25">
        <v>2.4</v>
      </c>
    </row>
    <row r="108" spans="1:44" s="44" customFormat="1" ht="18" customHeight="1" x14ac:dyDescent="0.25">
      <c r="A108" t="s">
        <v>1135</v>
      </c>
      <c r="B108" s="26" t="s">
        <v>1377</v>
      </c>
      <c r="C108" s="11">
        <v>202.07232553189121</v>
      </c>
      <c r="D108" s="45">
        <v>845.58640000000014</v>
      </c>
      <c r="E108" s="37">
        <v>61.4</v>
      </c>
      <c r="F108" s="38">
        <v>25.1</v>
      </c>
      <c r="G108" s="25">
        <v>11.3</v>
      </c>
      <c r="H108" s="25">
        <v>0</v>
      </c>
      <c r="I108" s="25">
        <v>0</v>
      </c>
      <c r="J108" s="25">
        <v>0</v>
      </c>
      <c r="K108" s="25">
        <v>0</v>
      </c>
      <c r="L108" s="30">
        <v>0</v>
      </c>
      <c r="M108" s="25">
        <v>0</v>
      </c>
      <c r="N108" s="25">
        <v>0</v>
      </c>
      <c r="O108" s="25">
        <v>0</v>
      </c>
      <c r="P108" s="25">
        <v>0</v>
      </c>
      <c r="Q108" s="25">
        <v>4.9000000000000004</v>
      </c>
      <c r="R108" s="25">
        <v>3.6</v>
      </c>
      <c r="S108" s="25">
        <v>0.4</v>
      </c>
      <c r="T108" s="25">
        <v>0.54</v>
      </c>
      <c r="U108" s="25">
        <v>0.3</v>
      </c>
      <c r="V108" s="28">
        <v>88</v>
      </c>
      <c r="W108" s="22">
        <v>0</v>
      </c>
      <c r="X108" s="9">
        <v>0</v>
      </c>
      <c r="Y108" s="9">
        <v>0</v>
      </c>
      <c r="Z108" s="22">
        <v>0.42</v>
      </c>
      <c r="AA108" s="22">
        <v>7.1999999999999995E-2</v>
      </c>
      <c r="AB108" s="22">
        <v>0.11</v>
      </c>
      <c r="AC108" s="22">
        <v>0.33</v>
      </c>
      <c r="AD108" s="9">
        <v>8.6</v>
      </c>
      <c r="AE108" s="22">
        <v>3.9</v>
      </c>
      <c r="AF108" s="31">
        <v>4.7</v>
      </c>
      <c r="AG108" s="22">
        <v>0.17</v>
      </c>
      <c r="AH108" s="22">
        <v>1.8</v>
      </c>
      <c r="AI108" s="22">
        <v>0</v>
      </c>
      <c r="AJ108" s="22">
        <v>2.1</v>
      </c>
      <c r="AK108" s="30">
        <v>2.0499999999999998</v>
      </c>
      <c r="AL108" s="28">
        <v>172</v>
      </c>
      <c r="AM108" s="28">
        <v>278</v>
      </c>
      <c r="AN108" s="28">
        <v>14</v>
      </c>
      <c r="AO108" s="28">
        <v>230</v>
      </c>
      <c r="AP108" s="28">
        <v>20</v>
      </c>
      <c r="AQ108" s="25">
        <v>1.7</v>
      </c>
      <c r="AR108" s="25">
        <v>2.6</v>
      </c>
    </row>
    <row r="109" spans="1:44" s="44" customFormat="1" ht="18" customHeight="1" x14ac:dyDescent="0.25">
      <c r="A109" t="s">
        <v>1136</v>
      </c>
      <c r="B109" s="26" t="s">
        <v>1378</v>
      </c>
      <c r="C109" s="11">
        <v>238.16738219543038</v>
      </c>
      <c r="D109" s="45">
        <v>996.62879999999996</v>
      </c>
      <c r="E109" s="37">
        <v>56.5</v>
      </c>
      <c r="F109" s="38">
        <v>27.6</v>
      </c>
      <c r="G109" s="25">
        <v>14.2</v>
      </c>
      <c r="H109" s="25">
        <v>0</v>
      </c>
      <c r="I109" s="25">
        <v>0</v>
      </c>
      <c r="J109" s="25">
        <v>0</v>
      </c>
      <c r="K109" s="25">
        <v>0</v>
      </c>
      <c r="L109" s="30">
        <v>0</v>
      </c>
      <c r="M109" s="25">
        <v>0</v>
      </c>
      <c r="N109" s="25">
        <v>0</v>
      </c>
      <c r="O109" s="25">
        <v>0</v>
      </c>
      <c r="P109" s="25">
        <v>0</v>
      </c>
      <c r="Q109" s="25">
        <v>6.1</v>
      </c>
      <c r="R109" s="25">
        <v>4.5999999999999996</v>
      </c>
      <c r="S109" s="25">
        <v>0.5</v>
      </c>
      <c r="T109" s="25">
        <v>0.68</v>
      </c>
      <c r="U109" s="25">
        <v>0.2</v>
      </c>
      <c r="V109" s="28">
        <v>91</v>
      </c>
      <c r="W109" s="22">
        <v>0</v>
      </c>
      <c r="X109" s="9">
        <v>0</v>
      </c>
      <c r="Y109" s="9">
        <v>0</v>
      </c>
      <c r="Z109" s="22">
        <v>0.46</v>
      </c>
      <c r="AA109" s="40">
        <v>0.08</v>
      </c>
      <c r="AB109" s="40">
        <v>0.08</v>
      </c>
      <c r="AC109" s="22">
        <v>0.25</v>
      </c>
      <c r="AD109" s="9">
        <v>8.1999999999999993</v>
      </c>
      <c r="AE109" s="24">
        <v>3</v>
      </c>
      <c r="AF109" s="31">
        <v>5.2</v>
      </c>
      <c r="AG109" s="22">
        <v>0.12</v>
      </c>
      <c r="AH109" s="22">
        <v>1.7</v>
      </c>
      <c r="AI109" s="22">
        <v>0</v>
      </c>
      <c r="AJ109" s="22">
        <v>1.7</v>
      </c>
      <c r="AK109" s="30">
        <v>1.74</v>
      </c>
      <c r="AL109" s="28">
        <v>166</v>
      </c>
      <c r="AM109" s="28">
        <v>210</v>
      </c>
      <c r="AN109" s="28">
        <v>14</v>
      </c>
      <c r="AO109" s="28">
        <v>238</v>
      </c>
      <c r="AP109" s="28">
        <v>16</v>
      </c>
      <c r="AQ109" s="25">
        <v>1.8</v>
      </c>
      <c r="AR109" s="25">
        <v>2.8</v>
      </c>
    </row>
    <row r="110" spans="1:44" s="44" customFormat="1" ht="18" customHeight="1" x14ac:dyDescent="0.25">
      <c r="A110" t="s">
        <v>1137</v>
      </c>
      <c r="B110" s="26" t="s">
        <v>1379</v>
      </c>
      <c r="C110" s="11">
        <v>238.16738219543038</v>
      </c>
      <c r="D110" s="45">
        <v>996.62879999999996</v>
      </c>
      <c r="E110" s="37">
        <v>56</v>
      </c>
      <c r="F110" s="38">
        <v>27.6</v>
      </c>
      <c r="G110" s="25">
        <v>14.2</v>
      </c>
      <c r="H110" s="25">
        <v>0</v>
      </c>
      <c r="I110" s="25">
        <v>0</v>
      </c>
      <c r="J110" s="25">
        <v>0</v>
      </c>
      <c r="K110" s="25">
        <v>0</v>
      </c>
      <c r="L110" s="30">
        <v>0</v>
      </c>
      <c r="M110" s="25">
        <v>0</v>
      </c>
      <c r="N110" s="25">
        <v>0</v>
      </c>
      <c r="O110" s="25">
        <v>0</v>
      </c>
      <c r="P110" s="25">
        <v>0</v>
      </c>
      <c r="Q110" s="25">
        <v>6.1</v>
      </c>
      <c r="R110" s="25">
        <v>4.5999999999999996</v>
      </c>
      <c r="S110" s="25">
        <v>0.5</v>
      </c>
      <c r="T110" s="25">
        <v>0.68</v>
      </c>
      <c r="U110" s="25">
        <v>0.3</v>
      </c>
      <c r="V110" s="28">
        <v>99</v>
      </c>
      <c r="W110" s="22">
        <v>0</v>
      </c>
      <c r="X110" s="9">
        <v>0</v>
      </c>
      <c r="Y110" s="9">
        <v>0</v>
      </c>
      <c r="Z110" s="22">
        <v>0.46</v>
      </c>
      <c r="AA110" s="40">
        <v>0.08</v>
      </c>
      <c r="AB110" s="40">
        <v>0.08</v>
      </c>
      <c r="AC110" s="22">
        <v>0.28999999999999998</v>
      </c>
      <c r="AD110" s="9">
        <v>8.5</v>
      </c>
      <c r="AE110" s="22">
        <v>3.3</v>
      </c>
      <c r="AF110" s="31">
        <v>5.2</v>
      </c>
      <c r="AG110" s="22">
        <v>0.14000000000000001</v>
      </c>
      <c r="AH110" s="22">
        <v>1.7</v>
      </c>
      <c r="AI110" s="22">
        <v>0</v>
      </c>
      <c r="AJ110" s="22">
        <v>1.8</v>
      </c>
      <c r="AK110" s="30">
        <v>1.7</v>
      </c>
      <c r="AL110" s="28">
        <v>232</v>
      </c>
      <c r="AM110" s="28">
        <v>210</v>
      </c>
      <c r="AN110" s="28">
        <v>14</v>
      </c>
      <c r="AO110" s="28">
        <v>238</v>
      </c>
      <c r="AP110" s="28">
        <v>16</v>
      </c>
      <c r="AQ110" s="25">
        <v>1.8</v>
      </c>
      <c r="AR110" s="25">
        <v>2.8</v>
      </c>
    </row>
    <row r="111" spans="1:44" s="44" customFormat="1" ht="18" customHeight="1" x14ac:dyDescent="0.25">
      <c r="A111" t="s">
        <v>1138</v>
      </c>
      <c r="B111" s="26" t="s">
        <v>1380</v>
      </c>
      <c r="C111" s="11">
        <v>395.64581500727036</v>
      </c>
      <c r="D111" s="45">
        <v>1655.6088</v>
      </c>
      <c r="E111" s="37">
        <v>46</v>
      </c>
      <c r="F111" s="38">
        <v>16.8</v>
      </c>
      <c r="G111" s="25">
        <v>36.5</v>
      </c>
      <c r="H111" s="25">
        <v>0</v>
      </c>
      <c r="I111" s="25">
        <v>0</v>
      </c>
      <c r="J111" s="25">
        <v>0</v>
      </c>
      <c r="K111" s="25">
        <v>0</v>
      </c>
      <c r="L111" s="30">
        <v>0</v>
      </c>
      <c r="M111" s="25">
        <v>0</v>
      </c>
      <c r="N111" s="25">
        <v>0</v>
      </c>
      <c r="O111" s="25">
        <v>0</v>
      </c>
      <c r="P111" s="25">
        <v>0</v>
      </c>
      <c r="Q111" s="25">
        <v>15.7</v>
      </c>
      <c r="R111" s="25">
        <v>11.7</v>
      </c>
      <c r="S111" s="25">
        <v>1.2</v>
      </c>
      <c r="T111" s="25">
        <v>1.6</v>
      </c>
      <c r="U111" s="25">
        <v>0.7</v>
      </c>
      <c r="V111" s="28">
        <v>94</v>
      </c>
      <c r="W111" s="22">
        <v>0</v>
      </c>
      <c r="X111" s="9">
        <v>0</v>
      </c>
      <c r="Y111" s="9">
        <v>0</v>
      </c>
      <c r="Z111" s="46">
        <v>0.6</v>
      </c>
      <c r="AA111" s="40">
        <v>0.09</v>
      </c>
      <c r="AB111" s="46">
        <v>0.3</v>
      </c>
      <c r="AC111" s="22">
        <v>0.32</v>
      </c>
      <c r="AD111" s="9">
        <v>7.7</v>
      </c>
      <c r="AE111" s="22">
        <v>4.5</v>
      </c>
      <c r="AF111" s="31">
        <v>3.2</v>
      </c>
      <c r="AG111" s="22">
        <v>0.16</v>
      </c>
      <c r="AH111" s="24">
        <v>1</v>
      </c>
      <c r="AI111" s="22">
        <v>0</v>
      </c>
      <c r="AJ111" s="22">
        <v>11</v>
      </c>
      <c r="AK111" s="30">
        <v>0.85</v>
      </c>
      <c r="AL111" s="28">
        <v>113</v>
      </c>
      <c r="AM111" s="28">
        <v>304</v>
      </c>
      <c r="AN111" s="28">
        <v>17</v>
      </c>
      <c r="AO111" s="28">
        <v>220</v>
      </c>
      <c r="AP111" s="28">
        <v>16</v>
      </c>
      <c r="AQ111" s="25">
        <v>1.2</v>
      </c>
      <c r="AR111" s="25">
        <v>3</v>
      </c>
    </row>
    <row r="112" spans="1:44" s="44" customFormat="1" ht="18" customHeight="1" x14ac:dyDescent="0.25">
      <c r="A112" t="s">
        <v>1139</v>
      </c>
      <c r="B112" s="26" t="s">
        <v>1381</v>
      </c>
      <c r="C112" s="11">
        <v>332.55445557598722</v>
      </c>
      <c r="D112" s="45">
        <v>1391.5984000000001</v>
      </c>
      <c r="E112" s="37">
        <v>48.8</v>
      </c>
      <c r="F112" s="38">
        <v>23.3</v>
      </c>
      <c r="G112" s="25">
        <v>26.6</v>
      </c>
      <c r="H112" s="25">
        <v>0</v>
      </c>
      <c r="I112" s="25">
        <v>0</v>
      </c>
      <c r="J112" s="25">
        <v>0</v>
      </c>
      <c r="K112" s="25">
        <v>0</v>
      </c>
      <c r="L112" s="30">
        <v>0</v>
      </c>
      <c r="M112" s="25">
        <v>0</v>
      </c>
      <c r="N112" s="25">
        <v>0</v>
      </c>
      <c r="O112" s="25">
        <v>0</v>
      </c>
      <c r="P112" s="25">
        <v>0</v>
      </c>
      <c r="Q112" s="25">
        <v>11.5</v>
      </c>
      <c r="R112" s="25">
        <v>8.6</v>
      </c>
      <c r="S112" s="25">
        <v>0.9</v>
      </c>
      <c r="T112" s="25">
        <v>1.2</v>
      </c>
      <c r="U112" s="25">
        <v>0.5</v>
      </c>
      <c r="V112" s="28">
        <v>130</v>
      </c>
      <c r="W112" s="22">
        <v>0</v>
      </c>
      <c r="X112" s="9">
        <v>0</v>
      </c>
      <c r="Y112" s="9">
        <v>0</v>
      </c>
      <c r="Z112" s="22">
        <v>0.69</v>
      </c>
      <c r="AA112" s="46">
        <v>0.1</v>
      </c>
      <c r="AB112" s="22">
        <v>0.18</v>
      </c>
      <c r="AC112" s="22">
        <v>0.26</v>
      </c>
      <c r="AD112" s="9">
        <v>7.6</v>
      </c>
      <c r="AE112" s="22">
        <v>3.3</v>
      </c>
      <c r="AF112" s="31">
        <v>4.3</v>
      </c>
      <c r="AG112" s="40">
        <v>0.09</v>
      </c>
      <c r="AH112" s="22">
        <v>0.91</v>
      </c>
      <c r="AI112" s="22">
        <v>0</v>
      </c>
      <c r="AJ112" s="22">
        <v>9.6</v>
      </c>
      <c r="AK112" s="30">
        <v>1.3</v>
      </c>
      <c r="AL112" s="28">
        <v>212</v>
      </c>
      <c r="AM112" s="28">
        <v>244</v>
      </c>
      <c r="AN112" s="28">
        <v>20</v>
      </c>
      <c r="AO112" s="28">
        <v>257</v>
      </c>
      <c r="AP112" s="28">
        <v>17</v>
      </c>
      <c r="AQ112" s="25">
        <v>1.7</v>
      </c>
      <c r="AR112" s="25">
        <v>4.4000000000000004</v>
      </c>
    </row>
    <row r="113" spans="1:44" s="44" customFormat="1" ht="18" customHeight="1" x14ac:dyDescent="0.25">
      <c r="A113" t="s">
        <v>1140</v>
      </c>
      <c r="B113" s="26" t="s">
        <v>1382</v>
      </c>
      <c r="C113" s="11">
        <v>276.16217868336639</v>
      </c>
      <c r="D113" s="45">
        <v>1155.6207999999999</v>
      </c>
      <c r="E113" s="37">
        <v>57.5</v>
      </c>
      <c r="F113" s="38">
        <v>19.100000000000001</v>
      </c>
      <c r="G113" s="25">
        <v>22.2</v>
      </c>
      <c r="H113" s="25">
        <v>0</v>
      </c>
      <c r="I113" s="25">
        <v>0</v>
      </c>
      <c r="J113" s="25">
        <v>0</v>
      </c>
      <c r="K113" s="25">
        <v>0</v>
      </c>
      <c r="L113" s="30">
        <v>0</v>
      </c>
      <c r="M113" s="25">
        <v>0</v>
      </c>
      <c r="N113" s="25">
        <v>0</v>
      </c>
      <c r="O113" s="25">
        <v>0</v>
      </c>
      <c r="P113" s="25">
        <v>0</v>
      </c>
      <c r="Q113" s="25">
        <v>9.6</v>
      </c>
      <c r="R113" s="25">
        <v>7.1</v>
      </c>
      <c r="S113" s="25">
        <v>0.8</v>
      </c>
      <c r="T113" s="25">
        <v>1</v>
      </c>
      <c r="U113" s="25">
        <v>0.4</v>
      </c>
      <c r="V113" s="28">
        <v>86</v>
      </c>
      <c r="W113" s="22">
        <v>0</v>
      </c>
      <c r="X113" s="9">
        <v>0</v>
      </c>
      <c r="Y113" s="9">
        <v>0</v>
      </c>
      <c r="Z113" s="46">
        <v>0.5</v>
      </c>
      <c r="AA113" s="40">
        <v>7.0000000000000007E-2</v>
      </c>
      <c r="AB113" s="22">
        <v>0.32</v>
      </c>
      <c r="AC113" s="22">
        <v>0.23</v>
      </c>
      <c r="AD113" s="9">
        <v>8.6</v>
      </c>
      <c r="AE113" s="24">
        <v>5</v>
      </c>
      <c r="AF113" s="31">
        <v>3.6</v>
      </c>
      <c r="AG113" s="22">
        <v>0.23</v>
      </c>
      <c r="AH113" s="22">
        <v>2.2999999999999998</v>
      </c>
      <c r="AI113" s="22">
        <v>0</v>
      </c>
      <c r="AJ113" s="43">
        <v>3</v>
      </c>
      <c r="AK113" s="30">
        <v>0.82</v>
      </c>
      <c r="AL113" s="28">
        <v>60</v>
      </c>
      <c r="AM113" s="28">
        <v>357</v>
      </c>
      <c r="AN113" s="28">
        <v>11</v>
      </c>
      <c r="AO113" s="28">
        <v>187</v>
      </c>
      <c r="AP113" s="28">
        <v>25</v>
      </c>
      <c r="AQ113" s="25">
        <v>1.2</v>
      </c>
      <c r="AR113" s="25">
        <v>3.2</v>
      </c>
    </row>
    <row r="114" spans="1:44" s="44" customFormat="1" ht="18" customHeight="1" x14ac:dyDescent="0.25">
      <c r="A114" t="s">
        <v>1141</v>
      </c>
      <c r="B114" s="26" t="s">
        <v>1383</v>
      </c>
      <c r="C114" s="11">
        <v>285.26093257916159</v>
      </c>
      <c r="D114" s="45">
        <v>1193.6952000000001</v>
      </c>
      <c r="E114" s="37">
        <v>52.5</v>
      </c>
      <c r="F114" s="38">
        <v>24.3</v>
      </c>
      <c r="G114" s="25">
        <v>20.9</v>
      </c>
      <c r="H114" s="25">
        <v>0</v>
      </c>
      <c r="I114" s="25">
        <v>0</v>
      </c>
      <c r="J114" s="25">
        <v>0</v>
      </c>
      <c r="K114" s="25">
        <v>0</v>
      </c>
      <c r="L114" s="30">
        <v>0</v>
      </c>
      <c r="M114" s="25">
        <v>0</v>
      </c>
      <c r="N114" s="25">
        <v>0</v>
      </c>
      <c r="O114" s="25">
        <v>0</v>
      </c>
      <c r="P114" s="25">
        <v>0</v>
      </c>
      <c r="Q114" s="25">
        <v>9</v>
      </c>
      <c r="R114" s="25">
        <v>6.7</v>
      </c>
      <c r="S114" s="25">
        <v>0.8</v>
      </c>
      <c r="T114" s="25">
        <v>0.91</v>
      </c>
      <c r="U114" s="25">
        <v>0.4</v>
      </c>
      <c r="V114" s="28">
        <v>115</v>
      </c>
      <c r="W114" s="22">
        <v>0</v>
      </c>
      <c r="X114" s="9">
        <v>0</v>
      </c>
      <c r="Y114" s="9">
        <v>0</v>
      </c>
      <c r="Z114" s="22">
        <v>0.54</v>
      </c>
      <c r="AA114" s="22">
        <v>7.4999999999999997E-2</v>
      </c>
      <c r="AB114" s="22">
        <v>0.26</v>
      </c>
      <c r="AC114" s="22">
        <v>0.25</v>
      </c>
      <c r="AD114" s="9">
        <v>9.1999999999999993</v>
      </c>
      <c r="AE114" s="22">
        <v>4.7</v>
      </c>
      <c r="AF114" s="31">
        <v>4.5</v>
      </c>
      <c r="AG114" s="22">
        <v>0.18</v>
      </c>
      <c r="AH114" s="22">
        <v>2.2000000000000002</v>
      </c>
      <c r="AI114" s="22">
        <v>0</v>
      </c>
      <c r="AJ114" s="22">
        <v>3.2</v>
      </c>
      <c r="AK114" s="30">
        <v>1.81</v>
      </c>
      <c r="AL114" s="28">
        <v>172</v>
      </c>
      <c r="AM114" s="28">
        <v>383</v>
      </c>
      <c r="AN114" s="28">
        <v>14</v>
      </c>
      <c r="AO114" s="28">
        <v>213</v>
      </c>
      <c r="AP114" s="28">
        <v>31</v>
      </c>
      <c r="AQ114" s="25">
        <v>1.6</v>
      </c>
      <c r="AR114" s="25">
        <v>4.3</v>
      </c>
    </row>
    <row r="115" spans="1:44" s="44" customFormat="1" ht="18" customHeight="1" x14ac:dyDescent="0.25">
      <c r="A115" t="s">
        <v>1142</v>
      </c>
      <c r="B115" s="26" t="s">
        <v>1384</v>
      </c>
      <c r="C115" s="11">
        <v>339.05356550155523</v>
      </c>
      <c r="D115" s="45">
        <v>1418.7944000000002</v>
      </c>
      <c r="E115" s="37">
        <v>45.4</v>
      </c>
      <c r="F115" s="38">
        <v>26.5</v>
      </c>
      <c r="G115" s="25">
        <v>25.9</v>
      </c>
      <c r="H115" s="25">
        <v>0</v>
      </c>
      <c r="I115" s="25">
        <v>0</v>
      </c>
      <c r="J115" s="25">
        <v>0</v>
      </c>
      <c r="K115" s="25">
        <v>0</v>
      </c>
      <c r="L115" s="30">
        <v>0</v>
      </c>
      <c r="M115" s="25">
        <v>0</v>
      </c>
      <c r="N115" s="25">
        <v>0</v>
      </c>
      <c r="O115" s="25">
        <v>0</v>
      </c>
      <c r="P115" s="25">
        <v>0</v>
      </c>
      <c r="Q115" s="25">
        <v>11.2</v>
      </c>
      <c r="R115" s="25">
        <v>8.3000000000000007</v>
      </c>
      <c r="S115" s="25">
        <v>1</v>
      </c>
      <c r="T115" s="25">
        <v>1.17</v>
      </c>
      <c r="U115" s="25">
        <v>0.5</v>
      </c>
      <c r="V115" s="28">
        <v>110</v>
      </c>
      <c r="W115" s="22">
        <v>0</v>
      </c>
      <c r="X115" s="9">
        <v>0</v>
      </c>
      <c r="Y115" s="9">
        <v>0</v>
      </c>
      <c r="Z115" s="22">
        <v>0.57999999999999996</v>
      </c>
      <c r="AA115" s="22">
        <v>8.2000000000000003E-2</v>
      </c>
      <c r="AB115" s="22">
        <v>0.19</v>
      </c>
      <c r="AC115" s="22">
        <v>0.22</v>
      </c>
      <c r="AD115" s="9">
        <v>8.9</v>
      </c>
      <c r="AE115" s="24">
        <v>4</v>
      </c>
      <c r="AF115" s="31">
        <v>4.9000000000000004</v>
      </c>
      <c r="AG115" s="22">
        <v>0.15</v>
      </c>
      <c r="AH115" s="24">
        <v>2</v>
      </c>
      <c r="AI115" s="22">
        <v>0</v>
      </c>
      <c r="AJ115" s="22">
        <v>2.9</v>
      </c>
      <c r="AK115" s="30">
        <v>1.6</v>
      </c>
      <c r="AL115" s="28">
        <v>234</v>
      </c>
      <c r="AM115" s="28">
        <v>287</v>
      </c>
      <c r="AN115" s="28">
        <v>13</v>
      </c>
      <c r="AO115" s="28">
        <v>218</v>
      </c>
      <c r="AP115" s="28">
        <v>25</v>
      </c>
      <c r="AQ115" s="25">
        <v>1.8</v>
      </c>
      <c r="AR115" s="25">
        <v>4.7</v>
      </c>
    </row>
    <row r="116" spans="1:44" s="44" customFormat="1" ht="18" customHeight="1" x14ac:dyDescent="0.25">
      <c r="A116" t="s">
        <v>1143</v>
      </c>
      <c r="B116" s="26" t="s">
        <v>1385</v>
      </c>
      <c r="C116" s="11">
        <v>129.58225328517119</v>
      </c>
      <c r="D116" s="45">
        <v>542.24639999999999</v>
      </c>
      <c r="E116" s="37">
        <v>72.8</v>
      </c>
      <c r="F116" s="38">
        <v>19.8</v>
      </c>
      <c r="G116" s="25">
        <v>5.6</v>
      </c>
      <c r="H116" s="25">
        <v>0</v>
      </c>
      <c r="I116" s="25">
        <v>0</v>
      </c>
      <c r="J116" s="25">
        <v>0</v>
      </c>
      <c r="K116" s="25">
        <v>0</v>
      </c>
      <c r="L116" s="30">
        <v>0</v>
      </c>
      <c r="M116" s="25">
        <v>0</v>
      </c>
      <c r="N116" s="25">
        <v>0</v>
      </c>
      <c r="O116" s="25">
        <v>0</v>
      </c>
      <c r="P116" s="25">
        <v>0</v>
      </c>
      <c r="Q116" s="25">
        <v>2.4</v>
      </c>
      <c r="R116" s="25">
        <v>1.8</v>
      </c>
      <c r="S116" s="25">
        <v>0.2</v>
      </c>
      <c r="T116" s="25">
        <v>0.3</v>
      </c>
      <c r="U116" s="25">
        <v>0.1</v>
      </c>
      <c r="V116" s="28">
        <v>68</v>
      </c>
      <c r="W116" s="22">
        <v>0</v>
      </c>
      <c r="X116" s="9">
        <v>0</v>
      </c>
      <c r="Y116" s="9">
        <v>0</v>
      </c>
      <c r="Z116" s="46">
        <v>0.7</v>
      </c>
      <c r="AA116" s="40">
        <v>0.05</v>
      </c>
      <c r="AB116" s="22">
        <v>0.14000000000000001</v>
      </c>
      <c r="AC116" s="22">
        <v>0.21</v>
      </c>
      <c r="AD116" s="9">
        <v>8.6999999999999993</v>
      </c>
      <c r="AE116" s="24">
        <v>5</v>
      </c>
      <c r="AF116" s="31">
        <v>3.7</v>
      </c>
      <c r="AG116" s="46">
        <v>0.3</v>
      </c>
      <c r="AH116" s="24">
        <v>2</v>
      </c>
      <c r="AI116" s="22">
        <v>0</v>
      </c>
      <c r="AJ116" s="43">
        <v>6</v>
      </c>
      <c r="AK116" s="30">
        <v>1.2</v>
      </c>
      <c r="AL116" s="28">
        <v>113</v>
      </c>
      <c r="AM116" s="28">
        <v>304</v>
      </c>
      <c r="AN116" s="28">
        <v>18</v>
      </c>
      <c r="AO116" s="28">
        <v>252</v>
      </c>
      <c r="AP116" s="28">
        <v>16</v>
      </c>
      <c r="AQ116" s="25">
        <v>1.5</v>
      </c>
      <c r="AR116" s="25">
        <v>1.9</v>
      </c>
    </row>
    <row r="117" spans="1:44" s="44" customFormat="1" ht="18" customHeight="1" x14ac:dyDescent="0.25">
      <c r="A117" t="s">
        <v>1144</v>
      </c>
      <c r="B117" s="26" t="s">
        <v>1386</v>
      </c>
      <c r="C117" s="11">
        <v>239.1672452609024</v>
      </c>
      <c r="D117" s="45">
        <v>1000.8128</v>
      </c>
      <c r="E117" s="37">
        <v>57</v>
      </c>
      <c r="F117" s="38">
        <v>22.9</v>
      </c>
      <c r="G117" s="25">
        <v>16.399999999999999</v>
      </c>
      <c r="H117" s="25">
        <v>0</v>
      </c>
      <c r="I117" s="25">
        <v>0</v>
      </c>
      <c r="J117" s="25">
        <v>0</v>
      </c>
      <c r="K117" s="9">
        <v>0</v>
      </c>
      <c r="L117" s="30">
        <v>0</v>
      </c>
      <c r="M117" s="25">
        <v>0</v>
      </c>
      <c r="N117" s="25">
        <v>0</v>
      </c>
      <c r="O117" s="25">
        <v>0</v>
      </c>
      <c r="P117" s="25">
        <v>0</v>
      </c>
      <c r="Q117" s="25">
        <v>5.6</v>
      </c>
      <c r="R117" s="25">
        <v>7.3</v>
      </c>
      <c r="S117" s="25">
        <v>1.1000000000000001</v>
      </c>
      <c r="T117" s="25">
        <v>0.35</v>
      </c>
      <c r="U117" s="25">
        <v>1</v>
      </c>
      <c r="V117" s="28">
        <v>91</v>
      </c>
      <c r="W117" s="22">
        <v>2.7E-2</v>
      </c>
      <c r="X117" s="9">
        <v>27</v>
      </c>
      <c r="Y117" s="9">
        <v>0</v>
      </c>
      <c r="Z117" s="22">
        <v>0.87</v>
      </c>
      <c r="AA117" s="22">
        <v>1.3</v>
      </c>
      <c r="AB117" s="22">
        <v>0.14000000000000001</v>
      </c>
      <c r="AC117" s="22">
        <v>0.25</v>
      </c>
      <c r="AD117" s="9">
        <v>9.1</v>
      </c>
      <c r="AE117" s="22">
        <v>4.8</v>
      </c>
      <c r="AF117" s="31">
        <v>4.3</v>
      </c>
      <c r="AG117" s="22">
        <v>0.28000000000000003</v>
      </c>
      <c r="AH117" s="22">
        <v>2.1</v>
      </c>
      <c r="AI117" s="22">
        <v>0</v>
      </c>
      <c r="AJ117" s="22">
        <v>7.2</v>
      </c>
      <c r="AK117" s="30">
        <v>2.2999999999999998</v>
      </c>
      <c r="AL117" s="28">
        <v>544</v>
      </c>
      <c r="AM117" s="28">
        <v>322</v>
      </c>
      <c r="AN117" s="28">
        <v>21</v>
      </c>
      <c r="AO117" s="28">
        <v>282</v>
      </c>
      <c r="AP117" s="28">
        <v>23</v>
      </c>
      <c r="AQ117" s="25">
        <v>1.8</v>
      </c>
      <c r="AR117" s="25">
        <v>2.2999999999999998</v>
      </c>
    </row>
    <row r="118" spans="1:44" s="44" customFormat="1" ht="18" customHeight="1" x14ac:dyDescent="0.25">
      <c r="A118" t="s">
        <v>1145</v>
      </c>
      <c r="B118" s="26" t="s">
        <v>1387</v>
      </c>
      <c r="C118" s="11">
        <v>231.08689873599999</v>
      </c>
      <c r="D118" s="11">
        <v>967</v>
      </c>
      <c r="E118" s="37">
        <v>58.4</v>
      </c>
      <c r="F118" s="38">
        <v>22.9</v>
      </c>
      <c r="G118" s="25">
        <v>15.5</v>
      </c>
      <c r="H118" s="25">
        <v>0</v>
      </c>
      <c r="I118" s="25">
        <v>0</v>
      </c>
      <c r="J118" s="25">
        <v>0</v>
      </c>
      <c r="K118" s="9">
        <v>0</v>
      </c>
      <c r="L118" s="30">
        <v>0</v>
      </c>
      <c r="M118" s="25">
        <v>0</v>
      </c>
      <c r="N118" s="25">
        <v>0</v>
      </c>
      <c r="O118" s="25">
        <v>0</v>
      </c>
      <c r="P118" s="25">
        <v>0</v>
      </c>
      <c r="Q118" s="25">
        <v>7</v>
      </c>
      <c r="R118" s="25">
        <v>4.9000000000000004</v>
      </c>
      <c r="S118" s="25">
        <v>1.1000000000000001</v>
      </c>
      <c r="T118" s="25">
        <v>0.51</v>
      </c>
      <c r="U118" s="25">
        <v>0.9</v>
      </c>
      <c r="V118" s="28">
        <v>102</v>
      </c>
      <c r="W118" s="22">
        <v>5.3999999999999999E-2</v>
      </c>
      <c r="X118" s="9">
        <v>54</v>
      </c>
      <c r="Y118" s="9">
        <v>0</v>
      </c>
      <c r="Z118" s="22">
        <v>1.1000000000000001</v>
      </c>
      <c r="AA118" s="24">
        <v>2</v>
      </c>
      <c r="AB118" s="22">
        <v>0.14000000000000001</v>
      </c>
      <c r="AC118" s="22">
        <v>0.25</v>
      </c>
      <c r="AD118" s="9">
        <v>9.1</v>
      </c>
      <c r="AE118" s="22">
        <v>4.8</v>
      </c>
      <c r="AF118" s="31">
        <v>4.3</v>
      </c>
      <c r="AG118" s="22">
        <v>0.28000000000000003</v>
      </c>
      <c r="AH118" s="22">
        <v>2.1</v>
      </c>
      <c r="AI118" s="22">
        <v>0</v>
      </c>
      <c r="AJ118" s="22">
        <v>6.4</v>
      </c>
      <c r="AK118" s="30">
        <v>2.2999999999999998</v>
      </c>
      <c r="AL118" s="28">
        <v>601</v>
      </c>
      <c r="AM118" s="28">
        <v>323</v>
      </c>
      <c r="AN118" s="28">
        <v>21</v>
      </c>
      <c r="AO118" s="28">
        <v>283</v>
      </c>
      <c r="AP118" s="28">
        <v>23</v>
      </c>
      <c r="AQ118" s="25">
        <v>1.8</v>
      </c>
      <c r="AR118" s="25">
        <v>2.2999999999999998</v>
      </c>
    </row>
    <row r="119" spans="1:44" s="44" customFormat="1" ht="18" customHeight="1" x14ac:dyDescent="0.25">
      <c r="A119" t="s">
        <v>1146</v>
      </c>
      <c r="B119" s="26" t="s">
        <v>1388</v>
      </c>
      <c r="C119" s="11">
        <v>177.795917952</v>
      </c>
      <c r="D119" s="11">
        <v>744</v>
      </c>
      <c r="E119" s="37">
        <v>63.8</v>
      </c>
      <c r="F119" s="38">
        <v>24.2</v>
      </c>
      <c r="G119" s="25">
        <v>9</v>
      </c>
      <c r="H119" s="25">
        <v>0</v>
      </c>
      <c r="I119" s="25">
        <v>0</v>
      </c>
      <c r="J119" s="25">
        <v>0</v>
      </c>
      <c r="K119" s="25">
        <v>0</v>
      </c>
      <c r="L119" s="30">
        <v>0</v>
      </c>
      <c r="M119" s="25">
        <v>0</v>
      </c>
      <c r="N119" s="25">
        <v>0</v>
      </c>
      <c r="O119" s="25">
        <v>0</v>
      </c>
      <c r="P119" s="25">
        <v>0</v>
      </c>
      <c r="Q119" s="25">
        <v>3.9</v>
      </c>
      <c r="R119" s="25">
        <v>2.9</v>
      </c>
      <c r="S119" s="25">
        <v>0.4</v>
      </c>
      <c r="T119" s="25">
        <v>0.49</v>
      </c>
      <c r="U119" s="25">
        <v>0.1</v>
      </c>
      <c r="V119" s="28">
        <v>88</v>
      </c>
      <c r="W119" s="22">
        <v>0</v>
      </c>
      <c r="X119" s="9">
        <v>0</v>
      </c>
      <c r="Y119" s="9">
        <v>0</v>
      </c>
      <c r="Z119" s="22">
        <v>0.72</v>
      </c>
      <c r="AA119" s="22">
        <v>5.0999999999999997E-2</v>
      </c>
      <c r="AB119" s="22">
        <v>0.11</v>
      </c>
      <c r="AC119" s="22">
        <v>0.22</v>
      </c>
      <c r="AD119" s="43">
        <v>9</v>
      </c>
      <c r="AE119" s="22">
        <v>4.5</v>
      </c>
      <c r="AF119" s="31">
        <v>4.5</v>
      </c>
      <c r="AG119" s="22">
        <v>0.23</v>
      </c>
      <c r="AH119" s="22">
        <v>1.8</v>
      </c>
      <c r="AI119" s="22">
        <v>0</v>
      </c>
      <c r="AJ119" s="22">
        <v>6.2</v>
      </c>
      <c r="AK119" s="30">
        <v>2.2000000000000002</v>
      </c>
      <c r="AL119" s="28">
        <v>223</v>
      </c>
      <c r="AM119" s="28">
        <v>314</v>
      </c>
      <c r="AN119" s="28">
        <v>21</v>
      </c>
      <c r="AO119" s="28">
        <v>276</v>
      </c>
      <c r="AP119" s="28">
        <v>20</v>
      </c>
      <c r="AQ119" s="25">
        <v>1.9</v>
      </c>
      <c r="AR119" s="25">
        <v>2.4</v>
      </c>
    </row>
    <row r="120" spans="1:44" s="44" customFormat="1" ht="18" customHeight="1" x14ac:dyDescent="0.25">
      <c r="A120" t="s">
        <v>1147</v>
      </c>
      <c r="B120" s="26" t="s">
        <v>1389</v>
      </c>
      <c r="C120" s="11">
        <v>194.473366234304</v>
      </c>
      <c r="D120" s="11">
        <v>813.78800000000001</v>
      </c>
      <c r="E120" s="37">
        <v>66</v>
      </c>
      <c r="F120" s="38">
        <v>17.2</v>
      </c>
      <c r="G120" s="25">
        <v>13.3</v>
      </c>
      <c r="H120" s="25">
        <v>1.6</v>
      </c>
      <c r="I120" s="25">
        <v>1.6</v>
      </c>
      <c r="J120" s="25">
        <v>1.5</v>
      </c>
      <c r="K120" s="25">
        <v>1.5</v>
      </c>
      <c r="L120" s="30">
        <v>0</v>
      </c>
      <c r="M120" s="25">
        <v>0</v>
      </c>
      <c r="N120" s="25">
        <v>0</v>
      </c>
      <c r="O120" s="25">
        <v>0.1</v>
      </c>
      <c r="P120" s="25">
        <v>0.6</v>
      </c>
      <c r="Q120" s="25">
        <v>4.5</v>
      </c>
      <c r="R120" s="25">
        <v>6.1</v>
      </c>
      <c r="S120" s="25">
        <v>1</v>
      </c>
      <c r="T120" s="25">
        <v>0.32</v>
      </c>
      <c r="U120" s="25">
        <v>0.8</v>
      </c>
      <c r="V120" s="28">
        <v>70</v>
      </c>
      <c r="W120" s="22">
        <v>5.0999999999999997E-2</v>
      </c>
      <c r="X120" s="9">
        <v>51</v>
      </c>
      <c r="Y120" s="9">
        <v>160</v>
      </c>
      <c r="Z120" s="22">
        <v>0.67</v>
      </c>
      <c r="AA120" s="22">
        <v>1.7</v>
      </c>
      <c r="AB120" s="22">
        <v>0.11</v>
      </c>
      <c r="AC120" s="22">
        <v>0.2</v>
      </c>
      <c r="AD120" s="43">
        <v>6.9</v>
      </c>
      <c r="AE120" s="22">
        <v>3.7</v>
      </c>
      <c r="AF120" s="31">
        <v>3.2</v>
      </c>
      <c r="AG120" s="22">
        <v>0.25</v>
      </c>
      <c r="AH120" s="22">
        <v>1.2</v>
      </c>
      <c r="AI120" s="22">
        <v>6.8</v>
      </c>
      <c r="AJ120" s="22">
        <v>9.8000000000000007</v>
      </c>
      <c r="AK120" s="30">
        <v>1.9</v>
      </c>
      <c r="AL120" s="28">
        <v>154</v>
      </c>
      <c r="AM120" s="28">
        <v>385</v>
      </c>
      <c r="AN120" s="28">
        <v>24</v>
      </c>
      <c r="AO120" s="28">
        <v>227</v>
      </c>
      <c r="AP120" s="28">
        <v>20</v>
      </c>
      <c r="AQ120" s="25">
        <v>1.7</v>
      </c>
      <c r="AR120" s="25">
        <v>1.7</v>
      </c>
    </row>
    <row r="121" spans="1:44" s="44" customFormat="1" ht="18" customHeight="1" x14ac:dyDescent="0.25">
      <c r="A121" t="s">
        <v>1148</v>
      </c>
      <c r="B121" s="26" t="s">
        <v>1390</v>
      </c>
      <c r="C121" s="11">
        <v>186.3744754039808</v>
      </c>
      <c r="D121" s="45">
        <v>779.89760000000001</v>
      </c>
      <c r="E121" s="37">
        <v>66.099999999999994</v>
      </c>
      <c r="F121" s="38">
        <v>17.2</v>
      </c>
      <c r="G121" s="25">
        <v>12.4</v>
      </c>
      <c r="H121" s="25">
        <v>1.6</v>
      </c>
      <c r="I121" s="25">
        <v>1.6</v>
      </c>
      <c r="J121" s="25">
        <v>1.5</v>
      </c>
      <c r="K121" s="25">
        <v>1.5</v>
      </c>
      <c r="L121" s="30">
        <v>0</v>
      </c>
      <c r="M121" s="25">
        <v>0</v>
      </c>
      <c r="N121" s="25">
        <v>0</v>
      </c>
      <c r="O121" s="25">
        <v>0.1</v>
      </c>
      <c r="P121" s="25">
        <v>0.6</v>
      </c>
      <c r="Q121" s="25">
        <v>5.6</v>
      </c>
      <c r="R121" s="25">
        <v>4</v>
      </c>
      <c r="S121" s="25">
        <v>0.9</v>
      </c>
      <c r="T121" s="25">
        <v>0.38</v>
      </c>
      <c r="U121" s="25">
        <v>0.9</v>
      </c>
      <c r="V121" s="28">
        <v>80</v>
      </c>
      <c r="W121" s="22">
        <v>7.4999999999999997E-2</v>
      </c>
      <c r="X121" s="9">
        <v>75</v>
      </c>
      <c r="Y121" s="9">
        <v>160</v>
      </c>
      <c r="Z121" s="22">
        <v>0.86</v>
      </c>
      <c r="AA121" s="22">
        <v>2.2999999999999998</v>
      </c>
      <c r="AB121" s="22">
        <v>0.11</v>
      </c>
      <c r="AC121" s="42">
        <v>0.2</v>
      </c>
      <c r="AD121" s="9">
        <v>6.9</v>
      </c>
      <c r="AE121" s="22">
        <v>3.7</v>
      </c>
      <c r="AF121" s="31">
        <v>3.2</v>
      </c>
      <c r="AG121" s="22">
        <v>0.25</v>
      </c>
      <c r="AH121" s="22">
        <v>1.2</v>
      </c>
      <c r="AI121" s="22">
        <v>6.8</v>
      </c>
      <c r="AJ121" s="22">
        <v>9.1999999999999993</v>
      </c>
      <c r="AK121" s="30">
        <v>2.1</v>
      </c>
      <c r="AL121" s="28">
        <v>204</v>
      </c>
      <c r="AM121" s="28">
        <v>386</v>
      </c>
      <c r="AN121" s="28">
        <v>24</v>
      </c>
      <c r="AO121" s="28">
        <v>228</v>
      </c>
      <c r="AP121" s="28">
        <v>20</v>
      </c>
      <c r="AQ121" s="25">
        <v>1.7</v>
      </c>
      <c r="AR121" s="25">
        <v>1.7</v>
      </c>
    </row>
    <row r="122" spans="1:44" s="44" customFormat="1" ht="18" customHeight="1" x14ac:dyDescent="0.25">
      <c r="A122" t="s">
        <v>1149</v>
      </c>
      <c r="B122" s="26" t="s">
        <v>1391</v>
      </c>
      <c r="C122" s="11">
        <v>195.00197452799998</v>
      </c>
      <c r="D122" s="11">
        <v>816</v>
      </c>
      <c r="E122" s="37">
        <v>61.3</v>
      </c>
      <c r="F122" s="38">
        <v>25.6</v>
      </c>
      <c r="G122" s="25">
        <v>10.3</v>
      </c>
      <c r="H122" s="25">
        <v>0</v>
      </c>
      <c r="I122" s="25">
        <v>0</v>
      </c>
      <c r="J122" s="25">
        <v>0</v>
      </c>
      <c r="K122" s="25">
        <v>0</v>
      </c>
      <c r="L122" s="30">
        <v>0</v>
      </c>
      <c r="M122" s="25">
        <v>0</v>
      </c>
      <c r="N122" s="25">
        <v>0</v>
      </c>
      <c r="O122" s="25">
        <v>0</v>
      </c>
      <c r="P122" s="25">
        <v>0</v>
      </c>
      <c r="Q122" s="25">
        <v>4.5</v>
      </c>
      <c r="R122" s="25">
        <v>3.2</v>
      </c>
      <c r="S122" s="25">
        <v>0.4</v>
      </c>
      <c r="T122" s="25">
        <v>0.55000000000000004</v>
      </c>
      <c r="U122" s="25">
        <v>0.1</v>
      </c>
      <c r="V122" s="28">
        <v>96</v>
      </c>
      <c r="W122" s="22">
        <v>0</v>
      </c>
      <c r="X122" s="9">
        <v>0</v>
      </c>
      <c r="Y122" s="9">
        <v>0</v>
      </c>
      <c r="Z122" s="22">
        <v>0.76</v>
      </c>
      <c r="AA122" s="40">
        <v>0.05</v>
      </c>
      <c r="AB122" s="40">
        <v>0.08</v>
      </c>
      <c r="AC122" s="22">
        <v>0.19</v>
      </c>
      <c r="AD122" s="9">
        <v>8.5</v>
      </c>
      <c r="AE122" s="22">
        <v>3.7</v>
      </c>
      <c r="AF122" s="31">
        <v>4.8</v>
      </c>
      <c r="AG122" s="22">
        <v>0.18</v>
      </c>
      <c r="AH122" s="22">
        <v>1.6</v>
      </c>
      <c r="AI122" s="22">
        <v>0</v>
      </c>
      <c r="AJ122" s="22">
        <v>5.3</v>
      </c>
      <c r="AK122" s="30">
        <v>1.9</v>
      </c>
      <c r="AL122" s="28">
        <v>261</v>
      </c>
      <c r="AM122" s="28">
        <v>228</v>
      </c>
      <c r="AN122" s="28">
        <v>19</v>
      </c>
      <c r="AO122" s="28">
        <v>274</v>
      </c>
      <c r="AP122" s="28">
        <v>16</v>
      </c>
      <c r="AQ122" s="25">
        <v>2</v>
      </c>
      <c r="AR122" s="25">
        <v>2.6</v>
      </c>
    </row>
    <row r="123" spans="1:44" s="44" customFormat="1" ht="18" customHeight="1" x14ac:dyDescent="0.3">
      <c r="A123" s="47"/>
      <c r="B123" s="21"/>
      <c r="C123" s="11"/>
      <c r="D123" s="11"/>
      <c r="E123" s="37"/>
      <c r="F123" s="38"/>
      <c r="G123" s="48"/>
      <c r="H123" s="48"/>
      <c r="I123" s="48"/>
      <c r="J123" s="48"/>
      <c r="K123" s="48"/>
      <c r="L123" s="49"/>
      <c r="M123" s="48"/>
      <c r="N123" s="48"/>
      <c r="O123" s="48"/>
      <c r="P123" s="48"/>
      <c r="Q123" s="48"/>
      <c r="R123" s="48"/>
      <c r="S123" s="48"/>
      <c r="T123" s="48"/>
      <c r="U123" s="48"/>
      <c r="V123" s="50"/>
      <c r="W123" s="47"/>
      <c r="X123" s="9"/>
      <c r="Y123" s="9"/>
      <c r="Z123" s="47"/>
      <c r="AA123" s="47"/>
      <c r="AB123" s="47"/>
      <c r="AC123" s="47"/>
      <c r="AD123" s="47"/>
      <c r="AE123" s="47"/>
      <c r="AF123" s="51"/>
      <c r="AG123" s="47"/>
      <c r="AH123" s="47"/>
      <c r="AI123" s="47"/>
      <c r="AJ123" s="47"/>
      <c r="AK123" s="49"/>
      <c r="AL123" s="50"/>
      <c r="AM123" s="50"/>
      <c r="AN123" s="50"/>
      <c r="AO123" s="50"/>
      <c r="AP123" s="50"/>
      <c r="AQ123" s="48"/>
      <c r="AR123" s="48"/>
    </row>
    <row r="124" spans="1:44" s="44" customFormat="1" ht="18" customHeight="1" x14ac:dyDescent="0.25">
      <c r="A124" t="s">
        <v>1150</v>
      </c>
      <c r="B124" s="21" t="s">
        <v>1465</v>
      </c>
      <c r="C124" s="11">
        <v>115.90190887999999</v>
      </c>
      <c r="D124" s="11">
        <v>485</v>
      </c>
      <c r="E124" s="37">
        <v>73.900000000000006</v>
      </c>
      <c r="F124" s="38">
        <v>21.1</v>
      </c>
      <c r="G124" s="25">
        <v>3.5</v>
      </c>
      <c r="H124" s="25">
        <v>0</v>
      </c>
      <c r="I124" s="25">
        <v>0</v>
      </c>
      <c r="J124" s="25">
        <v>0</v>
      </c>
      <c r="K124" s="38">
        <v>0</v>
      </c>
      <c r="L124" s="30">
        <v>0</v>
      </c>
      <c r="M124" s="25">
        <v>0</v>
      </c>
      <c r="N124" s="25">
        <v>0</v>
      </c>
      <c r="O124" s="25">
        <v>0</v>
      </c>
      <c r="P124" s="25">
        <v>0</v>
      </c>
      <c r="Q124" s="25">
        <v>1.3</v>
      </c>
      <c r="R124" s="25">
        <v>1.1000000000000001</v>
      </c>
      <c r="S124" s="25">
        <v>0.8</v>
      </c>
      <c r="T124" s="25">
        <v>0.17</v>
      </c>
      <c r="U124" s="25">
        <v>0.8</v>
      </c>
      <c r="V124" s="28">
        <v>54</v>
      </c>
      <c r="W124" s="22">
        <v>0</v>
      </c>
      <c r="X124" s="9">
        <v>0</v>
      </c>
      <c r="Y124" s="9">
        <v>0</v>
      </c>
      <c r="Z124" s="22">
        <v>0</v>
      </c>
      <c r="AA124" s="46">
        <v>0.1</v>
      </c>
      <c r="AB124" s="22">
        <v>0.11</v>
      </c>
      <c r="AC124" s="22">
        <v>0.13</v>
      </c>
      <c r="AD124" s="9">
        <v>7.9</v>
      </c>
      <c r="AE124" s="24">
        <v>4</v>
      </c>
      <c r="AF124" s="31">
        <v>3.9</v>
      </c>
      <c r="AG124" s="22">
        <v>0.43</v>
      </c>
      <c r="AH124" s="24">
        <v>3</v>
      </c>
      <c r="AI124" s="22">
        <v>0</v>
      </c>
      <c r="AJ124" s="22">
        <v>16</v>
      </c>
      <c r="AK124" s="30">
        <v>1.1000000000000001</v>
      </c>
      <c r="AL124" s="28">
        <v>51</v>
      </c>
      <c r="AM124" s="28">
        <v>349</v>
      </c>
      <c r="AN124" s="25">
        <v>9</v>
      </c>
      <c r="AO124" s="28">
        <v>218</v>
      </c>
      <c r="AP124" s="28">
        <v>24</v>
      </c>
      <c r="AQ124" s="25">
        <v>3.7</v>
      </c>
      <c r="AR124" s="25">
        <v>2.8</v>
      </c>
    </row>
    <row r="125" spans="1:44" s="44" customFormat="1" ht="18" customHeight="1" x14ac:dyDescent="0.25">
      <c r="A125" t="s">
        <v>1151</v>
      </c>
      <c r="B125" s="26" t="s">
        <v>1437</v>
      </c>
      <c r="C125" s="11">
        <v>174.928241856</v>
      </c>
      <c r="D125" s="11">
        <v>732</v>
      </c>
      <c r="E125" s="37">
        <v>65.8</v>
      </c>
      <c r="F125" s="38">
        <v>22.8</v>
      </c>
      <c r="G125" s="25">
        <v>9.3000000000000007</v>
      </c>
      <c r="H125" s="25">
        <v>0</v>
      </c>
      <c r="I125" s="25">
        <v>0</v>
      </c>
      <c r="J125" s="25">
        <v>0</v>
      </c>
      <c r="K125" s="38">
        <v>0</v>
      </c>
      <c r="L125" s="30">
        <v>0</v>
      </c>
      <c r="M125" s="25">
        <v>0</v>
      </c>
      <c r="N125" s="25">
        <v>0</v>
      </c>
      <c r="O125" s="25">
        <v>0</v>
      </c>
      <c r="P125" s="25">
        <v>0</v>
      </c>
      <c r="Q125" s="25">
        <v>4.5</v>
      </c>
      <c r="R125" s="25">
        <v>2.5</v>
      </c>
      <c r="S125" s="25">
        <v>1</v>
      </c>
      <c r="T125" s="25">
        <v>0.40500000000000003</v>
      </c>
      <c r="U125" s="25">
        <v>1</v>
      </c>
      <c r="V125" s="28">
        <v>75</v>
      </c>
      <c r="W125" s="22">
        <v>3.2000000000000001E-2</v>
      </c>
      <c r="X125" s="9">
        <v>32</v>
      </c>
      <c r="Y125" s="43">
        <v>2</v>
      </c>
      <c r="Z125" s="22">
        <v>0</v>
      </c>
      <c r="AA125" s="46">
        <v>0.2</v>
      </c>
      <c r="AB125" s="40">
        <v>7.0000000000000007E-2</v>
      </c>
      <c r="AC125" s="22">
        <v>0.14000000000000001</v>
      </c>
      <c r="AD125" s="9">
        <v>7.8</v>
      </c>
      <c r="AE125" s="22">
        <v>3.5</v>
      </c>
      <c r="AF125" s="31">
        <v>4.3</v>
      </c>
      <c r="AG125" s="22">
        <v>0.28000000000000003</v>
      </c>
      <c r="AH125" s="22">
        <v>2.6</v>
      </c>
      <c r="AI125" s="22">
        <v>0</v>
      </c>
      <c r="AJ125" s="22">
        <v>14</v>
      </c>
      <c r="AK125" s="30">
        <v>2.1</v>
      </c>
      <c r="AL125" s="28">
        <v>415</v>
      </c>
      <c r="AM125" s="28">
        <v>386</v>
      </c>
      <c r="AN125" s="28">
        <v>11</v>
      </c>
      <c r="AO125" s="28">
        <v>242</v>
      </c>
      <c r="AP125" s="28">
        <v>29</v>
      </c>
      <c r="AQ125" s="25">
        <v>4.0999999999999996</v>
      </c>
      <c r="AR125" s="25">
        <v>3.1</v>
      </c>
    </row>
    <row r="126" spans="1:44" s="44" customFormat="1" ht="18" customHeight="1" x14ac:dyDescent="0.25">
      <c r="A126" t="s">
        <v>1152</v>
      </c>
      <c r="B126" s="26" t="s">
        <v>1438</v>
      </c>
      <c r="C126" s="11">
        <v>173.97234982399999</v>
      </c>
      <c r="D126" s="11">
        <v>728</v>
      </c>
      <c r="E126" s="37">
        <v>65.8</v>
      </c>
      <c r="F126" s="38">
        <v>22.8</v>
      </c>
      <c r="G126" s="25">
        <v>9.1999999999999993</v>
      </c>
      <c r="H126" s="25">
        <v>0</v>
      </c>
      <c r="I126" s="25">
        <v>0</v>
      </c>
      <c r="J126" s="25">
        <v>0</v>
      </c>
      <c r="K126" s="25">
        <v>0</v>
      </c>
      <c r="L126" s="30">
        <v>0</v>
      </c>
      <c r="M126" s="25">
        <v>0</v>
      </c>
      <c r="N126" s="25">
        <v>0</v>
      </c>
      <c r="O126" s="25">
        <v>0</v>
      </c>
      <c r="P126" s="25">
        <v>0</v>
      </c>
      <c r="Q126" s="25">
        <v>4.0999999999999996</v>
      </c>
      <c r="R126" s="25">
        <v>2.4</v>
      </c>
      <c r="S126" s="25">
        <v>2.4</v>
      </c>
      <c r="T126" s="25">
        <v>0.187</v>
      </c>
      <c r="U126" s="25">
        <v>2.2000000000000002</v>
      </c>
      <c r="V126" s="28">
        <v>60</v>
      </c>
      <c r="W126" s="22">
        <v>0.03</v>
      </c>
      <c r="X126" s="9">
        <v>30</v>
      </c>
      <c r="Y126" s="9">
        <v>21</v>
      </c>
      <c r="Z126" s="22">
        <v>0</v>
      </c>
      <c r="AA126" s="46">
        <v>0.1</v>
      </c>
      <c r="AB126" s="40">
        <v>7.0000000000000007E-2</v>
      </c>
      <c r="AC126" s="22">
        <v>0.14000000000000001</v>
      </c>
      <c r="AD126" s="9">
        <v>7.8</v>
      </c>
      <c r="AE126" s="22">
        <v>3.5</v>
      </c>
      <c r="AF126" s="31">
        <v>4.3</v>
      </c>
      <c r="AG126" s="22">
        <v>0.28000000000000003</v>
      </c>
      <c r="AH126" s="22">
        <v>2.2999999999999998</v>
      </c>
      <c r="AI126" s="22">
        <v>0</v>
      </c>
      <c r="AJ126" s="22">
        <v>14</v>
      </c>
      <c r="AK126" s="30">
        <v>2.2000000000000002</v>
      </c>
      <c r="AL126" s="28">
        <v>444</v>
      </c>
      <c r="AM126" s="28">
        <v>385</v>
      </c>
      <c r="AN126" s="28">
        <v>10</v>
      </c>
      <c r="AO126" s="28">
        <v>241</v>
      </c>
      <c r="AP126" s="28">
        <v>29</v>
      </c>
      <c r="AQ126" s="25">
        <v>4.0999999999999996</v>
      </c>
      <c r="AR126" s="25">
        <v>3.1</v>
      </c>
    </row>
    <row r="127" spans="1:44" s="44" customFormat="1" ht="18" customHeight="1" x14ac:dyDescent="0.25">
      <c r="A127" t="s">
        <v>1153</v>
      </c>
      <c r="B127" s="26" t="s">
        <v>1439</v>
      </c>
      <c r="C127" s="11">
        <v>147.37981585057281</v>
      </c>
      <c r="D127" s="45">
        <v>616.72160000000008</v>
      </c>
      <c r="E127" s="37">
        <v>68.400000000000006</v>
      </c>
      <c r="F127" s="38">
        <v>24.7</v>
      </c>
      <c r="G127" s="25">
        <v>5.4</v>
      </c>
      <c r="H127" s="25">
        <v>0</v>
      </c>
      <c r="I127" s="25">
        <v>0</v>
      </c>
      <c r="J127" s="25">
        <v>0</v>
      </c>
      <c r="K127" s="25">
        <v>0</v>
      </c>
      <c r="L127" s="30">
        <v>0</v>
      </c>
      <c r="M127" s="25">
        <v>0</v>
      </c>
      <c r="N127" s="25">
        <v>0</v>
      </c>
      <c r="O127" s="25">
        <v>0</v>
      </c>
      <c r="P127" s="25">
        <v>0</v>
      </c>
      <c r="Q127" s="25">
        <v>2.2000000000000002</v>
      </c>
      <c r="R127" s="25">
        <v>1.5</v>
      </c>
      <c r="S127" s="25">
        <v>1.3</v>
      </c>
      <c r="T127" s="25">
        <v>0.18</v>
      </c>
      <c r="U127" s="25">
        <v>1.3</v>
      </c>
      <c r="V127" s="28">
        <v>67</v>
      </c>
      <c r="W127" s="22">
        <v>7.0000000000000001E-3</v>
      </c>
      <c r="X127" s="43">
        <v>7</v>
      </c>
      <c r="Y127" s="43">
        <v>7</v>
      </c>
      <c r="Z127" s="22">
        <v>0</v>
      </c>
      <c r="AA127" s="46">
        <v>0.1</v>
      </c>
      <c r="AB127" s="41">
        <v>0.06</v>
      </c>
      <c r="AC127" s="22">
        <v>0.14000000000000001</v>
      </c>
      <c r="AD127" s="9">
        <v>8.6999999999999993</v>
      </c>
      <c r="AE127" s="22">
        <v>3.9</v>
      </c>
      <c r="AF127" s="31">
        <v>4.8</v>
      </c>
      <c r="AG127" s="22">
        <v>0.24</v>
      </c>
      <c r="AH127" s="22">
        <v>2.6</v>
      </c>
      <c r="AI127" s="22">
        <v>0</v>
      </c>
      <c r="AJ127" s="22">
        <v>17</v>
      </c>
      <c r="AK127" s="30">
        <v>1.5</v>
      </c>
      <c r="AL127" s="28">
        <v>217</v>
      </c>
      <c r="AM127" s="28">
        <v>301</v>
      </c>
      <c r="AN127" s="28">
        <v>10</v>
      </c>
      <c r="AO127" s="28">
        <v>229</v>
      </c>
      <c r="AP127" s="28">
        <v>27</v>
      </c>
      <c r="AQ127" s="25">
        <v>4.4000000000000004</v>
      </c>
      <c r="AR127" s="25">
        <v>3.4</v>
      </c>
    </row>
    <row r="128" spans="1:44" s="44" customFormat="1" ht="18" customHeight="1" x14ac:dyDescent="0.25">
      <c r="A128" t="s">
        <v>1154</v>
      </c>
      <c r="B128" s="26" t="s">
        <v>1440</v>
      </c>
      <c r="C128" s="11">
        <v>99.173798319999989</v>
      </c>
      <c r="D128" s="11">
        <v>415</v>
      </c>
      <c r="E128" s="37">
        <v>77</v>
      </c>
      <c r="F128" s="38">
        <v>19.600000000000001</v>
      </c>
      <c r="G128" s="25">
        <v>2.2999999999999998</v>
      </c>
      <c r="H128" s="25">
        <v>0</v>
      </c>
      <c r="I128" s="25">
        <v>0</v>
      </c>
      <c r="J128" s="25">
        <v>0</v>
      </c>
      <c r="K128" s="25">
        <v>0</v>
      </c>
      <c r="L128" s="30">
        <v>0</v>
      </c>
      <c r="M128" s="25">
        <v>0</v>
      </c>
      <c r="N128" s="25">
        <v>0</v>
      </c>
      <c r="O128" s="25">
        <v>0</v>
      </c>
      <c r="P128" s="25">
        <v>0</v>
      </c>
      <c r="Q128" s="25">
        <v>0.9</v>
      </c>
      <c r="R128" s="25">
        <v>0.8</v>
      </c>
      <c r="S128" s="25">
        <v>0.6</v>
      </c>
      <c r="T128" s="25">
        <v>0.11</v>
      </c>
      <c r="U128" s="25">
        <v>0.6</v>
      </c>
      <c r="V128" s="28">
        <v>52</v>
      </c>
      <c r="W128" s="22">
        <v>2.1000000000000001E-2</v>
      </c>
      <c r="X128" s="9">
        <v>21</v>
      </c>
      <c r="Y128" s="9">
        <v>0</v>
      </c>
      <c r="Z128" s="46">
        <v>0.4</v>
      </c>
      <c r="AA128" s="40">
        <v>0.06</v>
      </c>
      <c r="AB128" s="22">
        <v>0.11</v>
      </c>
      <c r="AC128" s="22">
        <v>0.13</v>
      </c>
      <c r="AD128" s="9">
        <v>7.2</v>
      </c>
      <c r="AE128" s="22">
        <v>3.5</v>
      </c>
      <c r="AF128" s="31">
        <v>3.7</v>
      </c>
      <c r="AG128" s="46">
        <v>0.4</v>
      </c>
      <c r="AH128" s="24">
        <v>3</v>
      </c>
      <c r="AI128" s="22">
        <v>0</v>
      </c>
      <c r="AJ128" s="22">
        <v>16</v>
      </c>
      <c r="AK128" s="30">
        <v>1.1200000000000001</v>
      </c>
      <c r="AL128" s="28">
        <v>48</v>
      </c>
      <c r="AM128" s="28">
        <v>340</v>
      </c>
      <c r="AN128" s="28">
        <v>13</v>
      </c>
      <c r="AO128" s="28">
        <v>210</v>
      </c>
      <c r="AP128" s="28">
        <v>23</v>
      </c>
      <c r="AQ128" s="25">
        <v>3.6</v>
      </c>
      <c r="AR128" s="25">
        <v>2.9</v>
      </c>
    </row>
    <row r="129" spans="1:44" s="44" customFormat="1" ht="18" customHeight="1" x14ac:dyDescent="0.25">
      <c r="A129" t="s">
        <v>1155</v>
      </c>
      <c r="B129" s="26" t="s">
        <v>1441</v>
      </c>
      <c r="C129" s="11">
        <v>162.97959145599998</v>
      </c>
      <c r="D129" s="11">
        <v>682</v>
      </c>
      <c r="E129" s="37">
        <v>67.8</v>
      </c>
      <c r="F129" s="38">
        <v>22.2</v>
      </c>
      <c r="G129" s="25">
        <v>8</v>
      </c>
      <c r="H129" s="25">
        <v>0</v>
      </c>
      <c r="I129" s="25">
        <v>0</v>
      </c>
      <c r="J129" s="25">
        <v>0</v>
      </c>
      <c r="K129" s="25">
        <v>0</v>
      </c>
      <c r="L129" s="30">
        <v>0</v>
      </c>
      <c r="M129" s="25">
        <v>0.3</v>
      </c>
      <c r="N129" s="25">
        <v>0</v>
      </c>
      <c r="O129" s="25">
        <v>0</v>
      </c>
      <c r="P129" s="25">
        <v>0</v>
      </c>
      <c r="Q129" s="25">
        <v>2.6</v>
      </c>
      <c r="R129" s="25">
        <v>4.0999999999999996</v>
      </c>
      <c r="S129" s="25">
        <v>1</v>
      </c>
      <c r="T129" s="25">
        <v>0.20300000000000001</v>
      </c>
      <c r="U129" s="25">
        <v>1</v>
      </c>
      <c r="V129" s="28">
        <v>65</v>
      </c>
      <c r="W129" s="22">
        <v>0.03</v>
      </c>
      <c r="X129" s="9">
        <v>30</v>
      </c>
      <c r="Y129" s="43">
        <v>1</v>
      </c>
      <c r="Z129" s="46">
        <v>0.4</v>
      </c>
      <c r="AA129" s="46">
        <v>0.6</v>
      </c>
      <c r="AB129" s="22">
        <v>0.11</v>
      </c>
      <c r="AC129" s="22">
        <v>0.15</v>
      </c>
      <c r="AD129" s="43">
        <v>8</v>
      </c>
      <c r="AE129" s="22">
        <v>3.7</v>
      </c>
      <c r="AF129" s="31">
        <v>4.3</v>
      </c>
      <c r="AG129" s="22">
        <v>0.37</v>
      </c>
      <c r="AH129" s="22">
        <v>3.1</v>
      </c>
      <c r="AI129" s="22">
        <v>0</v>
      </c>
      <c r="AJ129" s="22">
        <v>17</v>
      </c>
      <c r="AK129" s="30">
        <v>2</v>
      </c>
      <c r="AL129" s="28">
        <v>388</v>
      </c>
      <c r="AM129" s="28">
        <v>360</v>
      </c>
      <c r="AN129" s="28">
        <v>16</v>
      </c>
      <c r="AO129" s="28">
        <v>232</v>
      </c>
      <c r="AP129" s="28">
        <v>30</v>
      </c>
      <c r="AQ129" s="25">
        <v>4.2</v>
      </c>
      <c r="AR129" s="25">
        <v>3.4</v>
      </c>
    </row>
    <row r="130" spans="1:44" s="44" customFormat="1" ht="18" customHeight="1" x14ac:dyDescent="0.25">
      <c r="A130" t="s">
        <v>1156</v>
      </c>
      <c r="B130" s="26" t="s">
        <v>1442</v>
      </c>
      <c r="C130" s="45">
        <v>154</v>
      </c>
      <c r="D130" s="45">
        <v>646.428</v>
      </c>
      <c r="E130" s="37">
        <v>68.3</v>
      </c>
      <c r="F130" s="38">
        <v>22.2</v>
      </c>
      <c r="G130" s="25">
        <v>7.3</v>
      </c>
      <c r="H130" s="25">
        <v>0</v>
      </c>
      <c r="I130" s="25">
        <v>0</v>
      </c>
      <c r="J130" s="25">
        <v>0</v>
      </c>
      <c r="K130" s="25">
        <v>0</v>
      </c>
      <c r="L130" s="30">
        <v>0</v>
      </c>
      <c r="M130" s="25">
        <v>0</v>
      </c>
      <c r="N130" s="25">
        <v>0</v>
      </c>
      <c r="O130" s="25">
        <v>0</v>
      </c>
      <c r="P130" s="25">
        <v>0</v>
      </c>
      <c r="Q130" s="25">
        <v>3.4</v>
      </c>
      <c r="R130" s="25">
        <v>1.9</v>
      </c>
      <c r="S130" s="25">
        <v>2</v>
      </c>
      <c r="T130" s="25">
        <v>0.127</v>
      </c>
      <c r="U130" s="25">
        <v>1.9</v>
      </c>
      <c r="V130" s="28">
        <v>60</v>
      </c>
      <c r="W130" s="22">
        <v>4.8000000000000001E-2</v>
      </c>
      <c r="X130" s="9">
        <v>48</v>
      </c>
      <c r="Y130" s="9">
        <v>18</v>
      </c>
      <c r="Z130" s="46">
        <v>0.4</v>
      </c>
      <c r="AA130" s="46">
        <v>0.1</v>
      </c>
      <c r="AB130" s="22">
        <v>0.11</v>
      </c>
      <c r="AC130" s="22">
        <v>0.15</v>
      </c>
      <c r="AD130" s="9">
        <v>7.6</v>
      </c>
      <c r="AE130" s="22">
        <v>3.3</v>
      </c>
      <c r="AF130" s="31">
        <v>4.3</v>
      </c>
      <c r="AG130" s="22">
        <v>0.42</v>
      </c>
      <c r="AH130" s="22">
        <v>3.1</v>
      </c>
      <c r="AI130" s="22">
        <v>0</v>
      </c>
      <c r="AJ130" s="22">
        <v>17</v>
      </c>
      <c r="AK130" s="30">
        <v>2.2000000000000002</v>
      </c>
      <c r="AL130" s="28">
        <v>440</v>
      </c>
      <c r="AM130" s="28">
        <v>360</v>
      </c>
      <c r="AN130" s="28">
        <v>16</v>
      </c>
      <c r="AO130" s="28">
        <v>232</v>
      </c>
      <c r="AP130" s="28">
        <v>30</v>
      </c>
      <c r="AQ130" s="25">
        <v>4.2</v>
      </c>
      <c r="AR130" s="25">
        <v>3.4</v>
      </c>
    </row>
    <row r="131" spans="1:44" s="44" customFormat="1" ht="18" customHeight="1" x14ac:dyDescent="0.25">
      <c r="A131" t="s">
        <v>1157</v>
      </c>
      <c r="B131" s="26" t="s">
        <v>1443</v>
      </c>
      <c r="C131" s="45">
        <v>135.5</v>
      </c>
      <c r="D131" s="45">
        <v>566.93200000000002</v>
      </c>
      <c r="E131" s="37">
        <v>69.8</v>
      </c>
      <c r="F131" s="38">
        <v>24.2</v>
      </c>
      <c r="G131" s="25">
        <v>4.3</v>
      </c>
      <c r="H131" s="25">
        <v>0</v>
      </c>
      <c r="I131" s="25">
        <v>0</v>
      </c>
      <c r="J131" s="25">
        <v>0</v>
      </c>
      <c r="K131" s="25">
        <v>0</v>
      </c>
      <c r="L131" s="30">
        <v>0</v>
      </c>
      <c r="M131" s="25">
        <v>0</v>
      </c>
      <c r="N131" s="25">
        <v>0</v>
      </c>
      <c r="O131" s="25">
        <v>0</v>
      </c>
      <c r="P131" s="25">
        <v>0</v>
      </c>
      <c r="Q131" s="25">
        <v>1.9</v>
      </c>
      <c r="R131" s="25">
        <v>1.3</v>
      </c>
      <c r="S131" s="25">
        <v>1.2</v>
      </c>
      <c r="T131" s="25">
        <v>0.12</v>
      </c>
      <c r="U131" s="25">
        <v>1.1000000000000001</v>
      </c>
      <c r="V131" s="28">
        <v>58</v>
      </c>
      <c r="W131" s="22">
        <v>2.1999999999999999E-2</v>
      </c>
      <c r="X131" s="9">
        <v>22</v>
      </c>
      <c r="Y131" s="43">
        <v>6</v>
      </c>
      <c r="Z131" s="46">
        <v>0.3</v>
      </c>
      <c r="AA131" s="46">
        <v>0.1</v>
      </c>
      <c r="AB131" s="41">
        <v>0.06</v>
      </c>
      <c r="AC131" s="22">
        <v>0.14000000000000001</v>
      </c>
      <c r="AD131" s="9">
        <v>8.5</v>
      </c>
      <c r="AE131" s="22">
        <v>3.7</v>
      </c>
      <c r="AF131" s="31">
        <v>4.8</v>
      </c>
      <c r="AG131" s="22">
        <v>0.23</v>
      </c>
      <c r="AH131" s="22">
        <v>2.7</v>
      </c>
      <c r="AI131" s="22">
        <v>0</v>
      </c>
      <c r="AJ131" s="22">
        <v>18</v>
      </c>
      <c r="AK131" s="30">
        <v>1.7</v>
      </c>
      <c r="AL131" s="28">
        <v>247</v>
      </c>
      <c r="AM131" s="28">
        <v>314</v>
      </c>
      <c r="AN131" s="28">
        <v>16</v>
      </c>
      <c r="AO131" s="28">
        <v>233</v>
      </c>
      <c r="AP131" s="28">
        <v>29</v>
      </c>
      <c r="AQ131" s="25">
        <v>4.5</v>
      </c>
      <c r="AR131" s="25">
        <v>3.8</v>
      </c>
    </row>
    <row r="132" spans="1:44" s="44" customFormat="1" ht="18" customHeight="1" x14ac:dyDescent="0.25">
      <c r="A132" t="s">
        <v>1158</v>
      </c>
      <c r="B132" s="26" t="s">
        <v>1444</v>
      </c>
      <c r="C132" s="45">
        <v>155.9</v>
      </c>
      <c r="D132" s="45">
        <v>652.28560000000004</v>
      </c>
      <c r="E132" s="37">
        <v>68.8</v>
      </c>
      <c r="F132" s="38">
        <v>21.2</v>
      </c>
      <c r="G132" s="25">
        <v>7.9</v>
      </c>
      <c r="H132" s="25">
        <v>0</v>
      </c>
      <c r="I132" s="25">
        <v>0</v>
      </c>
      <c r="J132" s="25">
        <v>0</v>
      </c>
      <c r="K132" s="25">
        <v>0</v>
      </c>
      <c r="L132" s="30">
        <v>0</v>
      </c>
      <c r="M132" s="25">
        <v>0</v>
      </c>
      <c r="N132" s="25">
        <v>0</v>
      </c>
      <c r="O132" s="25">
        <v>0</v>
      </c>
      <c r="P132" s="25">
        <v>0</v>
      </c>
      <c r="Q132" s="25">
        <v>4.0999999999999996</v>
      </c>
      <c r="R132" s="25">
        <v>2.1</v>
      </c>
      <c r="S132" s="25">
        <v>0.8</v>
      </c>
      <c r="T132" s="25">
        <v>0.33800000000000002</v>
      </c>
      <c r="U132" s="25">
        <v>0.8</v>
      </c>
      <c r="V132" s="28">
        <v>72</v>
      </c>
      <c r="W132" s="22">
        <v>4.8000000000000001E-2</v>
      </c>
      <c r="X132" s="9">
        <v>48</v>
      </c>
      <c r="Y132" s="43">
        <v>2</v>
      </c>
      <c r="Z132" s="46">
        <v>0.4</v>
      </c>
      <c r="AA132" s="46">
        <v>0.2</v>
      </c>
      <c r="AB132" s="40">
        <v>7.0000000000000007E-2</v>
      </c>
      <c r="AC132" s="22">
        <v>0.14000000000000001</v>
      </c>
      <c r="AD132" s="9">
        <v>7.2</v>
      </c>
      <c r="AE132" s="22">
        <v>3.1</v>
      </c>
      <c r="AF132" s="31">
        <v>4.0999999999999996</v>
      </c>
      <c r="AG132" s="22">
        <v>0.27</v>
      </c>
      <c r="AH132" s="22">
        <v>2.2999999999999998</v>
      </c>
      <c r="AI132" s="22">
        <v>0</v>
      </c>
      <c r="AJ132" s="22">
        <v>14</v>
      </c>
      <c r="AK132" s="30">
        <v>2.1</v>
      </c>
      <c r="AL132" s="28">
        <v>411</v>
      </c>
      <c r="AM132" s="28">
        <v>376</v>
      </c>
      <c r="AN132" s="28">
        <v>15</v>
      </c>
      <c r="AO132" s="28">
        <v>233</v>
      </c>
      <c r="AP132" s="28">
        <v>28</v>
      </c>
      <c r="AQ132" s="25">
        <v>4</v>
      </c>
      <c r="AR132" s="25">
        <v>3.2</v>
      </c>
    </row>
    <row r="133" spans="1:44" s="44" customFormat="1" ht="18" customHeight="1" x14ac:dyDescent="0.25">
      <c r="A133" t="s">
        <v>1159</v>
      </c>
      <c r="B133" s="26" t="s">
        <v>1445</v>
      </c>
      <c r="C133" s="45">
        <v>155</v>
      </c>
      <c r="D133" s="45">
        <v>648</v>
      </c>
      <c r="E133" s="37">
        <v>68.400000000000006</v>
      </c>
      <c r="F133" s="38">
        <v>21.2</v>
      </c>
      <c r="G133" s="25">
        <v>7.8</v>
      </c>
      <c r="H133" s="25">
        <v>0</v>
      </c>
      <c r="I133" s="25">
        <v>0</v>
      </c>
      <c r="J133" s="25">
        <v>0</v>
      </c>
      <c r="K133" s="25">
        <v>0</v>
      </c>
      <c r="L133" s="30">
        <v>0</v>
      </c>
      <c r="M133" s="25">
        <v>0</v>
      </c>
      <c r="N133" s="25">
        <v>0</v>
      </c>
      <c r="O133" s="25">
        <v>0</v>
      </c>
      <c r="P133" s="25">
        <v>0</v>
      </c>
      <c r="Q133" s="25">
        <v>3.7</v>
      </c>
      <c r="R133" s="25">
        <v>2</v>
      </c>
      <c r="S133" s="25">
        <v>2.1</v>
      </c>
      <c r="T133" s="25">
        <v>0.121</v>
      </c>
      <c r="U133" s="25">
        <v>2</v>
      </c>
      <c r="V133" s="28">
        <v>58</v>
      </c>
      <c r="W133" s="22">
        <v>4.8000000000000001E-2</v>
      </c>
      <c r="X133" s="9">
        <v>48</v>
      </c>
      <c r="Y133" s="9">
        <v>21</v>
      </c>
      <c r="Z133" s="46">
        <v>0.4</v>
      </c>
      <c r="AA133" s="46">
        <v>0.1</v>
      </c>
      <c r="AB133" s="40">
        <v>7.0000000000000007E-2</v>
      </c>
      <c r="AC133" s="22">
        <v>0.14000000000000001</v>
      </c>
      <c r="AD133" s="9">
        <v>7.2</v>
      </c>
      <c r="AE133" s="22">
        <v>3.1</v>
      </c>
      <c r="AF133" s="31">
        <v>4.0999999999999996</v>
      </c>
      <c r="AG133" s="22">
        <v>0.26</v>
      </c>
      <c r="AH133" s="22">
        <v>2.2999999999999998</v>
      </c>
      <c r="AI133" s="22">
        <v>0</v>
      </c>
      <c r="AJ133" s="22">
        <v>14</v>
      </c>
      <c r="AK133" s="30">
        <v>2.2000000000000002</v>
      </c>
      <c r="AL133" s="28">
        <v>441</v>
      </c>
      <c r="AM133" s="28">
        <v>375</v>
      </c>
      <c r="AN133" s="28">
        <v>15</v>
      </c>
      <c r="AO133" s="28">
        <v>232</v>
      </c>
      <c r="AP133" s="28">
        <v>28</v>
      </c>
      <c r="AQ133" s="25">
        <v>4</v>
      </c>
      <c r="AR133" s="25">
        <v>3.2</v>
      </c>
    </row>
    <row r="134" spans="1:44" s="44" customFormat="1" ht="18" customHeight="1" x14ac:dyDescent="0.3">
      <c r="A134" s="47"/>
      <c r="B134" s="21"/>
      <c r="C134" s="11"/>
      <c r="D134" s="11"/>
      <c r="E134" s="37"/>
      <c r="F134" s="38"/>
      <c r="G134" s="48"/>
      <c r="H134" s="48"/>
      <c r="I134" s="48"/>
      <c r="J134" s="48"/>
      <c r="K134" s="48"/>
      <c r="L134" s="49"/>
      <c r="M134" s="48"/>
      <c r="N134" s="48"/>
      <c r="O134" s="48"/>
      <c r="P134" s="48"/>
      <c r="Q134" s="48"/>
      <c r="R134" s="48"/>
      <c r="S134" s="48"/>
      <c r="T134" s="48"/>
      <c r="U134" s="48"/>
      <c r="V134" s="50"/>
      <c r="W134" s="47"/>
      <c r="X134" s="9"/>
      <c r="Y134" s="9"/>
      <c r="Z134" s="47"/>
      <c r="AA134" s="47"/>
      <c r="AB134" s="47"/>
      <c r="AC134" s="47"/>
      <c r="AD134" s="47"/>
      <c r="AE134" s="47"/>
      <c r="AF134" s="51"/>
      <c r="AG134" s="47"/>
      <c r="AH134" s="47"/>
      <c r="AI134" s="47"/>
      <c r="AJ134" s="47"/>
      <c r="AK134" s="49"/>
      <c r="AL134" s="50"/>
      <c r="AM134" s="50"/>
      <c r="AN134" s="50"/>
      <c r="AO134" s="50"/>
      <c r="AP134" s="50"/>
      <c r="AQ134" s="48"/>
      <c r="AR134" s="48"/>
    </row>
    <row r="135" spans="1:44" s="44" customFormat="1" ht="18" customHeight="1" x14ac:dyDescent="0.25">
      <c r="A135" t="s">
        <v>1160</v>
      </c>
      <c r="B135" s="21" t="s">
        <v>1466</v>
      </c>
      <c r="C135" s="11">
        <v>355.35286289599998</v>
      </c>
      <c r="D135" s="11">
        <v>1487</v>
      </c>
      <c r="E135" s="37">
        <v>50.5</v>
      </c>
      <c r="F135" s="38">
        <v>17.3</v>
      </c>
      <c r="G135" s="25">
        <v>31.8</v>
      </c>
      <c r="H135" s="25">
        <v>0</v>
      </c>
      <c r="I135" s="25">
        <v>0</v>
      </c>
      <c r="J135" s="25">
        <v>0</v>
      </c>
      <c r="K135" s="25">
        <v>0</v>
      </c>
      <c r="L135" s="30">
        <v>0</v>
      </c>
      <c r="M135" s="25">
        <v>0</v>
      </c>
      <c r="N135" s="25">
        <v>0</v>
      </c>
      <c r="O135" s="25">
        <v>0</v>
      </c>
      <c r="P135" s="25">
        <v>0</v>
      </c>
      <c r="Q135" s="25">
        <v>10.9</v>
      </c>
      <c r="R135" s="25">
        <v>10.6</v>
      </c>
      <c r="S135" s="25">
        <v>5.2</v>
      </c>
      <c r="T135" s="25">
        <v>0.13</v>
      </c>
      <c r="U135" s="25">
        <v>4.5</v>
      </c>
      <c r="V135" s="28">
        <v>74</v>
      </c>
      <c r="W135" s="22">
        <v>0</v>
      </c>
      <c r="X135" s="9">
        <v>0</v>
      </c>
      <c r="Y135" s="9">
        <v>0</v>
      </c>
      <c r="Z135" s="24">
        <v>1</v>
      </c>
      <c r="AA135" s="40">
        <v>0.03</v>
      </c>
      <c r="AB135" s="22">
        <v>0.63</v>
      </c>
      <c r="AC135" s="22">
        <v>0.17</v>
      </c>
      <c r="AD135" s="9">
        <v>9.1999999999999993</v>
      </c>
      <c r="AE135" s="22">
        <v>5.5</v>
      </c>
      <c r="AF135" s="31">
        <v>3.7</v>
      </c>
      <c r="AG135" s="22">
        <v>0.35</v>
      </c>
      <c r="AH135" s="24">
        <v>1</v>
      </c>
      <c r="AI135" s="22">
        <v>0</v>
      </c>
      <c r="AJ135" s="43">
        <v>3</v>
      </c>
      <c r="AK135" s="30">
        <v>1.02</v>
      </c>
      <c r="AL135" s="28">
        <v>61</v>
      </c>
      <c r="AM135" s="28">
        <v>314</v>
      </c>
      <c r="AN135" s="28">
        <v>19</v>
      </c>
      <c r="AO135" s="28">
        <v>189</v>
      </c>
      <c r="AP135" s="28">
        <v>18</v>
      </c>
      <c r="AQ135" s="25">
        <v>1.3</v>
      </c>
      <c r="AR135" s="25">
        <v>1.7</v>
      </c>
    </row>
    <row r="136" spans="1:44" s="44" customFormat="1" ht="18" customHeight="1" x14ac:dyDescent="0.25">
      <c r="A136" t="s">
        <v>1161</v>
      </c>
      <c r="B136" s="26" t="s">
        <v>1392</v>
      </c>
      <c r="C136" s="11">
        <v>304.929558208</v>
      </c>
      <c r="D136" s="11">
        <v>1276</v>
      </c>
      <c r="E136" s="37">
        <v>50.8</v>
      </c>
      <c r="F136" s="38">
        <v>24.3</v>
      </c>
      <c r="G136" s="25">
        <v>23.1</v>
      </c>
      <c r="H136" s="25">
        <v>0</v>
      </c>
      <c r="I136" s="25">
        <v>0</v>
      </c>
      <c r="J136" s="25">
        <v>0</v>
      </c>
      <c r="K136" s="25">
        <v>0</v>
      </c>
      <c r="L136" s="30">
        <v>0</v>
      </c>
      <c r="M136" s="25">
        <v>0</v>
      </c>
      <c r="N136" s="25">
        <v>0</v>
      </c>
      <c r="O136" s="25">
        <v>0</v>
      </c>
      <c r="P136" s="25">
        <v>0</v>
      </c>
      <c r="Q136" s="25">
        <v>7.9</v>
      </c>
      <c r="R136" s="25">
        <v>7.7</v>
      </c>
      <c r="S136" s="25">
        <v>3.8</v>
      </c>
      <c r="T136" s="25">
        <v>0.09</v>
      </c>
      <c r="U136" s="25">
        <v>3.3</v>
      </c>
      <c r="V136" s="28">
        <v>111</v>
      </c>
      <c r="W136" s="22">
        <v>0</v>
      </c>
      <c r="X136" s="9">
        <v>0</v>
      </c>
      <c r="Y136" s="9">
        <v>0</v>
      </c>
      <c r="Z136" s="22">
        <v>1.5</v>
      </c>
      <c r="AA136" s="40">
        <v>0.04</v>
      </c>
      <c r="AB136" s="22">
        <v>0.74</v>
      </c>
      <c r="AC136" s="22">
        <v>0.21</v>
      </c>
      <c r="AD136" s="9">
        <v>11</v>
      </c>
      <c r="AE136" s="22">
        <v>6.1</v>
      </c>
      <c r="AF136" s="31">
        <v>5.2</v>
      </c>
      <c r="AG136" s="22">
        <v>0.36</v>
      </c>
      <c r="AH136" s="24">
        <v>1</v>
      </c>
      <c r="AI136" s="22">
        <v>0</v>
      </c>
      <c r="AJ136" s="22">
        <v>3.7</v>
      </c>
      <c r="AK136" s="30">
        <v>1.8</v>
      </c>
      <c r="AL136" s="28">
        <v>190</v>
      </c>
      <c r="AM136" s="28">
        <v>372</v>
      </c>
      <c r="AN136" s="28">
        <v>28</v>
      </c>
      <c r="AO136" s="28">
        <v>246</v>
      </c>
      <c r="AP136" s="28">
        <v>29</v>
      </c>
      <c r="AQ136" s="25">
        <v>1.7</v>
      </c>
      <c r="AR136" s="25">
        <v>2.5</v>
      </c>
    </row>
    <row r="137" spans="1:44" s="44" customFormat="1" ht="18" customHeight="1" x14ac:dyDescent="0.25">
      <c r="A137" t="s">
        <v>1162</v>
      </c>
      <c r="B137" s="26" t="s">
        <v>1393</v>
      </c>
      <c r="C137" s="11">
        <v>221.36968269550084</v>
      </c>
      <c r="D137" s="45">
        <v>926.33760000000018</v>
      </c>
      <c r="E137" s="37">
        <v>62.6</v>
      </c>
      <c r="F137" s="38">
        <v>19.8</v>
      </c>
      <c r="G137" s="25">
        <v>15.8</v>
      </c>
      <c r="H137" s="25">
        <v>0</v>
      </c>
      <c r="I137" s="25">
        <v>0</v>
      </c>
      <c r="J137" s="25">
        <v>0</v>
      </c>
      <c r="K137" s="25">
        <v>0</v>
      </c>
      <c r="L137" s="30">
        <v>0</v>
      </c>
      <c r="M137" s="25">
        <v>0</v>
      </c>
      <c r="N137" s="25">
        <v>0</v>
      </c>
      <c r="O137" s="25">
        <v>0</v>
      </c>
      <c r="P137" s="25">
        <v>0</v>
      </c>
      <c r="Q137" s="25">
        <v>5.4</v>
      </c>
      <c r="R137" s="25">
        <v>5.3</v>
      </c>
      <c r="S137" s="25">
        <v>2.6</v>
      </c>
      <c r="T137" s="25">
        <v>0.06</v>
      </c>
      <c r="U137" s="25">
        <v>2.2000000000000002</v>
      </c>
      <c r="V137" s="28">
        <v>66</v>
      </c>
      <c r="W137" s="22">
        <v>0</v>
      </c>
      <c r="X137" s="9">
        <v>0</v>
      </c>
      <c r="Y137" s="9">
        <v>0</v>
      </c>
      <c r="Z137" s="46">
        <v>0.7</v>
      </c>
      <c r="AA137" s="22">
        <v>0.11</v>
      </c>
      <c r="AB137" s="22">
        <v>0.74</v>
      </c>
      <c r="AC137" s="42">
        <v>0.2</v>
      </c>
      <c r="AD137" s="9">
        <v>11</v>
      </c>
      <c r="AE137" s="22">
        <v>6.5</v>
      </c>
      <c r="AF137" s="31">
        <v>4.2</v>
      </c>
      <c r="AG137" s="46">
        <v>0.4</v>
      </c>
      <c r="AH137" s="24">
        <v>1</v>
      </c>
      <c r="AI137" s="22">
        <v>0</v>
      </c>
      <c r="AJ137" s="43">
        <v>6</v>
      </c>
      <c r="AK137" s="30">
        <v>1.06</v>
      </c>
      <c r="AL137" s="28">
        <v>101</v>
      </c>
      <c r="AM137" s="28">
        <v>376</v>
      </c>
      <c r="AN137" s="28">
        <v>14</v>
      </c>
      <c r="AO137" s="28">
        <v>193</v>
      </c>
      <c r="AP137" s="28">
        <v>18</v>
      </c>
      <c r="AQ137" s="25">
        <v>1.4</v>
      </c>
      <c r="AR137" s="25">
        <v>2.1</v>
      </c>
    </row>
    <row r="138" spans="1:44" s="44" customFormat="1" ht="18" customHeight="1" x14ac:dyDescent="0.25">
      <c r="A138" t="s">
        <v>1163</v>
      </c>
      <c r="B138" s="26" t="s">
        <v>1396</v>
      </c>
      <c r="C138" s="11">
        <v>270</v>
      </c>
      <c r="D138" s="45">
        <v>1128.8432</v>
      </c>
      <c r="E138" s="37">
        <v>55</v>
      </c>
      <c r="F138" s="38">
        <v>20.7</v>
      </c>
      <c r="G138" s="25">
        <v>20.3</v>
      </c>
      <c r="H138" s="25">
        <v>0.4</v>
      </c>
      <c r="I138" s="25">
        <v>0.4</v>
      </c>
      <c r="J138" s="25">
        <v>0.3</v>
      </c>
      <c r="K138" s="25">
        <v>0.3</v>
      </c>
      <c r="L138" s="30">
        <v>0</v>
      </c>
      <c r="M138" s="25">
        <v>0.4</v>
      </c>
      <c r="N138" s="25">
        <v>0.1</v>
      </c>
      <c r="O138" s="25">
        <v>0</v>
      </c>
      <c r="P138" s="25">
        <v>0.2</v>
      </c>
      <c r="Q138" s="25">
        <v>6.4</v>
      </c>
      <c r="R138" s="25">
        <v>8</v>
      </c>
      <c r="S138" s="25">
        <v>3</v>
      </c>
      <c r="T138" s="25">
        <v>7.0000000000000007E-2</v>
      </c>
      <c r="U138" s="25">
        <v>2.6</v>
      </c>
      <c r="V138" s="28">
        <v>67</v>
      </c>
      <c r="W138" s="22">
        <v>0</v>
      </c>
      <c r="X138" s="9">
        <v>0</v>
      </c>
      <c r="Y138" s="9">
        <v>0</v>
      </c>
      <c r="Z138" s="22">
        <v>0.59</v>
      </c>
      <c r="AA138" s="46">
        <v>0.3</v>
      </c>
      <c r="AB138" s="22">
        <v>0.49</v>
      </c>
      <c r="AC138" s="22">
        <v>0.22</v>
      </c>
      <c r="AD138" s="9">
        <v>11</v>
      </c>
      <c r="AE138" s="22">
        <v>5.6</v>
      </c>
      <c r="AF138" s="31">
        <v>4.4000000000000004</v>
      </c>
      <c r="AG138" s="22">
        <v>0.27</v>
      </c>
      <c r="AH138" s="22">
        <v>0.85</v>
      </c>
      <c r="AI138" s="22">
        <v>1.1000000000000001</v>
      </c>
      <c r="AJ138" s="22">
        <v>7.6</v>
      </c>
      <c r="AK138" s="30">
        <v>2.1</v>
      </c>
      <c r="AL138" s="28">
        <v>480</v>
      </c>
      <c r="AM138" s="28">
        <v>445</v>
      </c>
      <c r="AN138" s="28">
        <v>21</v>
      </c>
      <c r="AO138" s="28">
        <v>210</v>
      </c>
      <c r="AP138" s="28">
        <v>24</v>
      </c>
      <c r="AQ138" s="25">
        <v>1.6</v>
      </c>
      <c r="AR138" s="25">
        <v>2.2999999999999998</v>
      </c>
    </row>
    <row r="139" spans="1:44" s="44" customFormat="1" ht="18" customHeight="1" x14ac:dyDescent="0.25">
      <c r="A139" t="s">
        <v>1164</v>
      </c>
      <c r="B139" s="26" t="s">
        <v>1397</v>
      </c>
      <c r="C139" s="11">
        <v>267.06342478757125</v>
      </c>
      <c r="D139" s="45">
        <v>1117.5464000000002</v>
      </c>
      <c r="E139" s="37">
        <v>55.2</v>
      </c>
      <c r="F139" s="38">
        <v>20.7</v>
      </c>
      <c r="G139" s="25">
        <v>20</v>
      </c>
      <c r="H139" s="25">
        <v>0.4</v>
      </c>
      <c r="I139" s="25">
        <v>0.4</v>
      </c>
      <c r="J139" s="25">
        <v>0.3</v>
      </c>
      <c r="K139" s="25">
        <v>0.3</v>
      </c>
      <c r="L139" s="30">
        <v>0</v>
      </c>
      <c r="M139" s="25">
        <v>0.4</v>
      </c>
      <c r="N139" s="25">
        <v>0.1</v>
      </c>
      <c r="O139" s="25">
        <v>0</v>
      </c>
      <c r="P139" s="25">
        <v>0.2</v>
      </c>
      <c r="Q139" s="25">
        <v>6.6</v>
      </c>
      <c r="R139" s="25">
        <v>7.5</v>
      </c>
      <c r="S139" s="25">
        <v>3</v>
      </c>
      <c r="T139" s="25">
        <v>0.08</v>
      </c>
      <c r="U139" s="25">
        <v>2.5</v>
      </c>
      <c r="V139" s="28">
        <v>69</v>
      </c>
      <c r="W139" s="22">
        <v>8.0000000000000002E-3</v>
      </c>
      <c r="X139" s="43">
        <v>8</v>
      </c>
      <c r="Y139" s="9">
        <v>0</v>
      </c>
      <c r="Z139" s="22">
        <v>0.66</v>
      </c>
      <c r="AA139" s="22">
        <v>0.56999999999999995</v>
      </c>
      <c r="AB139" s="22">
        <v>0.49</v>
      </c>
      <c r="AC139" s="22">
        <v>0.22</v>
      </c>
      <c r="AD139" s="9">
        <v>11</v>
      </c>
      <c r="AE139" s="22">
        <v>5.6</v>
      </c>
      <c r="AF139" s="31">
        <v>4.4000000000000004</v>
      </c>
      <c r="AG139" s="22">
        <v>0.27</v>
      </c>
      <c r="AH139" s="22">
        <v>0.85</v>
      </c>
      <c r="AI139" s="22">
        <v>1.1000000000000001</v>
      </c>
      <c r="AJ139" s="22">
        <v>7.6</v>
      </c>
      <c r="AK139" s="30">
        <v>2.1</v>
      </c>
      <c r="AL139" s="28">
        <v>497</v>
      </c>
      <c r="AM139" s="28">
        <v>445</v>
      </c>
      <c r="AN139" s="28">
        <v>21</v>
      </c>
      <c r="AO139" s="28">
        <v>210</v>
      </c>
      <c r="AP139" s="28">
        <v>24</v>
      </c>
      <c r="AQ139" s="25">
        <v>1.6</v>
      </c>
      <c r="AR139" s="25">
        <v>2.2999999999999998</v>
      </c>
    </row>
    <row r="140" spans="1:44" s="44" customFormat="1" ht="18" customHeight="1" x14ac:dyDescent="0.25">
      <c r="A140" t="s">
        <v>1165</v>
      </c>
      <c r="B140" s="26" t="s">
        <v>1398</v>
      </c>
      <c r="C140" s="11">
        <v>264</v>
      </c>
      <c r="D140" s="45">
        <v>1102.4840000000002</v>
      </c>
      <c r="E140" s="37">
        <v>55.6</v>
      </c>
      <c r="F140" s="38">
        <v>20.7</v>
      </c>
      <c r="G140" s="25">
        <v>19.600000000000001</v>
      </c>
      <c r="H140" s="25">
        <v>0.4</v>
      </c>
      <c r="I140" s="25">
        <v>0.4</v>
      </c>
      <c r="J140" s="25">
        <v>0.3</v>
      </c>
      <c r="K140" s="25">
        <v>0.3</v>
      </c>
      <c r="L140" s="30">
        <v>0</v>
      </c>
      <c r="M140" s="25">
        <v>0.4</v>
      </c>
      <c r="N140" s="25">
        <v>0.1</v>
      </c>
      <c r="O140" s="25">
        <v>0</v>
      </c>
      <c r="P140" s="25">
        <v>0.2</v>
      </c>
      <c r="Q140" s="25">
        <v>7.1</v>
      </c>
      <c r="R140" s="25">
        <v>6.6</v>
      </c>
      <c r="S140" s="25">
        <v>3</v>
      </c>
      <c r="T140" s="25">
        <v>0.12</v>
      </c>
      <c r="U140" s="25">
        <v>2.5</v>
      </c>
      <c r="V140" s="28">
        <v>74</v>
      </c>
      <c r="W140" s="22">
        <v>0.02</v>
      </c>
      <c r="X140" s="9">
        <v>20</v>
      </c>
      <c r="Y140" s="9">
        <v>0</v>
      </c>
      <c r="Z140" s="22">
        <v>0.75</v>
      </c>
      <c r="AA140" s="22">
        <v>0.88</v>
      </c>
      <c r="AB140" s="22">
        <v>0.49</v>
      </c>
      <c r="AC140" s="22">
        <v>0.22</v>
      </c>
      <c r="AD140" s="9">
        <v>11</v>
      </c>
      <c r="AE140" s="22">
        <v>5.6</v>
      </c>
      <c r="AF140" s="31">
        <v>4.4000000000000004</v>
      </c>
      <c r="AG140" s="22">
        <v>0.27</v>
      </c>
      <c r="AH140" s="22">
        <v>0.85</v>
      </c>
      <c r="AI140" s="22">
        <v>1.1000000000000001</v>
      </c>
      <c r="AJ140" s="22">
        <v>7.3</v>
      </c>
      <c r="AK140" s="30">
        <v>2.08</v>
      </c>
      <c r="AL140" s="28">
        <v>523</v>
      </c>
      <c r="AM140" s="28">
        <v>446</v>
      </c>
      <c r="AN140" s="28">
        <v>22</v>
      </c>
      <c r="AO140" s="28">
        <v>210</v>
      </c>
      <c r="AP140" s="28">
        <v>24</v>
      </c>
      <c r="AQ140" s="25">
        <v>1.6</v>
      </c>
      <c r="AR140" s="25">
        <v>2.2999999999999998</v>
      </c>
    </row>
    <row r="141" spans="1:44" s="44" customFormat="1" ht="18" customHeight="1" x14ac:dyDescent="0.25">
      <c r="A141" t="s">
        <v>1166</v>
      </c>
      <c r="B141" s="26" t="s">
        <v>1399</v>
      </c>
      <c r="C141" s="11">
        <v>269.76305506434556</v>
      </c>
      <c r="D141" s="45">
        <v>1128.8432</v>
      </c>
      <c r="E141" s="37">
        <v>55</v>
      </c>
      <c r="F141" s="38">
        <v>20.7</v>
      </c>
      <c r="G141" s="25">
        <v>20.3</v>
      </c>
      <c r="H141" s="25">
        <v>0.4</v>
      </c>
      <c r="I141" s="25">
        <v>0.4</v>
      </c>
      <c r="J141" s="25">
        <v>0.3</v>
      </c>
      <c r="K141" s="25">
        <v>0.3</v>
      </c>
      <c r="L141" s="30">
        <v>0</v>
      </c>
      <c r="M141" s="25">
        <v>0.4</v>
      </c>
      <c r="N141" s="25">
        <v>0.1</v>
      </c>
      <c r="O141" s="25">
        <v>0</v>
      </c>
      <c r="P141" s="25">
        <v>0.2</v>
      </c>
      <c r="Q141" s="25">
        <v>6.3</v>
      </c>
      <c r="R141" s="25">
        <v>6.9</v>
      </c>
      <c r="S141" s="25">
        <v>4.4000000000000004</v>
      </c>
      <c r="T141" s="25">
        <v>7.0000000000000007E-2</v>
      </c>
      <c r="U141" s="25">
        <v>3.9</v>
      </c>
      <c r="V141" s="28">
        <v>67</v>
      </c>
      <c r="W141" s="22">
        <v>0</v>
      </c>
      <c r="X141" s="9">
        <v>0</v>
      </c>
      <c r="Y141" s="9">
        <v>0</v>
      </c>
      <c r="Z141" s="22">
        <v>0.59</v>
      </c>
      <c r="AA141" s="22">
        <v>1.2</v>
      </c>
      <c r="AB141" s="9">
        <v>0.49</v>
      </c>
      <c r="AC141" s="22">
        <v>0.22</v>
      </c>
      <c r="AD141" s="9">
        <v>11</v>
      </c>
      <c r="AE141" s="22">
        <v>5.6</v>
      </c>
      <c r="AF141" s="31">
        <v>4.4000000000000004</v>
      </c>
      <c r="AG141" s="22">
        <v>0.27</v>
      </c>
      <c r="AH141" s="22">
        <v>0.85</v>
      </c>
      <c r="AI141" s="22">
        <v>1.1000000000000001</v>
      </c>
      <c r="AJ141" s="22">
        <v>7.3</v>
      </c>
      <c r="AK141" s="30">
        <v>2.1</v>
      </c>
      <c r="AL141" s="28">
        <v>480</v>
      </c>
      <c r="AM141" s="28">
        <v>445</v>
      </c>
      <c r="AN141" s="28">
        <v>21</v>
      </c>
      <c r="AO141" s="28">
        <v>210</v>
      </c>
      <c r="AP141" s="28">
        <v>24</v>
      </c>
      <c r="AQ141" s="25">
        <v>1.6</v>
      </c>
      <c r="AR141" s="25">
        <v>2.2999999999999998</v>
      </c>
    </row>
    <row r="142" spans="1:44" s="44" customFormat="1" ht="18" customHeight="1" x14ac:dyDescent="0.25">
      <c r="A142" t="s">
        <v>1167</v>
      </c>
      <c r="B142" s="26" t="s">
        <v>1400</v>
      </c>
      <c r="C142" s="11">
        <v>283.89993350399999</v>
      </c>
      <c r="D142" s="11">
        <v>1188</v>
      </c>
      <c r="E142" s="37">
        <v>51</v>
      </c>
      <c r="F142" s="38">
        <v>26.9</v>
      </c>
      <c r="G142" s="25">
        <v>19.600000000000001</v>
      </c>
      <c r="H142" s="25">
        <v>0</v>
      </c>
      <c r="I142" s="25">
        <v>0</v>
      </c>
      <c r="J142" s="25">
        <v>0</v>
      </c>
      <c r="K142" s="25">
        <v>0</v>
      </c>
      <c r="L142" s="30">
        <v>0</v>
      </c>
      <c r="M142" s="25">
        <v>0</v>
      </c>
      <c r="N142" s="25">
        <v>0</v>
      </c>
      <c r="O142" s="25">
        <v>0</v>
      </c>
      <c r="P142" s="25">
        <v>0</v>
      </c>
      <c r="Q142" s="25">
        <v>6.7</v>
      </c>
      <c r="R142" s="25">
        <v>6.5</v>
      </c>
      <c r="S142" s="25">
        <v>3.2</v>
      </c>
      <c r="T142" s="25">
        <v>7.0000000000000007E-2</v>
      </c>
      <c r="U142" s="25">
        <v>2.7</v>
      </c>
      <c r="V142" s="28">
        <v>91</v>
      </c>
      <c r="W142" s="22">
        <v>0</v>
      </c>
      <c r="X142" s="9">
        <v>0</v>
      </c>
      <c r="Y142" s="9">
        <v>0</v>
      </c>
      <c r="Z142" s="22">
        <v>0.82</v>
      </c>
      <c r="AA142" s="22">
        <v>0.14000000000000001</v>
      </c>
      <c r="AB142" s="22">
        <v>0.49</v>
      </c>
      <c r="AC142" s="22">
        <v>0.22</v>
      </c>
      <c r="AD142" s="9">
        <v>10</v>
      </c>
      <c r="AE142" s="22">
        <v>4.7</v>
      </c>
      <c r="AF142" s="31">
        <v>5.7</v>
      </c>
      <c r="AG142" s="22">
        <v>0.26</v>
      </c>
      <c r="AH142" s="22">
        <v>0.88</v>
      </c>
      <c r="AI142" s="22">
        <v>0</v>
      </c>
      <c r="AJ142" s="22">
        <v>6.2</v>
      </c>
      <c r="AK142" s="30">
        <v>1.8</v>
      </c>
      <c r="AL142" s="28">
        <v>277</v>
      </c>
      <c r="AM142" s="28">
        <v>357</v>
      </c>
      <c r="AN142" s="28">
        <v>17</v>
      </c>
      <c r="AO142" s="28">
        <v>183</v>
      </c>
      <c r="AP142" s="28">
        <v>19</v>
      </c>
      <c r="AQ142" s="25">
        <v>2</v>
      </c>
      <c r="AR142" s="25">
        <v>2.5</v>
      </c>
    </row>
    <row r="143" spans="1:44" s="44" customFormat="1" ht="18" customHeight="1" x14ac:dyDescent="0.25">
      <c r="A143" t="s">
        <v>1168</v>
      </c>
      <c r="B143" s="26" t="s">
        <v>1401</v>
      </c>
      <c r="C143" s="11">
        <v>260.95852473599996</v>
      </c>
      <c r="D143" s="11">
        <v>1092</v>
      </c>
      <c r="E143" s="37">
        <v>53.2</v>
      </c>
      <c r="F143" s="38">
        <v>27</v>
      </c>
      <c r="G143" s="25">
        <v>17</v>
      </c>
      <c r="H143" s="25">
        <v>0</v>
      </c>
      <c r="I143" s="25">
        <v>0</v>
      </c>
      <c r="J143" s="25">
        <v>0</v>
      </c>
      <c r="K143" s="25">
        <v>0</v>
      </c>
      <c r="L143" s="30">
        <v>0</v>
      </c>
      <c r="M143" s="25">
        <v>0</v>
      </c>
      <c r="N143" s="25">
        <v>0</v>
      </c>
      <c r="O143" s="25">
        <v>0</v>
      </c>
      <c r="P143" s="25">
        <v>0</v>
      </c>
      <c r="Q143" s="25">
        <v>5.9</v>
      </c>
      <c r="R143" s="25">
        <v>5.7</v>
      </c>
      <c r="S143" s="25">
        <v>2.8</v>
      </c>
      <c r="T143" s="25">
        <v>0.06</v>
      </c>
      <c r="U143" s="25">
        <v>2.4</v>
      </c>
      <c r="V143" s="28">
        <v>96</v>
      </c>
      <c r="W143" s="22">
        <v>0</v>
      </c>
      <c r="X143" s="9">
        <v>0</v>
      </c>
      <c r="Y143" s="9">
        <v>0</v>
      </c>
      <c r="Z143" s="24">
        <v>1</v>
      </c>
      <c r="AA143" s="22">
        <v>0.13</v>
      </c>
      <c r="AB143" s="22">
        <v>0.85</v>
      </c>
      <c r="AC143" s="22">
        <v>0.25</v>
      </c>
      <c r="AD143" s="9">
        <v>13</v>
      </c>
      <c r="AE143" s="24">
        <v>7</v>
      </c>
      <c r="AF143" s="31">
        <v>5.8</v>
      </c>
      <c r="AG143" s="46">
        <v>0.4</v>
      </c>
      <c r="AH143" s="24">
        <v>1</v>
      </c>
      <c r="AI143" s="22">
        <v>0</v>
      </c>
      <c r="AJ143" s="22">
        <v>7.3</v>
      </c>
      <c r="AK143" s="30">
        <v>1.8</v>
      </c>
      <c r="AL143" s="28">
        <v>235</v>
      </c>
      <c r="AM143" s="28">
        <v>432</v>
      </c>
      <c r="AN143" s="28">
        <v>20</v>
      </c>
      <c r="AO143" s="28">
        <v>244</v>
      </c>
      <c r="AP143" s="28">
        <v>28</v>
      </c>
      <c r="AQ143" s="25">
        <v>1.8</v>
      </c>
      <c r="AR143" s="25">
        <v>3</v>
      </c>
    </row>
    <row r="144" spans="1:44" s="44" customFormat="1" ht="18" customHeight="1" x14ac:dyDescent="0.25">
      <c r="A144" t="s">
        <v>1169</v>
      </c>
      <c r="B144" s="26" t="s">
        <v>1402</v>
      </c>
      <c r="C144" s="11">
        <v>332</v>
      </c>
      <c r="D144" s="45">
        <v>1388.2512000000002</v>
      </c>
      <c r="E144" s="37">
        <v>45.2</v>
      </c>
      <c r="F144" s="38">
        <v>21.6</v>
      </c>
      <c r="G144" s="25">
        <v>24.1</v>
      </c>
      <c r="H144" s="25">
        <v>6.9</v>
      </c>
      <c r="I144" s="25">
        <v>7.6</v>
      </c>
      <c r="J144" s="25">
        <v>0.3</v>
      </c>
      <c r="K144" s="25">
        <v>0.3</v>
      </c>
      <c r="L144" s="30">
        <v>0</v>
      </c>
      <c r="M144" s="25">
        <v>0</v>
      </c>
      <c r="N144" s="25">
        <v>6.6</v>
      </c>
      <c r="O144" s="25">
        <v>0</v>
      </c>
      <c r="P144" s="25">
        <v>0.4</v>
      </c>
      <c r="Q144" s="25">
        <v>6.5</v>
      </c>
      <c r="R144" s="25">
        <v>7.2</v>
      </c>
      <c r="S144" s="25">
        <v>7.5</v>
      </c>
      <c r="T144" s="25">
        <v>0.09</v>
      </c>
      <c r="U144" s="25">
        <v>7.1</v>
      </c>
      <c r="V144" s="28">
        <v>113</v>
      </c>
      <c r="W144" s="22">
        <v>1.7999999999999999E-2</v>
      </c>
      <c r="X144" s="9">
        <v>18</v>
      </c>
      <c r="Y144" s="9">
        <v>0</v>
      </c>
      <c r="Z144" s="46">
        <v>0.7</v>
      </c>
      <c r="AA144" s="22">
        <v>4.8</v>
      </c>
      <c r="AB144" s="22">
        <v>0.57999999999999996</v>
      </c>
      <c r="AC144" s="22">
        <v>0.28000000000000003</v>
      </c>
      <c r="AD144" s="9">
        <v>11</v>
      </c>
      <c r="AE144" s="22">
        <v>5.8</v>
      </c>
      <c r="AF144" s="31">
        <v>4.8</v>
      </c>
      <c r="AG144" s="22">
        <v>0.22</v>
      </c>
      <c r="AH144" s="22">
        <v>0.98</v>
      </c>
      <c r="AI144" s="22">
        <v>0</v>
      </c>
      <c r="AJ144" s="22">
        <v>12</v>
      </c>
      <c r="AK144" s="30">
        <v>1.8</v>
      </c>
      <c r="AL144" s="28">
        <v>221</v>
      </c>
      <c r="AM144" s="28">
        <v>359</v>
      </c>
      <c r="AN144" s="28">
        <v>26</v>
      </c>
      <c r="AO144" s="28">
        <v>223</v>
      </c>
      <c r="AP144" s="28">
        <v>24</v>
      </c>
      <c r="AQ144" s="25">
        <v>2</v>
      </c>
      <c r="AR144" s="25">
        <v>2.2999999999999998</v>
      </c>
    </row>
    <row r="145" spans="1:44" s="44" customFormat="1" ht="18" customHeight="1" x14ac:dyDescent="0.25">
      <c r="A145" t="s">
        <v>1170</v>
      </c>
      <c r="B145" s="26" t="s">
        <v>1403</v>
      </c>
      <c r="C145" s="11">
        <v>189.98354135999998</v>
      </c>
      <c r="D145" s="11">
        <v>795</v>
      </c>
      <c r="E145" s="37">
        <v>66.900000000000006</v>
      </c>
      <c r="F145" s="38">
        <v>19.600000000000001</v>
      </c>
      <c r="G145" s="25">
        <v>12.4</v>
      </c>
      <c r="H145" s="25">
        <v>0</v>
      </c>
      <c r="I145" s="25">
        <v>0</v>
      </c>
      <c r="J145" s="25">
        <v>0</v>
      </c>
      <c r="K145" s="25">
        <v>0</v>
      </c>
      <c r="L145" s="30">
        <v>0</v>
      </c>
      <c r="M145" s="25">
        <v>0</v>
      </c>
      <c r="N145" s="25">
        <v>0</v>
      </c>
      <c r="O145" s="25">
        <v>0</v>
      </c>
      <c r="P145" s="25">
        <v>0</v>
      </c>
      <c r="Q145" s="25">
        <v>4.2</v>
      </c>
      <c r="R145" s="25">
        <v>4.0999999999999996</v>
      </c>
      <c r="S145" s="25">
        <v>2</v>
      </c>
      <c r="T145" s="25">
        <v>0.05</v>
      </c>
      <c r="U145" s="25">
        <v>1.7</v>
      </c>
      <c r="V145" s="28">
        <v>66</v>
      </c>
      <c r="W145" s="22">
        <v>0</v>
      </c>
      <c r="X145" s="9">
        <v>0</v>
      </c>
      <c r="Y145" s="9">
        <v>0</v>
      </c>
      <c r="Z145" s="46">
        <v>0.7</v>
      </c>
      <c r="AA145" s="22">
        <v>8.5000000000000006E-2</v>
      </c>
      <c r="AB145" s="22">
        <v>0.73</v>
      </c>
      <c r="AC145" s="22">
        <v>0.25</v>
      </c>
      <c r="AD145" s="9">
        <v>11</v>
      </c>
      <c r="AE145" s="22">
        <v>7.2</v>
      </c>
      <c r="AF145" s="31">
        <v>4.2</v>
      </c>
      <c r="AG145" s="22">
        <v>0.44</v>
      </c>
      <c r="AH145" s="24">
        <v>1</v>
      </c>
      <c r="AI145" s="22">
        <v>0</v>
      </c>
      <c r="AJ145" s="43">
        <v>1</v>
      </c>
      <c r="AK145" s="30">
        <v>1.1000000000000001</v>
      </c>
      <c r="AL145" s="28">
        <v>72</v>
      </c>
      <c r="AM145" s="28">
        <v>350</v>
      </c>
      <c r="AN145" s="28">
        <v>11</v>
      </c>
      <c r="AO145" s="28">
        <v>186</v>
      </c>
      <c r="AP145" s="28">
        <v>21</v>
      </c>
      <c r="AQ145" s="25">
        <v>0.8</v>
      </c>
      <c r="AR145" s="25">
        <v>2.2000000000000002</v>
      </c>
    </row>
    <row r="146" spans="1:44" s="44" customFormat="1" ht="18" customHeight="1" x14ac:dyDescent="0.25">
      <c r="A146" t="s">
        <v>1171</v>
      </c>
      <c r="B146" s="26" t="s">
        <v>1404</v>
      </c>
      <c r="C146" s="11">
        <v>235.36776561210877</v>
      </c>
      <c r="D146" s="45">
        <v>984.91359999999997</v>
      </c>
      <c r="E146" s="37">
        <v>57.1</v>
      </c>
      <c r="F146" s="38">
        <v>26.9</v>
      </c>
      <c r="G146" s="25">
        <v>14.2</v>
      </c>
      <c r="H146" s="25">
        <v>0</v>
      </c>
      <c r="I146" s="25">
        <v>0</v>
      </c>
      <c r="J146" s="25">
        <v>0</v>
      </c>
      <c r="K146" s="25">
        <v>0</v>
      </c>
      <c r="L146" s="30">
        <v>0</v>
      </c>
      <c r="M146" s="25">
        <v>0</v>
      </c>
      <c r="N146" s="25">
        <v>0</v>
      </c>
      <c r="O146" s="25">
        <v>0</v>
      </c>
      <c r="P146" s="25">
        <v>0</v>
      </c>
      <c r="Q146" s="25">
        <v>4.8</v>
      </c>
      <c r="R146" s="25">
        <v>4.7</v>
      </c>
      <c r="S146" s="25">
        <v>2.2999999999999998</v>
      </c>
      <c r="T146" s="25">
        <v>0.06</v>
      </c>
      <c r="U146" s="25">
        <v>2</v>
      </c>
      <c r="V146" s="28">
        <v>96</v>
      </c>
      <c r="W146" s="22">
        <v>0</v>
      </c>
      <c r="X146" s="9">
        <v>0</v>
      </c>
      <c r="Y146" s="9">
        <v>0</v>
      </c>
      <c r="Z146" s="46">
        <v>0.6</v>
      </c>
      <c r="AA146" s="40">
        <v>0.09</v>
      </c>
      <c r="AB146" s="22">
        <v>0.33</v>
      </c>
      <c r="AC146" s="22">
        <v>0.27</v>
      </c>
      <c r="AD146" s="9">
        <v>11</v>
      </c>
      <c r="AE146" s="22">
        <v>5.5</v>
      </c>
      <c r="AF146" s="31">
        <v>5.7</v>
      </c>
      <c r="AG146" s="46">
        <v>0.3</v>
      </c>
      <c r="AH146" s="22">
        <v>0.92</v>
      </c>
      <c r="AI146" s="22">
        <v>0</v>
      </c>
      <c r="AJ146" s="22">
        <v>0.75</v>
      </c>
      <c r="AK146" s="30">
        <v>1.7</v>
      </c>
      <c r="AL146" s="28">
        <v>211</v>
      </c>
      <c r="AM146" s="28">
        <v>267</v>
      </c>
      <c r="AN146" s="28">
        <v>14</v>
      </c>
      <c r="AO146" s="28">
        <v>170</v>
      </c>
      <c r="AP146" s="28">
        <v>21</v>
      </c>
      <c r="AQ146" s="25">
        <v>1.2</v>
      </c>
      <c r="AR146" s="25">
        <v>2.7</v>
      </c>
    </row>
    <row r="147" spans="1:44" s="44" customFormat="1" ht="18" customHeight="1" x14ac:dyDescent="0.25">
      <c r="A147" t="s">
        <v>1172</v>
      </c>
      <c r="B147" s="26" t="s">
        <v>1405</v>
      </c>
      <c r="C147" s="11">
        <v>238</v>
      </c>
      <c r="D147" s="45">
        <v>993.7</v>
      </c>
      <c r="E147" s="37">
        <v>59.4</v>
      </c>
      <c r="F147" s="38">
        <v>20.5</v>
      </c>
      <c r="G147" s="25">
        <v>16.8</v>
      </c>
      <c r="H147" s="25">
        <v>0.4</v>
      </c>
      <c r="I147" s="25">
        <v>0.4</v>
      </c>
      <c r="J147" s="25">
        <v>0.4</v>
      </c>
      <c r="K147" s="25">
        <v>0.4</v>
      </c>
      <c r="L147" s="30">
        <v>0</v>
      </c>
      <c r="M147" s="25">
        <v>0.4</v>
      </c>
      <c r="N147" s="25">
        <v>0</v>
      </c>
      <c r="O147" s="25">
        <v>0</v>
      </c>
      <c r="P147" s="25">
        <v>0.2</v>
      </c>
      <c r="Q147" s="25">
        <v>5.0999999999999996</v>
      </c>
      <c r="R147" s="25">
        <v>6.9</v>
      </c>
      <c r="S147" s="25">
        <v>2.4</v>
      </c>
      <c r="T147" s="25">
        <v>0.02</v>
      </c>
      <c r="U147" s="25">
        <v>2.2000000000000002</v>
      </c>
      <c r="V147" s="28">
        <v>67</v>
      </c>
      <c r="W147" s="22">
        <v>0</v>
      </c>
      <c r="X147" s="9">
        <v>0</v>
      </c>
      <c r="Y147" s="9">
        <v>0</v>
      </c>
      <c r="Z147" s="22">
        <v>0.59</v>
      </c>
      <c r="AA147" s="22">
        <v>0.28000000000000003</v>
      </c>
      <c r="AB147" s="22">
        <v>0.47</v>
      </c>
      <c r="AC147" s="22">
        <v>0.28000000000000003</v>
      </c>
      <c r="AD147" s="9">
        <v>11</v>
      </c>
      <c r="AE147" s="22">
        <v>6.2</v>
      </c>
      <c r="AF147" s="31">
        <v>4.4000000000000004</v>
      </c>
      <c r="AG147" s="46">
        <v>0.3</v>
      </c>
      <c r="AH147" s="22">
        <v>0.85</v>
      </c>
      <c r="AI147" s="22">
        <v>1.1000000000000001</v>
      </c>
      <c r="AJ147" s="22">
        <v>3.4</v>
      </c>
      <c r="AK147" s="30">
        <v>2.2000000000000002</v>
      </c>
      <c r="AL147" s="28">
        <v>450</v>
      </c>
      <c r="AM147" s="28">
        <v>418</v>
      </c>
      <c r="AN147" s="28">
        <v>18</v>
      </c>
      <c r="AO147" s="28">
        <v>203</v>
      </c>
      <c r="AP147" s="28">
        <v>28</v>
      </c>
      <c r="AQ147" s="25">
        <v>1</v>
      </c>
      <c r="AR147" s="25">
        <v>2.4</v>
      </c>
    </row>
    <row r="148" spans="1:44" s="44" customFormat="1" ht="18" customHeight="1" x14ac:dyDescent="0.25">
      <c r="A148" t="s">
        <v>1173</v>
      </c>
      <c r="B148" s="26" t="s">
        <v>1406</v>
      </c>
      <c r="C148" s="11">
        <v>235</v>
      </c>
      <c r="D148" s="45">
        <v>982.40320000000008</v>
      </c>
      <c r="E148" s="37">
        <v>59.7</v>
      </c>
      <c r="F148" s="38">
        <v>20.5</v>
      </c>
      <c r="G148" s="25">
        <v>16.5</v>
      </c>
      <c r="H148" s="25">
        <v>0.4</v>
      </c>
      <c r="I148" s="25">
        <v>0.4</v>
      </c>
      <c r="J148" s="25">
        <v>0.3</v>
      </c>
      <c r="K148" s="25">
        <v>0.3</v>
      </c>
      <c r="L148" s="30">
        <v>0</v>
      </c>
      <c r="M148" s="25">
        <v>0.4</v>
      </c>
      <c r="N148" s="25">
        <v>0.1</v>
      </c>
      <c r="O148" s="25">
        <v>0</v>
      </c>
      <c r="P148" s="25">
        <v>0.2</v>
      </c>
      <c r="Q148" s="25">
        <v>5.3</v>
      </c>
      <c r="R148" s="25">
        <v>6.3</v>
      </c>
      <c r="S148" s="25">
        <v>2.5</v>
      </c>
      <c r="T148" s="25">
        <v>0.08</v>
      </c>
      <c r="U148" s="25">
        <v>2.1</v>
      </c>
      <c r="V148" s="28">
        <v>69</v>
      </c>
      <c r="W148" s="22">
        <v>8.0000000000000002E-3</v>
      </c>
      <c r="X148" s="43">
        <v>8</v>
      </c>
      <c r="Y148" s="9">
        <v>0</v>
      </c>
      <c r="Z148" s="22">
        <v>0.66</v>
      </c>
      <c r="AA148" s="22">
        <v>0.55000000000000004</v>
      </c>
      <c r="AB148" s="22">
        <v>0.47</v>
      </c>
      <c r="AC148" s="22">
        <v>0.28000000000000003</v>
      </c>
      <c r="AD148" s="9">
        <v>11</v>
      </c>
      <c r="AE148" s="22">
        <v>6.2</v>
      </c>
      <c r="AF148" s="31">
        <v>4.4000000000000004</v>
      </c>
      <c r="AG148" s="46">
        <v>0.3</v>
      </c>
      <c r="AH148" s="22">
        <v>0.85</v>
      </c>
      <c r="AI148" s="22">
        <v>1.1000000000000001</v>
      </c>
      <c r="AJ148" s="22">
        <v>3.4</v>
      </c>
      <c r="AK148" s="30">
        <v>2.2000000000000002</v>
      </c>
      <c r="AL148" s="28">
        <v>467</v>
      </c>
      <c r="AM148" s="28">
        <v>418</v>
      </c>
      <c r="AN148" s="28">
        <v>18</v>
      </c>
      <c r="AO148" s="28">
        <v>203</v>
      </c>
      <c r="AP148" s="28">
        <v>28</v>
      </c>
      <c r="AQ148" s="25">
        <v>1</v>
      </c>
      <c r="AR148" s="25">
        <v>2.4</v>
      </c>
    </row>
    <row r="149" spans="1:44" s="44" customFormat="1" ht="18" customHeight="1" x14ac:dyDescent="0.25">
      <c r="A149" t="s">
        <v>1174</v>
      </c>
      <c r="B149" s="26" t="s">
        <v>1407</v>
      </c>
      <c r="C149" s="11">
        <v>231</v>
      </c>
      <c r="D149" s="45">
        <v>967.34080000000006</v>
      </c>
      <c r="E149" s="37">
        <v>59.9</v>
      </c>
      <c r="F149" s="38">
        <v>20.5</v>
      </c>
      <c r="G149" s="25">
        <v>16.100000000000001</v>
      </c>
      <c r="H149" s="25">
        <v>0.4</v>
      </c>
      <c r="I149" s="25">
        <v>0.4</v>
      </c>
      <c r="J149" s="25">
        <v>0.3</v>
      </c>
      <c r="K149" s="25">
        <v>0.3</v>
      </c>
      <c r="L149" s="30">
        <v>0</v>
      </c>
      <c r="M149" s="25">
        <v>0.4</v>
      </c>
      <c r="N149" s="25">
        <v>0.1</v>
      </c>
      <c r="O149" s="25">
        <v>0</v>
      </c>
      <c r="P149" s="25">
        <v>0.2</v>
      </c>
      <c r="Q149" s="25">
        <v>5.9</v>
      </c>
      <c r="R149" s="25">
        <v>5.3</v>
      </c>
      <c r="S149" s="25">
        <v>2.4</v>
      </c>
      <c r="T149" s="25">
        <v>0.06</v>
      </c>
      <c r="U149" s="25">
        <v>2.1</v>
      </c>
      <c r="V149" s="28">
        <v>74</v>
      </c>
      <c r="W149" s="22">
        <v>0.02</v>
      </c>
      <c r="X149" s="9">
        <v>20</v>
      </c>
      <c r="Y149" s="9">
        <v>0</v>
      </c>
      <c r="Z149" s="22">
        <v>0.75</v>
      </c>
      <c r="AA149" s="22">
        <v>0.86</v>
      </c>
      <c r="AB149" s="22">
        <v>0.47</v>
      </c>
      <c r="AC149" s="22">
        <v>0.28000000000000003</v>
      </c>
      <c r="AD149" s="9">
        <v>11</v>
      </c>
      <c r="AE149" s="22">
        <v>6.2</v>
      </c>
      <c r="AF149" s="31">
        <v>4.4000000000000004</v>
      </c>
      <c r="AG149" s="46">
        <v>0.3</v>
      </c>
      <c r="AH149" s="22">
        <v>0.85</v>
      </c>
      <c r="AI149" s="22">
        <v>1.1000000000000001</v>
      </c>
      <c r="AJ149" s="43">
        <v>3</v>
      </c>
      <c r="AK149" s="30">
        <v>2.16</v>
      </c>
      <c r="AL149" s="28">
        <v>492</v>
      </c>
      <c r="AM149" s="28">
        <v>418</v>
      </c>
      <c r="AN149" s="28">
        <v>18</v>
      </c>
      <c r="AO149" s="28">
        <v>203</v>
      </c>
      <c r="AP149" s="28">
        <v>28</v>
      </c>
      <c r="AQ149" s="25">
        <v>1</v>
      </c>
      <c r="AR149" s="25">
        <v>2.4</v>
      </c>
    </row>
    <row r="150" spans="1:44" s="44" customFormat="1" ht="18" customHeight="1" x14ac:dyDescent="0.25">
      <c r="A150" t="s">
        <v>1175</v>
      </c>
      <c r="B150" s="26" t="s">
        <v>1408</v>
      </c>
      <c r="C150" s="11">
        <v>238</v>
      </c>
      <c r="D150" s="45">
        <v>993.7</v>
      </c>
      <c r="E150" s="37">
        <v>59.4</v>
      </c>
      <c r="F150" s="38">
        <v>20.5</v>
      </c>
      <c r="G150" s="25">
        <v>16.8</v>
      </c>
      <c r="H150" s="25">
        <v>0.4</v>
      </c>
      <c r="I150" s="25">
        <v>0.4</v>
      </c>
      <c r="J150" s="25">
        <v>0.3</v>
      </c>
      <c r="K150" s="25">
        <v>0.3</v>
      </c>
      <c r="L150" s="30">
        <v>0</v>
      </c>
      <c r="M150" s="25">
        <v>0.4</v>
      </c>
      <c r="N150" s="25">
        <v>0.1</v>
      </c>
      <c r="O150" s="25">
        <v>0</v>
      </c>
      <c r="P150" s="25">
        <v>0.2</v>
      </c>
      <c r="Q150" s="25">
        <v>5</v>
      </c>
      <c r="R150" s="25">
        <v>5.7</v>
      </c>
      <c r="S150" s="25">
        <v>3.7</v>
      </c>
      <c r="T150" s="25">
        <v>0.02</v>
      </c>
      <c r="U150" s="25">
        <v>3.4</v>
      </c>
      <c r="V150" s="28">
        <v>67</v>
      </c>
      <c r="W150" s="22">
        <v>0</v>
      </c>
      <c r="X150" s="9">
        <v>0</v>
      </c>
      <c r="Y150" s="9">
        <v>0</v>
      </c>
      <c r="Z150" s="22">
        <v>0.59</v>
      </c>
      <c r="AA150" s="22">
        <v>1.1000000000000001</v>
      </c>
      <c r="AB150" s="22">
        <v>0.47</v>
      </c>
      <c r="AC150" s="22">
        <v>0.28000000000000003</v>
      </c>
      <c r="AD150" s="9">
        <v>11</v>
      </c>
      <c r="AE150" s="22">
        <v>6.2</v>
      </c>
      <c r="AF150" s="31">
        <v>4.4000000000000004</v>
      </c>
      <c r="AG150" s="46">
        <v>0.3</v>
      </c>
      <c r="AH150" s="22">
        <v>0.85</v>
      </c>
      <c r="AI150" s="22">
        <v>1.1000000000000001</v>
      </c>
      <c r="AJ150" s="43">
        <v>3</v>
      </c>
      <c r="AK150" s="30">
        <v>2.16</v>
      </c>
      <c r="AL150" s="28">
        <v>450</v>
      </c>
      <c r="AM150" s="28">
        <v>418</v>
      </c>
      <c r="AN150" s="28">
        <v>18</v>
      </c>
      <c r="AO150" s="28">
        <v>203</v>
      </c>
      <c r="AP150" s="28">
        <v>28</v>
      </c>
      <c r="AQ150" s="25">
        <v>1</v>
      </c>
      <c r="AR150" s="25">
        <v>2.4</v>
      </c>
    </row>
    <row r="151" spans="1:44" s="44" customFormat="1" ht="18" customHeight="1" x14ac:dyDescent="0.25">
      <c r="A151" t="s">
        <v>1176</v>
      </c>
      <c r="B151" s="26" t="s">
        <v>1409</v>
      </c>
      <c r="C151" s="11">
        <v>244.94733319999997</v>
      </c>
      <c r="D151" s="11">
        <v>1025</v>
      </c>
      <c r="E151" s="37">
        <v>56.2</v>
      </c>
      <c r="F151" s="38">
        <v>26.6</v>
      </c>
      <c r="G151" s="25">
        <v>15.4</v>
      </c>
      <c r="H151" s="25">
        <v>0</v>
      </c>
      <c r="I151" s="25">
        <v>0</v>
      </c>
      <c r="J151" s="25">
        <v>0</v>
      </c>
      <c r="K151" s="25">
        <v>0</v>
      </c>
      <c r="L151" s="30">
        <v>0</v>
      </c>
      <c r="M151" s="25">
        <v>0</v>
      </c>
      <c r="N151" s="25">
        <v>0</v>
      </c>
      <c r="O151" s="25">
        <v>0</v>
      </c>
      <c r="P151" s="25">
        <v>0</v>
      </c>
      <c r="Q151" s="25">
        <v>5.2</v>
      </c>
      <c r="R151" s="25">
        <v>5.0999999999999996</v>
      </c>
      <c r="S151" s="25">
        <v>2.5</v>
      </c>
      <c r="T151" s="25">
        <v>0.06</v>
      </c>
      <c r="U151" s="25">
        <v>2.1</v>
      </c>
      <c r="V151" s="28">
        <v>91</v>
      </c>
      <c r="W151" s="22">
        <v>0</v>
      </c>
      <c r="X151" s="9">
        <v>0</v>
      </c>
      <c r="Y151" s="9">
        <v>0</v>
      </c>
      <c r="Z151" s="22">
        <v>0.82</v>
      </c>
      <c r="AA151" s="22">
        <v>0.11</v>
      </c>
      <c r="AB151" s="22">
        <v>0.48</v>
      </c>
      <c r="AC151" s="22">
        <v>0.27</v>
      </c>
      <c r="AD151" s="9">
        <v>11</v>
      </c>
      <c r="AE151" s="22">
        <v>5.3</v>
      </c>
      <c r="AF151" s="31">
        <v>5.7</v>
      </c>
      <c r="AG151" s="22">
        <v>0.28999999999999998</v>
      </c>
      <c r="AH151" s="22">
        <v>0.88</v>
      </c>
      <c r="AI151" s="22">
        <v>0</v>
      </c>
      <c r="AJ151" s="43">
        <v>1</v>
      </c>
      <c r="AK151" s="30">
        <v>1.9</v>
      </c>
      <c r="AL151" s="28">
        <v>117</v>
      </c>
      <c r="AM151" s="28">
        <v>332</v>
      </c>
      <c r="AN151" s="28">
        <v>14</v>
      </c>
      <c r="AO151" s="28">
        <v>177</v>
      </c>
      <c r="AP151" s="28">
        <v>22</v>
      </c>
      <c r="AQ151" s="25">
        <v>1.2</v>
      </c>
      <c r="AR151" s="25">
        <v>2.6</v>
      </c>
    </row>
    <row r="152" spans="1:44" s="44" customFormat="1" ht="18" customHeight="1" x14ac:dyDescent="0.25">
      <c r="A152" t="s">
        <v>1177</v>
      </c>
      <c r="B152" s="26" t="s">
        <v>1410</v>
      </c>
      <c r="C152" s="11">
        <v>243.03554913599999</v>
      </c>
      <c r="D152" s="11">
        <v>1017</v>
      </c>
      <c r="E152" s="37">
        <v>56.3</v>
      </c>
      <c r="F152" s="38">
        <v>26.8</v>
      </c>
      <c r="G152" s="25">
        <v>15.1</v>
      </c>
      <c r="H152" s="25">
        <v>0</v>
      </c>
      <c r="I152" s="25">
        <v>0</v>
      </c>
      <c r="J152" s="25">
        <v>0</v>
      </c>
      <c r="K152" s="25">
        <v>0</v>
      </c>
      <c r="L152" s="30">
        <v>0</v>
      </c>
      <c r="M152" s="25">
        <v>0</v>
      </c>
      <c r="N152" s="25">
        <v>0</v>
      </c>
      <c r="O152" s="25">
        <v>0</v>
      </c>
      <c r="P152" s="25">
        <v>0</v>
      </c>
      <c r="Q152" s="25">
        <v>5.0999999999999996</v>
      </c>
      <c r="R152" s="25">
        <v>5</v>
      </c>
      <c r="S152" s="25">
        <v>2.5</v>
      </c>
      <c r="T152" s="25">
        <v>0.06</v>
      </c>
      <c r="U152" s="25">
        <v>2</v>
      </c>
      <c r="V152" s="28">
        <v>90</v>
      </c>
      <c r="W152" s="22">
        <v>0</v>
      </c>
      <c r="X152" s="9">
        <v>0</v>
      </c>
      <c r="Y152" s="9">
        <v>0</v>
      </c>
      <c r="Z152" s="24">
        <v>1</v>
      </c>
      <c r="AA152" s="46">
        <v>0.1</v>
      </c>
      <c r="AB152" s="22">
        <v>0.84</v>
      </c>
      <c r="AC152" s="22">
        <v>0.31</v>
      </c>
      <c r="AD152" s="9">
        <v>14</v>
      </c>
      <c r="AE152" s="22">
        <v>7.8</v>
      </c>
      <c r="AF152" s="31">
        <v>5.7</v>
      </c>
      <c r="AG152" s="22">
        <v>0.44</v>
      </c>
      <c r="AH152" s="24">
        <v>1</v>
      </c>
      <c r="AI152" s="22">
        <v>0</v>
      </c>
      <c r="AJ152" s="22">
        <v>1.2</v>
      </c>
      <c r="AK152" s="30">
        <v>1.8</v>
      </c>
      <c r="AL152" s="28">
        <v>197</v>
      </c>
      <c r="AM152" s="28">
        <v>402</v>
      </c>
      <c r="AN152" s="28">
        <v>16</v>
      </c>
      <c r="AO152" s="28">
        <v>235</v>
      </c>
      <c r="AP152" s="28">
        <v>31</v>
      </c>
      <c r="AQ152" s="25">
        <v>0.9</v>
      </c>
      <c r="AR152" s="25">
        <v>3.2</v>
      </c>
    </row>
    <row r="153" spans="1:44" s="44" customFormat="1" ht="18" customHeight="1" x14ac:dyDescent="0.25">
      <c r="A153" t="s">
        <v>1178</v>
      </c>
      <c r="B153" s="26" t="s">
        <v>1411</v>
      </c>
      <c r="C153" s="11">
        <v>130.95720838399998</v>
      </c>
      <c r="D153" s="11">
        <v>548</v>
      </c>
      <c r="E153" s="37">
        <v>72</v>
      </c>
      <c r="F153" s="38">
        <v>22.2</v>
      </c>
      <c r="G153" s="25">
        <v>4.7</v>
      </c>
      <c r="H153" s="25">
        <v>0</v>
      </c>
      <c r="I153" s="25">
        <v>0</v>
      </c>
      <c r="J153" s="25">
        <v>0</v>
      </c>
      <c r="K153" s="25">
        <v>0</v>
      </c>
      <c r="L153" s="30">
        <v>0</v>
      </c>
      <c r="M153" s="25">
        <v>0</v>
      </c>
      <c r="N153" s="25">
        <v>0</v>
      </c>
      <c r="O153" s="25">
        <v>0</v>
      </c>
      <c r="P153" s="25">
        <v>0</v>
      </c>
      <c r="Q153" s="25">
        <v>1.6</v>
      </c>
      <c r="R153" s="25">
        <v>1.6</v>
      </c>
      <c r="S153" s="25">
        <v>0.8</v>
      </c>
      <c r="T153" s="25">
        <v>0.02</v>
      </c>
      <c r="U153" s="25">
        <v>0.7</v>
      </c>
      <c r="V153" s="28">
        <v>58</v>
      </c>
      <c r="W153" s="22">
        <v>2.5000000000000001E-2</v>
      </c>
      <c r="X153" s="9">
        <v>25</v>
      </c>
      <c r="Y153" s="9">
        <v>0</v>
      </c>
      <c r="Z153" s="46">
        <v>0.6</v>
      </c>
      <c r="AA153" s="46">
        <v>0.5</v>
      </c>
      <c r="AB153" s="46">
        <v>0.7</v>
      </c>
      <c r="AC153" s="22">
        <v>0.16</v>
      </c>
      <c r="AD153" s="9">
        <v>10</v>
      </c>
      <c r="AE153" s="22">
        <v>5.3</v>
      </c>
      <c r="AF153" s="31">
        <v>4.7</v>
      </c>
      <c r="AG153" s="22">
        <v>0.44</v>
      </c>
      <c r="AH153" s="24">
        <v>1</v>
      </c>
      <c r="AI153" s="22">
        <v>0</v>
      </c>
      <c r="AJ153" s="43">
        <v>5</v>
      </c>
      <c r="AK153" s="30">
        <v>1.1000000000000001</v>
      </c>
      <c r="AL153" s="28">
        <v>53</v>
      </c>
      <c r="AM153" s="28">
        <v>396</v>
      </c>
      <c r="AN153" s="25">
        <v>7</v>
      </c>
      <c r="AO153" s="28">
        <v>221</v>
      </c>
      <c r="AP153" s="28">
        <v>23</v>
      </c>
      <c r="AQ153" s="25">
        <v>0.6</v>
      </c>
      <c r="AR153" s="25">
        <v>1.6</v>
      </c>
    </row>
    <row r="154" spans="1:44" s="44" customFormat="1" ht="18" customHeight="1" x14ac:dyDescent="0.25">
      <c r="A154" t="s">
        <v>1179</v>
      </c>
      <c r="B154" s="26" t="s">
        <v>1412</v>
      </c>
      <c r="C154" s="11">
        <v>212.67087402589436</v>
      </c>
      <c r="D154" s="45">
        <v>889.93679999999995</v>
      </c>
      <c r="E154" s="37">
        <v>57.6</v>
      </c>
      <c r="F154" s="38">
        <v>28.2</v>
      </c>
      <c r="G154" s="25">
        <v>11.1</v>
      </c>
      <c r="H154" s="25">
        <v>0</v>
      </c>
      <c r="I154" s="25">
        <v>0</v>
      </c>
      <c r="J154" s="25">
        <v>0</v>
      </c>
      <c r="K154" s="25">
        <v>0</v>
      </c>
      <c r="L154" s="30">
        <v>0</v>
      </c>
      <c r="M154" s="25">
        <v>0</v>
      </c>
      <c r="N154" s="25">
        <v>0</v>
      </c>
      <c r="O154" s="25">
        <v>0</v>
      </c>
      <c r="P154" s="25">
        <v>0</v>
      </c>
      <c r="Q154" s="25">
        <v>3.6</v>
      </c>
      <c r="R154" s="25">
        <v>4.8</v>
      </c>
      <c r="S154" s="25">
        <v>1.4</v>
      </c>
      <c r="T154" s="25">
        <v>7.0000000000000007E-2</v>
      </c>
      <c r="U154" s="25">
        <v>1.3</v>
      </c>
      <c r="V154" s="28">
        <v>74</v>
      </c>
      <c r="W154" s="22">
        <v>0.05</v>
      </c>
      <c r="X154" s="9">
        <v>50</v>
      </c>
      <c r="Y154" s="9">
        <v>0</v>
      </c>
      <c r="Z154" s="22">
        <v>0.89</v>
      </c>
      <c r="AA154" s="22">
        <v>0.74</v>
      </c>
      <c r="AB154" s="46">
        <v>0.7</v>
      </c>
      <c r="AC154" s="22">
        <v>0.21</v>
      </c>
      <c r="AD154" s="9">
        <v>12</v>
      </c>
      <c r="AE154" s="22">
        <v>5.9</v>
      </c>
      <c r="AF154" s="31">
        <v>6</v>
      </c>
      <c r="AG154" s="22">
        <v>0.44</v>
      </c>
      <c r="AH154" s="22">
        <v>1.1000000000000001</v>
      </c>
      <c r="AI154" s="22">
        <v>0</v>
      </c>
      <c r="AJ154" s="43">
        <v>6</v>
      </c>
      <c r="AK154" s="30">
        <v>2.4</v>
      </c>
      <c r="AL154" s="28">
        <v>429</v>
      </c>
      <c r="AM154" s="28">
        <v>485</v>
      </c>
      <c r="AN154" s="28">
        <v>11</v>
      </c>
      <c r="AO154" s="28">
        <v>247</v>
      </c>
      <c r="AP154" s="28">
        <v>32</v>
      </c>
      <c r="AQ154" s="25">
        <v>0.8</v>
      </c>
      <c r="AR154" s="25">
        <v>2</v>
      </c>
    </row>
    <row r="155" spans="1:44" s="44" customFormat="1" ht="18" customHeight="1" x14ac:dyDescent="0.25">
      <c r="A155" t="s">
        <v>1180</v>
      </c>
      <c r="B155" s="26" t="s">
        <v>1413</v>
      </c>
      <c r="C155" s="11">
        <v>208.17149023127038</v>
      </c>
      <c r="D155" s="45">
        <v>871.10879999999997</v>
      </c>
      <c r="E155" s="37">
        <v>58.8</v>
      </c>
      <c r="F155" s="38">
        <v>28.2</v>
      </c>
      <c r="G155" s="25">
        <v>10.6</v>
      </c>
      <c r="H155" s="25">
        <v>0</v>
      </c>
      <c r="I155" s="25">
        <v>0</v>
      </c>
      <c r="J155" s="25">
        <v>0</v>
      </c>
      <c r="K155" s="25">
        <v>0</v>
      </c>
      <c r="L155" s="30">
        <v>0</v>
      </c>
      <c r="M155" s="25">
        <v>0</v>
      </c>
      <c r="N155" s="25">
        <v>0</v>
      </c>
      <c r="O155" s="25">
        <v>0</v>
      </c>
      <c r="P155" s="25">
        <v>0</v>
      </c>
      <c r="Q155" s="25">
        <v>4.2</v>
      </c>
      <c r="R155" s="25">
        <v>3.5</v>
      </c>
      <c r="S155" s="25">
        <v>1.4</v>
      </c>
      <c r="T155" s="25">
        <v>0.11</v>
      </c>
      <c r="U155" s="25">
        <v>1.3</v>
      </c>
      <c r="V155" s="28">
        <v>79</v>
      </c>
      <c r="W155" s="22">
        <v>4.1000000000000002E-2</v>
      </c>
      <c r="X155" s="9">
        <v>41</v>
      </c>
      <c r="Y155" s="9">
        <v>0</v>
      </c>
      <c r="Z155" s="22">
        <v>1.1000000000000001</v>
      </c>
      <c r="AA155" s="22">
        <v>1.1000000000000001</v>
      </c>
      <c r="AB155" s="22">
        <v>0.73</v>
      </c>
      <c r="AC155" s="22">
        <v>0.22</v>
      </c>
      <c r="AD155" s="9">
        <v>12</v>
      </c>
      <c r="AE155" s="22">
        <v>5.6</v>
      </c>
      <c r="AF155" s="31">
        <v>6</v>
      </c>
      <c r="AG155" s="22">
        <v>0.44</v>
      </c>
      <c r="AH155" s="24">
        <v>1</v>
      </c>
      <c r="AI155" s="22">
        <v>0</v>
      </c>
      <c r="AJ155" s="22">
        <v>5.6</v>
      </c>
      <c r="AK155" s="30">
        <v>2.4</v>
      </c>
      <c r="AL155" s="28">
        <v>451</v>
      </c>
      <c r="AM155" s="28">
        <v>490</v>
      </c>
      <c r="AN155" s="25">
        <v>9</v>
      </c>
      <c r="AO155" s="28">
        <v>283</v>
      </c>
      <c r="AP155" s="28">
        <v>30</v>
      </c>
      <c r="AQ155" s="25">
        <v>0.9</v>
      </c>
      <c r="AR155" s="25">
        <v>2</v>
      </c>
    </row>
    <row r="156" spans="1:44" s="44" customFormat="1" ht="18" customHeight="1" x14ac:dyDescent="0.25">
      <c r="A156" t="s">
        <v>1181</v>
      </c>
      <c r="B156" s="26" t="s">
        <v>1414</v>
      </c>
      <c r="C156" s="11">
        <v>212.67087402589436</v>
      </c>
      <c r="D156" s="45">
        <v>889.93679999999995</v>
      </c>
      <c r="E156" s="37">
        <v>58.3</v>
      </c>
      <c r="F156" s="38">
        <v>28.2</v>
      </c>
      <c r="G156" s="25">
        <v>11.1</v>
      </c>
      <c r="H156" s="25">
        <v>0</v>
      </c>
      <c r="I156" s="25">
        <v>0</v>
      </c>
      <c r="J156" s="25">
        <v>0</v>
      </c>
      <c r="K156" s="25">
        <v>0</v>
      </c>
      <c r="L156" s="30">
        <v>0</v>
      </c>
      <c r="M156" s="25">
        <v>0</v>
      </c>
      <c r="N156" s="25">
        <v>0</v>
      </c>
      <c r="O156" s="25">
        <v>0</v>
      </c>
      <c r="P156" s="25">
        <v>0</v>
      </c>
      <c r="Q156" s="25">
        <v>3.5</v>
      </c>
      <c r="R156" s="25">
        <v>3.3</v>
      </c>
      <c r="S156" s="25">
        <v>3.1</v>
      </c>
      <c r="T156" s="25">
        <v>7.0000000000000007E-2</v>
      </c>
      <c r="U156" s="25">
        <v>3</v>
      </c>
      <c r="V156" s="28">
        <v>74</v>
      </c>
      <c r="W156" s="22">
        <v>0.05</v>
      </c>
      <c r="X156" s="9">
        <v>50</v>
      </c>
      <c r="Y156" s="9">
        <v>0</v>
      </c>
      <c r="Z156" s="22">
        <v>0.89</v>
      </c>
      <c r="AA156" s="22">
        <v>1.8</v>
      </c>
      <c r="AB156" s="46">
        <v>0.7</v>
      </c>
      <c r="AC156" s="22">
        <v>0.21</v>
      </c>
      <c r="AD156" s="9">
        <v>12</v>
      </c>
      <c r="AE156" s="22">
        <v>5.9</v>
      </c>
      <c r="AF156" s="31">
        <v>6</v>
      </c>
      <c r="AG156" s="22">
        <v>0.44</v>
      </c>
      <c r="AH156" s="22">
        <v>1.1000000000000001</v>
      </c>
      <c r="AI156" s="22">
        <v>0</v>
      </c>
      <c r="AJ156" s="22">
        <v>5.6</v>
      </c>
      <c r="AK156" s="30">
        <v>2.2000000000000002</v>
      </c>
      <c r="AL156" s="28">
        <v>429</v>
      </c>
      <c r="AM156" s="28">
        <v>485</v>
      </c>
      <c r="AN156" s="28">
        <v>11</v>
      </c>
      <c r="AO156" s="28">
        <v>247</v>
      </c>
      <c r="AP156" s="28">
        <v>32</v>
      </c>
      <c r="AQ156" s="25">
        <v>0.8</v>
      </c>
      <c r="AR156" s="25">
        <v>2</v>
      </c>
    </row>
    <row r="157" spans="1:44" s="44" customFormat="1" ht="18" customHeight="1" x14ac:dyDescent="0.25">
      <c r="A157" t="s">
        <v>1182</v>
      </c>
      <c r="B157" s="26" t="s">
        <v>1415</v>
      </c>
      <c r="C157" s="11">
        <v>210.05727403199998</v>
      </c>
      <c r="D157" s="11">
        <v>879</v>
      </c>
      <c r="E157" s="37">
        <v>56.5</v>
      </c>
      <c r="F157" s="38">
        <v>32.700000000000003</v>
      </c>
      <c r="G157" s="25">
        <v>8.8000000000000007</v>
      </c>
      <c r="H157" s="25">
        <v>0</v>
      </c>
      <c r="I157" s="25">
        <v>0</v>
      </c>
      <c r="J157" s="25">
        <v>0</v>
      </c>
      <c r="K157" s="25">
        <v>0</v>
      </c>
      <c r="L157" s="30">
        <v>0</v>
      </c>
      <c r="M157" s="25">
        <v>0</v>
      </c>
      <c r="N157" s="25">
        <v>0</v>
      </c>
      <c r="O157" s="25">
        <v>0</v>
      </c>
      <c r="P157" s="25">
        <v>0</v>
      </c>
      <c r="Q157" s="25">
        <v>3</v>
      </c>
      <c r="R157" s="25">
        <v>3</v>
      </c>
      <c r="S157" s="25">
        <v>1.4</v>
      </c>
      <c r="T157" s="25">
        <v>0.04</v>
      </c>
      <c r="U157" s="25">
        <v>1.3</v>
      </c>
      <c r="V157" s="28">
        <v>86</v>
      </c>
      <c r="W157" s="22">
        <v>3.1E-2</v>
      </c>
      <c r="X157" s="9">
        <v>31</v>
      </c>
      <c r="Y157" s="9">
        <v>0</v>
      </c>
      <c r="Z157" s="22">
        <v>0.74</v>
      </c>
      <c r="AA157" s="40">
        <v>7.0000000000000007E-2</v>
      </c>
      <c r="AB157" s="22">
        <v>0.55000000000000004</v>
      </c>
      <c r="AC157" s="22">
        <v>0.21</v>
      </c>
      <c r="AD157" s="9">
        <v>13</v>
      </c>
      <c r="AE157" s="22">
        <v>6.2</v>
      </c>
      <c r="AF157" s="31">
        <v>6.9</v>
      </c>
      <c r="AG157" s="22">
        <v>0.41</v>
      </c>
      <c r="AH157" s="22">
        <v>1.2</v>
      </c>
      <c r="AI157" s="22">
        <v>0</v>
      </c>
      <c r="AJ157" s="22">
        <v>6.6</v>
      </c>
      <c r="AK157" s="30">
        <v>2</v>
      </c>
      <c r="AL157" s="28">
        <v>191</v>
      </c>
      <c r="AM157" s="28">
        <v>430</v>
      </c>
      <c r="AN157" s="28">
        <v>10</v>
      </c>
      <c r="AO157" s="28">
        <v>292</v>
      </c>
      <c r="AP157" s="28">
        <v>33</v>
      </c>
      <c r="AQ157" s="25">
        <v>0.9</v>
      </c>
      <c r="AR157" s="25">
        <v>2.5</v>
      </c>
    </row>
    <row r="158" spans="1:44" s="44" customFormat="1" ht="18" customHeight="1" x14ac:dyDescent="0.25">
      <c r="A158" t="s">
        <v>1183</v>
      </c>
      <c r="B158" s="26" t="s">
        <v>1416</v>
      </c>
      <c r="C158" s="11">
        <v>179.946675024</v>
      </c>
      <c r="D158" s="11">
        <v>753</v>
      </c>
      <c r="E158" s="37">
        <v>62.4</v>
      </c>
      <c r="F158" s="38">
        <v>28.8</v>
      </c>
      <c r="G158" s="25">
        <v>7.2</v>
      </c>
      <c r="H158" s="25">
        <v>0</v>
      </c>
      <c r="I158" s="25">
        <v>0</v>
      </c>
      <c r="J158" s="25">
        <v>0</v>
      </c>
      <c r="K158" s="25">
        <v>0</v>
      </c>
      <c r="L158" s="30">
        <v>0</v>
      </c>
      <c r="M158" s="25">
        <v>0</v>
      </c>
      <c r="N158" s="25">
        <v>0</v>
      </c>
      <c r="O158" s="25">
        <v>0</v>
      </c>
      <c r="P158" s="25">
        <v>0</v>
      </c>
      <c r="Q158" s="25">
        <v>2.6</v>
      </c>
      <c r="R158" s="25">
        <v>2.6</v>
      </c>
      <c r="S158" s="25">
        <v>1.1000000000000001</v>
      </c>
      <c r="T158" s="25">
        <v>0.16900000000000001</v>
      </c>
      <c r="U158" s="25">
        <v>1</v>
      </c>
      <c r="V158" s="28">
        <v>85</v>
      </c>
      <c r="W158" s="22">
        <v>0.04</v>
      </c>
      <c r="X158" s="9">
        <v>40</v>
      </c>
      <c r="Y158" s="9">
        <v>0</v>
      </c>
      <c r="Z158" s="22">
        <v>0.66</v>
      </c>
      <c r="AA158" s="22">
        <v>0.59</v>
      </c>
      <c r="AB158" s="22">
        <v>0.48</v>
      </c>
      <c r="AC158" s="22">
        <v>0.19</v>
      </c>
      <c r="AD158" s="9">
        <v>12</v>
      </c>
      <c r="AE158" s="22">
        <v>5.4</v>
      </c>
      <c r="AF158" s="31">
        <v>6.1</v>
      </c>
      <c r="AG158" s="22">
        <v>0.36</v>
      </c>
      <c r="AH158" s="22">
        <v>1.1000000000000001</v>
      </c>
      <c r="AI158" s="22">
        <v>0</v>
      </c>
      <c r="AJ158" s="22">
        <v>5.9</v>
      </c>
      <c r="AK158" s="30">
        <v>1.6</v>
      </c>
      <c r="AL158" s="28">
        <v>155</v>
      </c>
      <c r="AM158" s="28">
        <v>379</v>
      </c>
      <c r="AN158" s="25">
        <v>9</v>
      </c>
      <c r="AO158" s="28">
        <v>257</v>
      </c>
      <c r="AP158" s="28">
        <v>29</v>
      </c>
      <c r="AQ158" s="25">
        <v>0.8</v>
      </c>
      <c r="AR158" s="25">
        <v>2.2000000000000002</v>
      </c>
    </row>
    <row r="159" spans="1:44" s="44" customFormat="1" ht="18" customHeight="1" x14ac:dyDescent="0.25">
      <c r="A159" t="s">
        <v>1184</v>
      </c>
      <c r="B159" s="26" t="s">
        <v>1417</v>
      </c>
      <c r="C159" s="11">
        <v>183.57485882065919</v>
      </c>
      <c r="D159" s="45">
        <v>768.18240000000003</v>
      </c>
      <c r="E159" s="37">
        <v>62</v>
      </c>
      <c r="F159" s="38">
        <v>28.8</v>
      </c>
      <c r="G159" s="25">
        <v>7.6</v>
      </c>
      <c r="H159" s="25">
        <v>0</v>
      </c>
      <c r="I159" s="25">
        <v>0</v>
      </c>
      <c r="J159" s="25">
        <v>0</v>
      </c>
      <c r="K159" s="25">
        <v>0</v>
      </c>
      <c r="L159" s="30">
        <v>0</v>
      </c>
      <c r="M159" s="25">
        <v>0</v>
      </c>
      <c r="N159" s="25">
        <v>0</v>
      </c>
      <c r="O159" s="25">
        <v>0</v>
      </c>
      <c r="P159" s="25">
        <v>0</v>
      </c>
      <c r="Q159" s="25">
        <v>2.6</v>
      </c>
      <c r="R159" s="25">
        <v>2.9</v>
      </c>
      <c r="S159" s="25">
        <v>1</v>
      </c>
      <c r="T159" s="25">
        <v>4.7E-2</v>
      </c>
      <c r="U159" s="25">
        <v>1</v>
      </c>
      <c r="V159" s="28">
        <v>82</v>
      </c>
      <c r="W159" s="22">
        <v>0.03</v>
      </c>
      <c r="X159" s="9">
        <v>30</v>
      </c>
      <c r="Y159" s="9">
        <v>0</v>
      </c>
      <c r="Z159" s="22">
        <v>0.71</v>
      </c>
      <c r="AA159" s="22">
        <v>0.76</v>
      </c>
      <c r="AB159" s="22">
        <v>0.48</v>
      </c>
      <c r="AC159" s="22">
        <v>0.19</v>
      </c>
      <c r="AD159" s="9">
        <v>12</v>
      </c>
      <c r="AE159" s="22">
        <v>5.4</v>
      </c>
      <c r="AF159" s="31">
        <v>6.1</v>
      </c>
      <c r="AG159" s="22">
        <v>0.36</v>
      </c>
      <c r="AH159" s="22">
        <v>1.1000000000000001</v>
      </c>
      <c r="AI159" s="22">
        <v>0</v>
      </c>
      <c r="AJ159" s="22">
        <v>5.9</v>
      </c>
      <c r="AK159" s="30">
        <v>1.6</v>
      </c>
      <c r="AL159" s="28">
        <v>170</v>
      </c>
      <c r="AM159" s="28">
        <v>379</v>
      </c>
      <c r="AN159" s="25">
        <v>9</v>
      </c>
      <c r="AO159" s="28">
        <v>257</v>
      </c>
      <c r="AP159" s="28">
        <v>29</v>
      </c>
      <c r="AQ159" s="25">
        <v>0.8</v>
      </c>
      <c r="AR159" s="25">
        <v>2.2000000000000002</v>
      </c>
    </row>
    <row r="160" spans="1:44" s="44" customFormat="1" ht="18" customHeight="1" x14ac:dyDescent="0.25">
      <c r="A160" t="s">
        <v>1185</v>
      </c>
      <c r="B160" s="26" t="s">
        <v>1418</v>
      </c>
      <c r="C160" s="11">
        <v>189.27407829384961</v>
      </c>
      <c r="D160" s="45">
        <v>792.03120000000013</v>
      </c>
      <c r="E160" s="37">
        <v>60.9</v>
      </c>
      <c r="F160" s="38">
        <v>29.1</v>
      </c>
      <c r="G160" s="25">
        <v>8.1</v>
      </c>
      <c r="H160" s="25">
        <v>0</v>
      </c>
      <c r="I160" s="25">
        <v>0</v>
      </c>
      <c r="J160" s="25">
        <v>0</v>
      </c>
      <c r="K160" s="25">
        <v>0</v>
      </c>
      <c r="L160" s="30">
        <v>0</v>
      </c>
      <c r="M160" s="25">
        <v>0</v>
      </c>
      <c r="N160" s="25">
        <v>0</v>
      </c>
      <c r="O160" s="25">
        <v>0</v>
      </c>
      <c r="P160" s="25">
        <v>0</v>
      </c>
      <c r="Q160" s="25">
        <v>2.8</v>
      </c>
      <c r="R160" s="25">
        <v>2.8</v>
      </c>
      <c r="S160" s="25">
        <v>1.4</v>
      </c>
      <c r="T160" s="25">
        <v>0.03</v>
      </c>
      <c r="U160" s="25">
        <v>1.3</v>
      </c>
      <c r="V160" s="28">
        <v>81</v>
      </c>
      <c r="W160" s="22">
        <v>2.9000000000000001E-2</v>
      </c>
      <c r="X160" s="9">
        <v>29</v>
      </c>
      <c r="Y160" s="9">
        <v>0</v>
      </c>
      <c r="Z160" s="22">
        <v>0.83</v>
      </c>
      <c r="AA160" s="40">
        <v>0.06</v>
      </c>
      <c r="AB160" s="22">
        <v>0.77</v>
      </c>
      <c r="AC160" s="22">
        <v>0.19</v>
      </c>
      <c r="AD160" s="9">
        <v>12</v>
      </c>
      <c r="AE160" s="22">
        <v>5.5</v>
      </c>
      <c r="AF160" s="31">
        <v>6.2</v>
      </c>
      <c r="AG160" s="22">
        <v>0.42</v>
      </c>
      <c r="AH160" s="22">
        <v>0.97</v>
      </c>
      <c r="AI160" s="22">
        <v>0</v>
      </c>
      <c r="AJ160" s="22">
        <v>5.9</v>
      </c>
      <c r="AK160" s="30">
        <v>1.9</v>
      </c>
      <c r="AL160" s="28">
        <v>167</v>
      </c>
      <c r="AM160" s="28">
        <v>436</v>
      </c>
      <c r="AN160" s="28">
        <v>10</v>
      </c>
      <c r="AO160" s="28">
        <v>268</v>
      </c>
      <c r="AP160" s="28">
        <v>32</v>
      </c>
      <c r="AQ160" s="25">
        <v>0.7</v>
      </c>
      <c r="AR160" s="25">
        <v>2.2000000000000002</v>
      </c>
    </row>
    <row r="161" spans="1:44" s="44" customFormat="1" ht="18" customHeight="1" x14ac:dyDescent="0.25">
      <c r="A161" t="s">
        <v>1186</v>
      </c>
      <c r="B161" s="26" t="s">
        <v>1419</v>
      </c>
      <c r="C161" s="11">
        <v>248</v>
      </c>
      <c r="D161" s="45">
        <v>1035.3308</v>
      </c>
      <c r="E161" s="37">
        <v>51.3</v>
      </c>
      <c r="F161" s="38">
        <v>25.3</v>
      </c>
      <c r="G161" s="25">
        <v>12.5</v>
      </c>
      <c r="H161" s="25">
        <v>8.5</v>
      </c>
      <c r="I161" s="25">
        <v>9</v>
      </c>
      <c r="J161" s="25">
        <v>0.3</v>
      </c>
      <c r="K161" s="25">
        <v>0.3</v>
      </c>
      <c r="L161" s="30">
        <v>0</v>
      </c>
      <c r="M161" s="25">
        <v>0</v>
      </c>
      <c r="N161" s="25">
        <v>8.1999999999999993</v>
      </c>
      <c r="O161" s="25">
        <v>0</v>
      </c>
      <c r="P161" s="25">
        <v>0.4</v>
      </c>
      <c r="Q161" s="25">
        <v>2.7</v>
      </c>
      <c r="R161" s="25">
        <v>3.4</v>
      </c>
      <c r="S161" s="25">
        <v>5</v>
      </c>
      <c r="T161" s="25">
        <v>3.5000000000000003E-2</v>
      </c>
      <c r="U161" s="25">
        <v>4.8</v>
      </c>
      <c r="V161" s="28">
        <v>112</v>
      </c>
      <c r="W161" s="22">
        <v>0.05</v>
      </c>
      <c r="X161" s="9">
        <v>50</v>
      </c>
      <c r="Y161" s="9">
        <v>0</v>
      </c>
      <c r="Z161" s="46">
        <v>0.7</v>
      </c>
      <c r="AA161" s="46">
        <v>0.8</v>
      </c>
      <c r="AB161" s="22">
        <v>0.62</v>
      </c>
      <c r="AC161" s="22">
        <v>0.25</v>
      </c>
      <c r="AD161" s="9">
        <v>11</v>
      </c>
      <c r="AE161" s="24">
        <v>5</v>
      </c>
      <c r="AF161" s="31">
        <v>5.6</v>
      </c>
      <c r="AG161" s="22">
        <v>0.38</v>
      </c>
      <c r="AH161" s="24">
        <v>1</v>
      </c>
      <c r="AI161" s="22">
        <v>0</v>
      </c>
      <c r="AJ161" s="22">
        <v>12</v>
      </c>
      <c r="AK161" s="30">
        <v>2</v>
      </c>
      <c r="AL161" s="28">
        <v>362</v>
      </c>
      <c r="AM161" s="28">
        <v>397</v>
      </c>
      <c r="AN161" s="28">
        <v>20</v>
      </c>
      <c r="AO161" s="28">
        <v>262</v>
      </c>
      <c r="AP161" s="28">
        <v>32</v>
      </c>
      <c r="AQ161" s="25">
        <v>1.2</v>
      </c>
      <c r="AR161" s="25">
        <v>1.9</v>
      </c>
    </row>
    <row r="162" spans="1:44" s="44" customFormat="1" ht="18" customHeight="1" x14ac:dyDescent="0.25">
      <c r="A162" t="s">
        <v>1187</v>
      </c>
      <c r="B162" s="26" t="s">
        <v>1420</v>
      </c>
      <c r="C162" s="11">
        <v>238.97300799999999</v>
      </c>
      <c r="D162" s="11">
        <v>1000</v>
      </c>
      <c r="E162" s="37">
        <v>62</v>
      </c>
      <c r="F162" s="38">
        <v>18.100000000000001</v>
      </c>
      <c r="G162" s="25">
        <v>18.5</v>
      </c>
      <c r="H162" s="25">
        <v>0</v>
      </c>
      <c r="I162" s="25">
        <v>0</v>
      </c>
      <c r="J162" s="25">
        <v>0</v>
      </c>
      <c r="K162" s="25">
        <v>0</v>
      </c>
      <c r="L162" s="30">
        <v>0</v>
      </c>
      <c r="M162" s="25">
        <v>0</v>
      </c>
      <c r="N162" s="25">
        <v>0</v>
      </c>
      <c r="O162" s="25">
        <v>0</v>
      </c>
      <c r="P162" s="25">
        <v>0</v>
      </c>
      <c r="Q162" s="25">
        <v>6.3</v>
      </c>
      <c r="R162" s="25">
        <v>6.2</v>
      </c>
      <c r="S162" s="25">
        <v>3</v>
      </c>
      <c r="T162" s="25">
        <v>7.0000000000000007E-2</v>
      </c>
      <c r="U162" s="25">
        <v>2.6</v>
      </c>
      <c r="V162" s="28">
        <v>71</v>
      </c>
      <c r="W162" s="22">
        <v>0</v>
      </c>
      <c r="X162" s="9">
        <v>0</v>
      </c>
      <c r="Y162" s="9">
        <v>0</v>
      </c>
      <c r="Z162" s="46">
        <v>0.8</v>
      </c>
      <c r="AA162" s="40">
        <v>0.09</v>
      </c>
      <c r="AB162" s="22">
        <v>0.76</v>
      </c>
      <c r="AC162" s="22">
        <v>0.24</v>
      </c>
      <c r="AD162" s="9">
        <v>11</v>
      </c>
      <c r="AE162" s="22">
        <v>7.5</v>
      </c>
      <c r="AF162" s="31">
        <v>3.3</v>
      </c>
      <c r="AG162" s="22">
        <v>0.42</v>
      </c>
      <c r="AH162" s="24">
        <v>1</v>
      </c>
      <c r="AI162" s="22">
        <v>0</v>
      </c>
      <c r="AJ162" s="43">
        <v>1</v>
      </c>
      <c r="AK162" s="30">
        <v>1.03</v>
      </c>
      <c r="AL162" s="28">
        <v>57</v>
      </c>
      <c r="AM162" s="28">
        <v>289</v>
      </c>
      <c r="AN162" s="28">
        <v>11</v>
      </c>
      <c r="AO162" s="28">
        <v>204</v>
      </c>
      <c r="AP162" s="28">
        <v>17</v>
      </c>
      <c r="AQ162" s="25">
        <v>1</v>
      </c>
      <c r="AR162" s="25">
        <v>1.7</v>
      </c>
    </row>
    <row r="163" spans="1:44" s="44" customFormat="1" ht="18" customHeight="1" x14ac:dyDescent="0.25">
      <c r="A163" t="s">
        <v>1188</v>
      </c>
      <c r="B163" s="26" t="s">
        <v>1421</v>
      </c>
      <c r="C163" s="11">
        <v>341</v>
      </c>
      <c r="D163" s="11">
        <v>1428</v>
      </c>
      <c r="E163" s="37">
        <v>47.1</v>
      </c>
      <c r="F163" s="38">
        <v>21.9</v>
      </c>
      <c r="G163" s="25">
        <v>28.2</v>
      </c>
      <c r="H163" s="25">
        <v>0</v>
      </c>
      <c r="I163" s="25">
        <v>0</v>
      </c>
      <c r="J163" s="25">
        <v>0</v>
      </c>
      <c r="K163" s="25">
        <v>0</v>
      </c>
      <c r="L163" s="30">
        <v>0</v>
      </c>
      <c r="M163" s="25">
        <v>0</v>
      </c>
      <c r="N163" s="25">
        <v>0</v>
      </c>
      <c r="O163" s="25">
        <v>0</v>
      </c>
      <c r="P163" s="25">
        <v>0</v>
      </c>
      <c r="Q163" s="25">
        <v>9.4</v>
      </c>
      <c r="R163" s="25">
        <v>10.5</v>
      </c>
      <c r="S163" s="25">
        <v>4.0999999999999996</v>
      </c>
      <c r="T163" s="25">
        <v>0.12</v>
      </c>
      <c r="U163" s="25">
        <v>3.7</v>
      </c>
      <c r="V163" s="28">
        <v>89</v>
      </c>
      <c r="W163" s="22">
        <v>1.9E-2</v>
      </c>
      <c r="X163" s="9">
        <v>19</v>
      </c>
      <c r="Y163" s="9">
        <v>0</v>
      </c>
      <c r="Z163" s="22">
        <v>1.1000000000000001</v>
      </c>
      <c r="AA163" s="22">
        <v>0.79</v>
      </c>
      <c r="AB163" s="22">
        <v>0.75</v>
      </c>
      <c r="AC163" s="22">
        <v>0.31</v>
      </c>
      <c r="AD163" s="9">
        <v>13</v>
      </c>
      <c r="AE163" s="22">
        <v>8.3000000000000007</v>
      </c>
      <c r="AF163" s="31">
        <v>4.7</v>
      </c>
      <c r="AG163" s="22">
        <v>0.42</v>
      </c>
      <c r="AH163" s="22">
        <v>1.1000000000000001</v>
      </c>
      <c r="AI163" s="22">
        <v>0</v>
      </c>
      <c r="AJ163" s="22">
        <v>1.6</v>
      </c>
      <c r="AK163" s="30">
        <v>2.02</v>
      </c>
      <c r="AL163" s="28">
        <v>415</v>
      </c>
      <c r="AM163" s="28">
        <v>359</v>
      </c>
      <c r="AN163" s="28">
        <v>16</v>
      </c>
      <c r="AO163" s="28">
        <v>241</v>
      </c>
      <c r="AP163" s="28">
        <v>25</v>
      </c>
      <c r="AQ163" s="25">
        <v>1.3</v>
      </c>
      <c r="AR163" s="25">
        <v>2.1</v>
      </c>
    </row>
    <row r="164" spans="1:44" s="44" customFormat="1" ht="18" customHeight="1" x14ac:dyDescent="0.25">
      <c r="A164" t="s">
        <v>1189</v>
      </c>
      <c r="B164" s="26" t="s">
        <v>1422</v>
      </c>
      <c r="C164" s="11">
        <v>336.95194127999997</v>
      </c>
      <c r="D164" s="11">
        <v>1410</v>
      </c>
      <c r="E164" s="37">
        <v>47.5</v>
      </c>
      <c r="F164" s="38">
        <v>21.9</v>
      </c>
      <c r="G164" s="25">
        <v>27.7</v>
      </c>
      <c r="H164" s="25">
        <v>0</v>
      </c>
      <c r="I164" s="25">
        <v>0</v>
      </c>
      <c r="J164" s="25">
        <v>0</v>
      </c>
      <c r="K164" s="25">
        <v>0</v>
      </c>
      <c r="L164" s="30">
        <v>0</v>
      </c>
      <c r="M164" s="25">
        <v>0</v>
      </c>
      <c r="N164" s="25">
        <v>0</v>
      </c>
      <c r="O164" s="25">
        <v>0</v>
      </c>
      <c r="P164" s="25">
        <v>0</v>
      </c>
      <c r="Q164" s="25">
        <v>10.1</v>
      </c>
      <c r="R164" s="25">
        <v>9.1999999999999993</v>
      </c>
      <c r="S164" s="25">
        <v>4.0999999999999996</v>
      </c>
      <c r="T164" s="25">
        <v>0.17</v>
      </c>
      <c r="U164" s="25">
        <v>3.6</v>
      </c>
      <c r="V164" s="28">
        <v>95</v>
      </c>
      <c r="W164" s="22">
        <v>3.6999999999999998E-2</v>
      </c>
      <c r="X164" s="9">
        <v>37</v>
      </c>
      <c r="Y164" s="9">
        <v>0</v>
      </c>
      <c r="Z164" s="22">
        <v>1.3</v>
      </c>
      <c r="AA164" s="22">
        <v>1.2</v>
      </c>
      <c r="AB164" s="22">
        <v>0.75</v>
      </c>
      <c r="AC164" s="22">
        <v>0.31</v>
      </c>
      <c r="AD164" s="9">
        <v>13</v>
      </c>
      <c r="AE164" s="22">
        <v>8.3000000000000007</v>
      </c>
      <c r="AF164" s="31">
        <v>4.7</v>
      </c>
      <c r="AG164" s="22">
        <v>0.42</v>
      </c>
      <c r="AH164" s="22">
        <v>1.1000000000000001</v>
      </c>
      <c r="AI164" s="22">
        <v>0</v>
      </c>
      <c r="AJ164" s="22">
        <v>1.2</v>
      </c>
      <c r="AK164" s="30">
        <v>2.02</v>
      </c>
      <c r="AL164" s="28">
        <v>443</v>
      </c>
      <c r="AM164" s="28">
        <v>359</v>
      </c>
      <c r="AN164" s="28">
        <v>16</v>
      </c>
      <c r="AO164" s="28">
        <v>241</v>
      </c>
      <c r="AP164" s="28">
        <v>25</v>
      </c>
      <c r="AQ164" s="25">
        <v>1.4</v>
      </c>
      <c r="AR164" s="25">
        <v>2.1</v>
      </c>
    </row>
    <row r="165" spans="1:44" s="44" customFormat="1" ht="18" customHeight="1" x14ac:dyDescent="0.25">
      <c r="A165" t="s">
        <v>1190</v>
      </c>
      <c r="B165" s="26" t="s">
        <v>1423</v>
      </c>
      <c r="C165" s="11">
        <v>341</v>
      </c>
      <c r="D165" s="11">
        <v>1428.4176</v>
      </c>
      <c r="E165" s="37">
        <v>47.1</v>
      </c>
      <c r="F165" s="38">
        <v>21.9</v>
      </c>
      <c r="G165" s="25">
        <v>28.2</v>
      </c>
      <c r="H165" s="25">
        <v>0</v>
      </c>
      <c r="I165" s="25">
        <v>0</v>
      </c>
      <c r="J165" s="25">
        <v>0</v>
      </c>
      <c r="K165" s="25">
        <v>0</v>
      </c>
      <c r="L165" s="30">
        <v>0</v>
      </c>
      <c r="M165" s="25">
        <v>0</v>
      </c>
      <c r="N165" s="25">
        <v>0</v>
      </c>
      <c r="O165" s="25">
        <v>0</v>
      </c>
      <c r="P165" s="25">
        <v>0</v>
      </c>
      <c r="Q165" s="25">
        <v>9.3000000000000007</v>
      </c>
      <c r="R165" s="25">
        <v>9.1</v>
      </c>
      <c r="S165" s="25">
        <v>5.8</v>
      </c>
      <c r="T165" s="25">
        <v>0.12</v>
      </c>
      <c r="U165" s="25">
        <v>5.3</v>
      </c>
      <c r="V165" s="28">
        <v>89</v>
      </c>
      <c r="W165" s="22">
        <v>1.9E-2</v>
      </c>
      <c r="X165" s="9">
        <v>19</v>
      </c>
      <c r="Y165" s="9">
        <v>0</v>
      </c>
      <c r="Z165" s="22">
        <v>1.1000000000000001</v>
      </c>
      <c r="AA165" s="22">
        <v>1.8</v>
      </c>
      <c r="AB165" s="22">
        <v>0.75</v>
      </c>
      <c r="AC165" s="22">
        <v>0.31</v>
      </c>
      <c r="AD165" s="9">
        <v>13</v>
      </c>
      <c r="AE165" s="22">
        <v>8.3000000000000007</v>
      </c>
      <c r="AF165" s="31">
        <v>4.7</v>
      </c>
      <c r="AG165" s="22">
        <v>0.42</v>
      </c>
      <c r="AH165" s="22">
        <v>1.1000000000000001</v>
      </c>
      <c r="AI165" s="22">
        <v>0</v>
      </c>
      <c r="AJ165" s="22">
        <v>1.2</v>
      </c>
      <c r="AK165" s="30">
        <v>2.02</v>
      </c>
      <c r="AL165" s="28">
        <v>415</v>
      </c>
      <c r="AM165" s="28">
        <v>359</v>
      </c>
      <c r="AN165" s="28">
        <v>16</v>
      </c>
      <c r="AO165" s="28">
        <v>241</v>
      </c>
      <c r="AP165" s="28">
        <v>25</v>
      </c>
      <c r="AQ165" s="25">
        <v>1.3</v>
      </c>
      <c r="AR165" s="25">
        <v>2.1</v>
      </c>
    </row>
    <row r="166" spans="1:44" s="44" customFormat="1" ht="18" customHeight="1" x14ac:dyDescent="0.25">
      <c r="A166" t="s">
        <v>1191</v>
      </c>
      <c r="B166" s="26" t="s">
        <v>1424</v>
      </c>
      <c r="C166" s="11">
        <v>283.16122014167036</v>
      </c>
      <c r="D166" s="45">
        <v>1184.9087999999999</v>
      </c>
      <c r="E166" s="37">
        <v>50.1</v>
      </c>
      <c r="F166" s="38">
        <v>27.6</v>
      </c>
      <c r="G166" s="25">
        <v>19.2</v>
      </c>
      <c r="H166" s="25">
        <v>0</v>
      </c>
      <c r="I166" s="25">
        <v>0</v>
      </c>
      <c r="J166" s="25">
        <v>0</v>
      </c>
      <c r="K166" s="25">
        <v>0</v>
      </c>
      <c r="L166" s="30">
        <v>0</v>
      </c>
      <c r="M166" s="25">
        <v>0</v>
      </c>
      <c r="N166" s="25">
        <v>0</v>
      </c>
      <c r="O166" s="25">
        <v>0</v>
      </c>
      <c r="P166" s="25">
        <v>0</v>
      </c>
      <c r="Q166" s="25">
        <v>7.6</v>
      </c>
      <c r="R166" s="25">
        <v>7.4</v>
      </c>
      <c r="S166" s="25">
        <v>3.6</v>
      </c>
      <c r="T166" s="25">
        <v>7.0000000000000007E-2</v>
      </c>
      <c r="U166" s="25">
        <v>3.2</v>
      </c>
      <c r="V166" s="28">
        <v>108</v>
      </c>
      <c r="W166" s="22">
        <v>0</v>
      </c>
      <c r="X166" s="9">
        <v>0</v>
      </c>
      <c r="Y166" s="9">
        <v>0</v>
      </c>
      <c r="Z166" s="24">
        <v>1</v>
      </c>
      <c r="AA166" s="22">
        <v>0.12</v>
      </c>
      <c r="AB166" s="22">
        <v>0.61</v>
      </c>
      <c r="AC166" s="22">
        <v>0.32</v>
      </c>
      <c r="AD166" s="9">
        <v>15</v>
      </c>
      <c r="AE166" s="24">
        <v>9</v>
      </c>
      <c r="AF166" s="31">
        <v>5.9</v>
      </c>
      <c r="AG166" s="46">
        <v>0.4</v>
      </c>
      <c r="AH166" s="22">
        <v>1.3</v>
      </c>
      <c r="AI166" s="22">
        <v>0</v>
      </c>
      <c r="AJ166" s="22">
        <v>1.4</v>
      </c>
      <c r="AK166" s="30">
        <v>1.9</v>
      </c>
      <c r="AL166" s="28">
        <v>201</v>
      </c>
      <c r="AM166" s="28">
        <v>323</v>
      </c>
      <c r="AN166" s="28">
        <v>16</v>
      </c>
      <c r="AO166" s="28">
        <v>277</v>
      </c>
      <c r="AP166" s="28">
        <v>26</v>
      </c>
      <c r="AQ166" s="25">
        <v>1.6</v>
      </c>
      <c r="AR166" s="25">
        <v>2.7</v>
      </c>
    </row>
    <row r="167" spans="1:44" s="44" customFormat="1" ht="18" customHeight="1" x14ac:dyDescent="0.25">
      <c r="A167" t="s">
        <v>1192</v>
      </c>
      <c r="B167" s="26" t="s">
        <v>1425</v>
      </c>
      <c r="C167" s="11">
        <v>287.36064501665277</v>
      </c>
      <c r="D167" s="45">
        <v>1202.4815999999998</v>
      </c>
      <c r="E167" s="37">
        <v>51.5</v>
      </c>
      <c r="F167" s="38">
        <v>25.5</v>
      </c>
      <c r="G167" s="25">
        <v>20.6</v>
      </c>
      <c r="H167" s="25">
        <v>0</v>
      </c>
      <c r="I167" s="25">
        <v>0</v>
      </c>
      <c r="J167" s="25">
        <v>0</v>
      </c>
      <c r="K167" s="25">
        <v>0</v>
      </c>
      <c r="L167" s="30">
        <v>0</v>
      </c>
      <c r="M167" s="25">
        <v>0</v>
      </c>
      <c r="N167" s="25">
        <v>0</v>
      </c>
      <c r="O167" s="25">
        <v>0</v>
      </c>
      <c r="P167" s="25">
        <v>0</v>
      </c>
      <c r="Q167" s="25">
        <v>7</v>
      </c>
      <c r="R167" s="25">
        <v>6.9</v>
      </c>
      <c r="S167" s="25">
        <v>3.3</v>
      </c>
      <c r="T167" s="25">
        <v>0.08</v>
      </c>
      <c r="U167" s="25">
        <v>2.9</v>
      </c>
      <c r="V167" s="28">
        <v>106</v>
      </c>
      <c r="W167" s="22">
        <v>0</v>
      </c>
      <c r="X167" s="9">
        <v>0</v>
      </c>
      <c r="Y167" s="9">
        <v>0</v>
      </c>
      <c r="Z167" s="22">
        <v>1.2</v>
      </c>
      <c r="AA167" s="22">
        <v>0.11</v>
      </c>
      <c r="AB167" s="46">
        <v>0.9</v>
      </c>
      <c r="AC167" s="22">
        <v>0.31</v>
      </c>
      <c r="AD167" s="9">
        <v>14</v>
      </c>
      <c r="AE167" s="22">
        <v>8.3000000000000007</v>
      </c>
      <c r="AF167" s="31">
        <v>5.4</v>
      </c>
      <c r="AG167" s="22">
        <v>0.44</v>
      </c>
      <c r="AH167" s="24">
        <v>1</v>
      </c>
      <c r="AI167" s="22">
        <v>0</v>
      </c>
      <c r="AJ167" s="22">
        <v>1.3</v>
      </c>
      <c r="AK167" s="30">
        <v>1.8</v>
      </c>
      <c r="AL167" s="28">
        <v>185</v>
      </c>
      <c r="AM167" s="28">
        <v>342</v>
      </c>
      <c r="AN167" s="28">
        <v>16</v>
      </c>
      <c r="AO167" s="28">
        <v>266</v>
      </c>
      <c r="AP167" s="28">
        <v>27</v>
      </c>
      <c r="AQ167" s="25">
        <v>1.3</v>
      </c>
      <c r="AR167" s="25">
        <v>2.5</v>
      </c>
    </row>
    <row r="168" spans="1:44" s="44" customFormat="1" ht="18" customHeight="1" x14ac:dyDescent="0.25">
      <c r="A168" t="s">
        <v>1193</v>
      </c>
      <c r="B168" s="26" t="s">
        <v>1426</v>
      </c>
      <c r="C168" s="11">
        <v>152</v>
      </c>
      <c r="D168" s="45">
        <v>633.87599999999998</v>
      </c>
      <c r="E168" s="37">
        <v>69.8</v>
      </c>
      <c r="F168" s="38">
        <v>21</v>
      </c>
      <c r="G168" s="25">
        <v>7.5</v>
      </c>
      <c r="H168" s="25">
        <v>0</v>
      </c>
      <c r="I168" s="25">
        <v>0</v>
      </c>
      <c r="J168" s="25">
        <v>0</v>
      </c>
      <c r="K168" s="25">
        <v>0</v>
      </c>
      <c r="L168" s="30">
        <v>0</v>
      </c>
      <c r="M168" s="25">
        <v>0</v>
      </c>
      <c r="N168" s="25">
        <v>0</v>
      </c>
      <c r="O168" s="25">
        <v>0</v>
      </c>
      <c r="P168" s="25">
        <v>0</v>
      </c>
      <c r="Q168" s="25">
        <v>2.6</v>
      </c>
      <c r="R168" s="25">
        <v>2.5</v>
      </c>
      <c r="S168" s="25">
        <v>1.2</v>
      </c>
      <c r="T168" s="25">
        <v>0.03</v>
      </c>
      <c r="U168" s="25">
        <v>1.1000000000000001</v>
      </c>
      <c r="V168" s="28">
        <v>63</v>
      </c>
      <c r="W168" s="22">
        <v>0</v>
      </c>
      <c r="X168" s="9">
        <v>0</v>
      </c>
      <c r="Y168" s="9">
        <v>0</v>
      </c>
      <c r="Z168" s="46">
        <v>0.5</v>
      </c>
      <c r="AA168" s="46">
        <v>0.8</v>
      </c>
      <c r="AB168" s="46">
        <v>0.7</v>
      </c>
      <c r="AC168" s="22">
        <v>0.26</v>
      </c>
      <c r="AD168" s="9">
        <v>12</v>
      </c>
      <c r="AE168" s="22">
        <v>7.2</v>
      </c>
      <c r="AF168" s="31">
        <v>4.7</v>
      </c>
      <c r="AG168" s="22">
        <v>0.46</v>
      </c>
      <c r="AH168" s="24">
        <v>1</v>
      </c>
      <c r="AI168" s="22">
        <v>0</v>
      </c>
      <c r="AJ168" s="43">
        <v>1</v>
      </c>
      <c r="AK168" s="30">
        <v>1.1200000000000001</v>
      </c>
      <c r="AL168" s="28">
        <v>86</v>
      </c>
      <c r="AM168" s="28">
        <v>418</v>
      </c>
      <c r="AN168" s="28">
        <v>12</v>
      </c>
      <c r="AO168" s="28">
        <v>167</v>
      </c>
      <c r="AP168" s="28">
        <v>25</v>
      </c>
      <c r="AQ168" s="25">
        <v>0.7</v>
      </c>
      <c r="AR168" s="25">
        <v>2.7</v>
      </c>
    </row>
    <row r="169" spans="1:44" s="44" customFormat="1" ht="18" customHeight="1" x14ac:dyDescent="0.25">
      <c r="A169" t="s">
        <v>1194</v>
      </c>
      <c r="B169" s="26" t="s">
        <v>1427</v>
      </c>
      <c r="C169" s="11">
        <v>233.237655808</v>
      </c>
      <c r="D169" s="45">
        <v>976</v>
      </c>
      <c r="E169" s="37">
        <v>56.7</v>
      </c>
      <c r="F169" s="38">
        <v>25.5</v>
      </c>
      <c r="G169" s="25">
        <v>14.6</v>
      </c>
      <c r="H169" s="25">
        <v>0</v>
      </c>
      <c r="I169" s="25">
        <v>0</v>
      </c>
      <c r="J169" s="25">
        <v>0</v>
      </c>
      <c r="K169" s="25">
        <v>0</v>
      </c>
      <c r="L169" s="30">
        <v>0</v>
      </c>
      <c r="M169" s="25">
        <v>0</v>
      </c>
      <c r="N169" s="25">
        <v>0</v>
      </c>
      <c r="O169" s="25">
        <v>0</v>
      </c>
      <c r="P169" s="25">
        <v>0</v>
      </c>
      <c r="Q169" s="25">
        <v>4.8</v>
      </c>
      <c r="R169" s="25">
        <v>5.9</v>
      </c>
      <c r="S169" s="25">
        <v>1.9</v>
      </c>
      <c r="T169" s="25">
        <v>0.08</v>
      </c>
      <c r="U169" s="25">
        <v>1.8</v>
      </c>
      <c r="V169" s="28">
        <v>80</v>
      </c>
      <c r="W169" s="22">
        <v>1.9E-2</v>
      </c>
      <c r="X169" s="9">
        <v>19</v>
      </c>
      <c r="Y169" s="9">
        <v>0</v>
      </c>
      <c r="Z169" s="22">
        <v>0.77</v>
      </c>
      <c r="AA169" s="22">
        <v>0.78</v>
      </c>
      <c r="AB169" s="46">
        <v>0.7</v>
      </c>
      <c r="AC169" s="22">
        <v>0.34</v>
      </c>
      <c r="AD169" s="9">
        <v>13</v>
      </c>
      <c r="AE169" s="24">
        <v>8</v>
      </c>
      <c r="AF169" s="31">
        <v>5.4</v>
      </c>
      <c r="AG169" s="22">
        <v>0.46</v>
      </c>
      <c r="AH169" s="22">
        <v>1.1000000000000001</v>
      </c>
      <c r="AI169" s="22">
        <v>0</v>
      </c>
      <c r="AJ169" s="22">
        <v>1.6</v>
      </c>
      <c r="AK169" s="30">
        <v>2.2000000000000002</v>
      </c>
      <c r="AL169" s="28">
        <v>447</v>
      </c>
      <c r="AM169" s="28">
        <v>510</v>
      </c>
      <c r="AN169" s="28">
        <v>17</v>
      </c>
      <c r="AO169" s="28">
        <v>198</v>
      </c>
      <c r="AP169" s="28">
        <v>35</v>
      </c>
      <c r="AQ169" s="25">
        <v>1</v>
      </c>
      <c r="AR169" s="25">
        <v>3.4</v>
      </c>
    </row>
    <row r="170" spans="1:44" s="44" customFormat="1" ht="18" customHeight="1" x14ac:dyDescent="0.25">
      <c r="A170" t="s">
        <v>1195</v>
      </c>
      <c r="B170" s="26" t="s">
        <v>1428</v>
      </c>
      <c r="C170" s="11">
        <v>228.93614166399999</v>
      </c>
      <c r="D170" s="11">
        <v>958</v>
      </c>
      <c r="E170" s="37">
        <v>57.2</v>
      </c>
      <c r="F170" s="38">
        <v>25.5</v>
      </c>
      <c r="G170" s="25">
        <v>14.1</v>
      </c>
      <c r="H170" s="25">
        <v>0</v>
      </c>
      <c r="I170" s="25">
        <v>0</v>
      </c>
      <c r="J170" s="25">
        <v>0</v>
      </c>
      <c r="K170" s="25">
        <v>0</v>
      </c>
      <c r="L170" s="30">
        <v>0</v>
      </c>
      <c r="M170" s="25">
        <v>0</v>
      </c>
      <c r="N170" s="25">
        <v>0</v>
      </c>
      <c r="O170" s="25">
        <v>0</v>
      </c>
      <c r="P170" s="25">
        <v>0</v>
      </c>
      <c r="Q170" s="25">
        <v>5.5</v>
      </c>
      <c r="R170" s="25">
        <v>4.5999999999999996</v>
      </c>
      <c r="S170" s="25">
        <v>1.9</v>
      </c>
      <c r="T170" s="25">
        <v>0.11</v>
      </c>
      <c r="U170" s="25">
        <v>1.8</v>
      </c>
      <c r="V170" s="28">
        <v>90</v>
      </c>
      <c r="W170" s="22">
        <v>3.6999999999999998E-2</v>
      </c>
      <c r="X170" s="9">
        <v>37</v>
      </c>
      <c r="Y170" s="9">
        <v>0</v>
      </c>
      <c r="Z170" s="22">
        <v>0.91</v>
      </c>
      <c r="AA170" s="22">
        <v>1.2</v>
      </c>
      <c r="AB170" s="46">
        <v>0.7</v>
      </c>
      <c r="AC170" s="22">
        <v>0.34</v>
      </c>
      <c r="AD170" s="9">
        <v>13</v>
      </c>
      <c r="AE170" s="24">
        <v>8</v>
      </c>
      <c r="AF170" s="31">
        <v>5.4</v>
      </c>
      <c r="AG170" s="22">
        <v>0.46</v>
      </c>
      <c r="AH170" s="22">
        <v>1.1000000000000001</v>
      </c>
      <c r="AI170" s="22">
        <v>0</v>
      </c>
      <c r="AJ170" s="22">
        <v>1.2</v>
      </c>
      <c r="AK170" s="30">
        <v>2.2000000000000002</v>
      </c>
      <c r="AL170" s="28">
        <v>475</v>
      </c>
      <c r="AM170" s="28">
        <v>510</v>
      </c>
      <c r="AN170" s="28">
        <v>17</v>
      </c>
      <c r="AO170" s="28">
        <v>198</v>
      </c>
      <c r="AP170" s="28">
        <v>35</v>
      </c>
      <c r="AQ170" s="25">
        <v>1</v>
      </c>
      <c r="AR170" s="25">
        <v>3.4</v>
      </c>
    </row>
    <row r="171" spans="1:44" s="44" customFormat="1" ht="18" customHeight="1" x14ac:dyDescent="0.25">
      <c r="A171" t="s">
        <v>1196</v>
      </c>
      <c r="B171" s="26" t="s">
        <v>1429</v>
      </c>
      <c r="C171" s="11">
        <v>233.237655808</v>
      </c>
      <c r="D171" s="11">
        <v>976</v>
      </c>
      <c r="E171" s="37">
        <v>56.7</v>
      </c>
      <c r="F171" s="38">
        <v>25.5</v>
      </c>
      <c r="G171" s="25">
        <v>14.6</v>
      </c>
      <c r="H171" s="25">
        <v>0</v>
      </c>
      <c r="I171" s="25">
        <v>0</v>
      </c>
      <c r="J171" s="25">
        <v>0</v>
      </c>
      <c r="K171" s="25">
        <v>0</v>
      </c>
      <c r="L171" s="30">
        <v>0</v>
      </c>
      <c r="M171" s="25">
        <v>0</v>
      </c>
      <c r="N171" s="25">
        <v>0</v>
      </c>
      <c r="O171" s="25">
        <v>0</v>
      </c>
      <c r="P171" s="25">
        <v>0</v>
      </c>
      <c r="Q171" s="25">
        <v>4.7</v>
      </c>
      <c r="R171" s="25">
        <v>4.5</v>
      </c>
      <c r="S171" s="25">
        <v>3.6</v>
      </c>
      <c r="T171" s="25">
        <v>0.08</v>
      </c>
      <c r="U171" s="25">
        <v>3.5</v>
      </c>
      <c r="V171" s="28">
        <v>84</v>
      </c>
      <c r="W171" s="22">
        <v>1.9E-2</v>
      </c>
      <c r="X171" s="9">
        <v>19</v>
      </c>
      <c r="Y171" s="9">
        <v>0</v>
      </c>
      <c r="Z171" s="22">
        <v>0.77</v>
      </c>
      <c r="AA171" s="22">
        <v>1.8</v>
      </c>
      <c r="AB171" s="46">
        <v>0.7</v>
      </c>
      <c r="AC171" s="22">
        <v>0.34</v>
      </c>
      <c r="AD171" s="9">
        <v>13</v>
      </c>
      <c r="AE171" s="24">
        <v>8</v>
      </c>
      <c r="AF171" s="31">
        <v>5.4</v>
      </c>
      <c r="AG171" s="22">
        <v>0.46</v>
      </c>
      <c r="AH171" s="22">
        <v>1.1000000000000001</v>
      </c>
      <c r="AI171" s="22">
        <v>0</v>
      </c>
      <c r="AJ171" s="22">
        <v>1.2</v>
      </c>
      <c r="AK171" s="30">
        <v>2.2000000000000002</v>
      </c>
      <c r="AL171" s="28">
        <v>447</v>
      </c>
      <c r="AM171" s="28">
        <v>510</v>
      </c>
      <c r="AN171" s="28">
        <v>17</v>
      </c>
      <c r="AO171" s="28">
        <v>198</v>
      </c>
      <c r="AP171" s="28">
        <v>35</v>
      </c>
      <c r="AQ171" s="25">
        <v>1</v>
      </c>
      <c r="AR171" s="25">
        <v>3.4</v>
      </c>
    </row>
    <row r="172" spans="1:44" s="44" customFormat="1" ht="18" customHeight="1" x14ac:dyDescent="0.25">
      <c r="A172" t="s">
        <v>1197</v>
      </c>
      <c r="B172" s="26" t="s">
        <v>1430</v>
      </c>
      <c r="C172" s="11">
        <v>213.07081925208323</v>
      </c>
      <c r="D172" s="45">
        <v>891.61040000000014</v>
      </c>
      <c r="E172" s="37">
        <v>57</v>
      </c>
      <c r="F172" s="38">
        <v>31</v>
      </c>
      <c r="G172" s="25">
        <v>9.9</v>
      </c>
      <c r="H172" s="25">
        <v>0</v>
      </c>
      <c r="I172" s="25">
        <v>0</v>
      </c>
      <c r="J172" s="25">
        <v>0</v>
      </c>
      <c r="K172" s="25">
        <v>0.3</v>
      </c>
      <c r="L172" s="30">
        <v>0</v>
      </c>
      <c r="M172" s="25">
        <v>0</v>
      </c>
      <c r="N172" s="25">
        <v>0</v>
      </c>
      <c r="O172" s="25">
        <v>0</v>
      </c>
      <c r="P172" s="25">
        <v>0</v>
      </c>
      <c r="Q172" s="25">
        <v>3.4</v>
      </c>
      <c r="R172" s="25">
        <v>3.3</v>
      </c>
      <c r="S172" s="25">
        <v>1.6</v>
      </c>
      <c r="T172" s="25">
        <v>0.04</v>
      </c>
      <c r="U172" s="25">
        <v>1.4</v>
      </c>
      <c r="V172" s="28">
        <v>93</v>
      </c>
      <c r="W172" s="22">
        <v>0</v>
      </c>
      <c r="X172" s="9">
        <v>0</v>
      </c>
      <c r="Y172" s="9">
        <v>0</v>
      </c>
      <c r="Z172" s="22">
        <v>0.62</v>
      </c>
      <c r="AA172" s="22">
        <v>0.11</v>
      </c>
      <c r="AB172" s="22">
        <v>0.55000000000000004</v>
      </c>
      <c r="AC172" s="22">
        <v>0.34</v>
      </c>
      <c r="AD172" s="9">
        <v>15</v>
      </c>
      <c r="AE172" s="22">
        <v>8.4</v>
      </c>
      <c r="AF172" s="31">
        <v>6.6</v>
      </c>
      <c r="AG172" s="22">
        <v>0.43</v>
      </c>
      <c r="AH172" s="22">
        <v>1.2</v>
      </c>
      <c r="AI172" s="22">
        <v>0</v>
      </c>
      <c r="AJ172" s="22">
        <v>1.4</v>
      </c>
      <c r="AK172" s="30">
        <v>2</v>
      </c>
      <c r="AL172" s="28">
        <v>235</v>
      </c>
      <c r="AM172" s="28">
        <v>454</v>
      </c>
      <c r="AN172" s="28">
        <v>17</v>
      </c>
      <c r="AO172" s="28">
        <v>220</v>
      </c>
      <c r="AP172" s="28">
        <v>36</v>
      </c>
      <c r="AQ172" s="25">
        <v>1.1000000000000001</v>
      </c>
      <c r="AR172" s="25">
        <v>4.2</v>
      </c>
    </row>
    <row r="173" spans="1:44" s="44" customFormat="1" ht="18" customHeight="1" x14ac:dyDescent="0.25">
      <c r="A173" t="s">
        <v>1198</v>
      </c>
      <c r="B173" s="26" t="s">
        <v>1431</v>
      </c>
      <c r="C173" s="11">
        <v>197.57294173726723</v>
      </c>
      <c r="D173" s="45">
        <v>826.75840000000017</v>
      </c>
      <c r="E173" s="37">
        <v>62.3</v>
      </c>
      <c r="F173" s="38">
        <v>22</v>
      </c>
      <c r="G173" s="25">
        <v>11.7</v>
      </c>
      <c r="H173" s="25">
        <v>0.4</v>
      </c>
      <c r="I173" s="25">
        <v>0.4</v>
      </c>
      <c r="J173" s="25">
        <v>0.3</v>
      </c>
      <c r="K173" s="25">
        <v>0.3</v>
      </c>
      <c r="L173" s="30">
        <v>0</v>
      </c>
      <c r="M173" s="25">
        <v>0.4</v>
      </c>
      <c r="N173" s="25">
        <v>0.1</v>
      </c>
      <c r="O173" s="25">
        <v>0</v>
      </c>
      <c r="P173" s="25">
        <v>0.2</v>
      </c>
      <c r="Q173" s="25">
        <v>3.4</v>
      </c>
      <c r="R173" s="25">
        <v>5.2</v>
      </c>
      <c r="S173" s="25">
        <v>1.6</v>
      </c>
      <c r="T173" s="25">
        <v>0.04</v>
      </c>
      <c r="U173" s="25">
        <v>1.5</v>
      </c>
      <c r="V173" s="28">
        <v>65</v>
      </c>
      <c r="W173" s="22">
        <v>0</v>
      </c>
      <c r="X173" s="9">
        <v>0</v>
      </c>
      <c r="Y173" s="9">
        <v>0</v>
      </c>
      <c r="Z173" s="22">
        <v>0.42</v>
      </c>
      <c r="AA173" s="22">
        <v>0.27</v>
      </c>
      <c r="AB173" s="22">
        <v>0.46</v>
      </c>
      <c r="AC173" s="22">
        <v>0.28999999999999998</v>
      </c>
      <c r="AD173" s="9">
        <v>11</v>
      </c>
      <c r="AE173" s="22">
        <v>6.5</v>
      </c>
      <c r="AF173" s="31">
        <v>4.7</v>
      </c>
      <c r="AG173" s="22">
        <v>0.31</v>
      </c>
      <c r="AH173" s="22">
        <v>0.85</v>
      </c>
      <c r="AI173" s="22">
        <v>1.1000000000000001</v>
      </c>
      <c r="AJ173" s="22">
        <v>3.4</v>
      </c>
      <c r="AK173" s="30">
        <v>3</v>
      </c>
      <c r="AL173" s="28">
        <v>465</v>
      </c>
      <c r="AM173" s="28">
        <v>490</v>
      </c>
      <c r="AN173" s="28">
        <v>19</v>
      </c>
      <c r="AO173" s="28">
        <v>183</v>
      </c>
      <c r="AP173" s="28">
        <v>32</v>
      </c>
      <c r="AQ173" s="25">
        <v>0.9</v>
      </c>
      <c r="AR173" s="25">
        <v>2.9</v>
      </c>
    </row>
    <row r="174" spans="1:44" s="44" customFormat="1" ht="18" customHeight="1" x14ac:dyDescent="0.25">
      <c r="A174" t="s">
        <v>1199</v>
      </c>
      <c r="B174" s="26" t="s">
        <v>1432</v>
      </c>
      <c r="C174" s="11">
        <v>195.77318821941759</v>
      </c>
      <c r="D174" s="45">
        <v>819.22720000000004</v>
      </c>
      <c r="E174" s="37">
        <v>62.5</v>
      </c>
      <c r="F174" s="38">
        <v>22</v>
      </c>
      <c r="G174" s="25">
        <v>11.5</v>
      </c>
      <c r="H174" s="25">
        <v>0.4</v>
      </c>
      <c r="I174" s="25">
        <v>0.4</v>
      </c>
      <c r="J174" s="25">
        <v>0.3</v>
      </c>
      <c r="K174" s="25">
        <v>0.3</v>
      </c>
      <c r="L174" s="30">
        <v>0</v>
      </c>
      <c r="M174" s="25">
        <v>0.4</v>
      </c>
      <c r="N174" s="25">
        <v>0.1</v>
      </c>
      <c r="O174" s="25">
        <v>0</v>
      </c>
      <c r="P174" s="25">
        <v>0.2</v>
      </c>
      <c r="Q174" s="25">
        <v>3.6</v>
      </c>
      <c r="R174" s="25">
        <v>4.5999999999999996</v>
      </c>
      <c r="S174" s="25">
        <v>1.6</v>
      </c>
      <c r="T174" s="25">
        <v>0.05</v>
      </c>
      <c r="U174" s="25">
        <v>1.5</v>
      </c>
      <c r="V174" s="28">
        <v>67</v>
      </c>
      <c r="W174" s="22">
        <v>8.0000000000000002E-3</v>
      </c>
      <c r="X174" s="43">
        <v>8</v>
      </c>
      <c r="Y174" s="9">
        <v>0</v>
      </c>
      <c r="Z174" s="22">
        <v>0.49</v>
      </c>
      <c r="AA174" s="22">
        <v>0.54</v>
      </c>
      <c r="AB174" s="22">
        <v>0.46</v>
      </c>
      <c r="AC174" s="22">
        <v>0.28999999999999998</v>
      </c>
      <c r="AD174" s="9">
        <v>11</v>
      </c>
      <c r="AE174" s="22">
        <v>6.5</v>
      </c>
      <c r="AF174" s="31">
        <v>4.7</v>
      </c>
      <c r="AG174" s="22">
        <v>0.31</v>
      </c>
      <c r="AH174" s="22">
        <v>0.85</v>
      </c>
      <c r="AI174" s="22">
        <v>1.1000000000000001</v>
      </c>
      <c r="AJ174" s="22">
        <v>3.4</v>
      </c>
      <c r="AK174" s="30">
        <v>2.09</v>
      </c>
      <c r="AL174" s="28">
        <v>481</v>
      </c>
      <c r="AM174" s="28">
        <v>490</v>
      </c>
      <c r="AN174" s="28">
        <v>19</v>
      </c>
      <c r="AO174" s="28">
        <v>183</v>
      </c>
      <c r="AP174" s="28">
        <v>32</v>
      </c>
      <c r="AQ174" s="25">
        <v>0.9</v>
      </c>
      <c r="AR174" s="25">
        <v>2.9</v>
      </c>
    </row>
    <row r="175" spans="1:44" s="44" customFormat="1" ht="18" customHeight="1" x14ac:dyDescent="0.25">
      <c r="A175" t="s">
        <v>1200</v>
      </c>
      <c r="B175" s="26" t="s">
        <v>1433</v>
      </c>
      <c r="C175" s="11">
        <v>191.27380442479361</v>
      </c>
      <c r="D175" s="45">
        <v>800.39920000000006</v>
      </c>
      <c r="E175" s="37">
        <v>63</v>
      </c>
      <c r="F175" s="38">
        <v>22</v>
      </c>
      <c r="G175" s="25">
        <v>11</v>
      </c>
      <c r="H175" s="25">
        <v>0.4</v>
      </c>
      <c r="I175" s="25">
        <v>0.4</v>
      </c>
      <c r="J175" s="25">
        <v>0.3</v>
      </c>
      <c r="K175" s="25">
        <v>0.3</v>
      </c>
      <c r="L175" s="30">
        <v>0</v>
      </c>
      <c r="M175" s="25">
        <v>0.4</v>
      </c>
      <c r="N175" s="25">
        <v>0.1</v>
      </c>
      <c r="O175" s="25">
        <v>0</v>
      </c>
      <c r="P175" s="25">
        <v>0.2</v>
      </c>
      <c r="Q175" s="25">
        <v>4.2</v>
      </c>
      <c r="R175" s="25">
        <v>3.6</v>
      </c>
      <c r="S175" s="25">
        <v>1.6</v>
      </c>
      <c r="T175" s="25">
        <v>0.09</v>
      </c>
      <c r="U175" s="25">
        <v>1.5</v>
      </c>
      <c r="V175" s="28">
        <v>71</v>
      </c>
      <c r="W175" s="22">
        <v>0.02</v>
      </c>
      <c r="X175" s="9">
        <v>20</v>
      </c>
      <c r="Y175" s="9">
        <v>0</v>
      </c>
      <c r="Z175" s="22">
        <v>0.57999999999999996</v>
      </c>
      <c r="AA175" s="22">
        <v>0.85</v>
      </c>
      <c r="AB175" s="22">
        <v>0.46</v>
      </c>
      <c r="AC175" s="22">
        <v>0.28999999999999998</v>
      </c>
      <c r="AD175" s="9">
        <v>11</v>
      </c>
      <c r="AE175" s="22">
        <v>6.5</v>
      </c>
      <c r="AF175" s="31">
        <v>4.7</v>
      </c>
      <c r="AG175" s="22">
        <v>0.31</v>
      </c>
      <c r="AH175" s="22">
        <v>0.85</v>
      </c>
      <c r="AI175" s="22">
        <v>1.1000000000000001</v>
      </c>
      <c r="AJ175" s="43">
        <v>3</v>
      </c>
      <c r="AK175" s="30">
        <v>3</v>
      </c>
      <c r="AL175" s="28">
        <v>507</v>
      </c>
      <c r="AM175" s="28">
        <v>490</v>
      </c>
      <c r="AN175" s="28">
        <v>19</v>
      </c>
      <c r="AO175" s="28">
        <v>183</v>
      </c>
      <c r="AP175" s="28">
        <v>32</v>
      </c>
      <c r="AQ175" s="25">
        <v>0.9</v>
      </c>
      <c r="AR175" s="25">
        <v>2.9</v>
      </c>
    </row>
    <row r="176" spans="1:44" s="44" customFormat="1" ht="18" customHeight="1" x14ac:dyDescent="0.25">
      <c r="A176" t="s">
        <v>1201</v>
      </c>
      <c r="B176" s="26" t="s">
        <v>1434</v>
      </c>
      <c r="C176" s="11">
        <v>197.57294173726723</v>
      </c>
      <c r="D176" s="45">
        <v>826.75840000000017</v>
      </c>
      <c r="E176" s="37">
        <v>62.5</v>
      </c>
      <c r="F176" s="38">
        <v>22</v>
      </c>
      <c r="G176" s="25">
        <v>11.7</v>
      </c>
      <c r="H176" s="25">
        <v>0.4</v>
      </c>
      <c r="I176" s="25">
        <v>0.4</v>
      </c>
      <c r="J176" s="25">
        <v>0.3</v>
      </c>
      <c r="K176" s="25">
        <v>0</v>
      </c>
      <c r="L176" s="30">
        <v>0</v>
      </c>
      <c r="M176" s="25">
        <v>0.4</v>
      </c>
      <c r="N176" s="25">
        <v>0.1</v>
      </c>
      <c r="O176" s="25">
        <v>0</v>
      </c>
      <c r="P176" s="25">
        <v>0.2</v>
      </c>
      <c r="Q176" s="25">
        <v>3.3</v>
      </c>
      <c r="R176" s="25">
        <v>4</v>
      </c>
      <c r="S176" s="25">
        <v>2.9</v>
      </c>
      <c r="T176" s="25">
        <v>0.04</v>
      </c>
      <c r="U176" s="25">
        <v>2.8</v>
      </c>
      <c r="V176" s="28">
        <v>65</v>
      </c>
      <c r="W176" s="22">
        <v>0</v>
      </c>
      <c r="X176" s="9">
        <v>0</v>
      </c>
      <c r="Y176" s="9">
        <v>0</v>
      </c>
      <c r="Z176" s="22">
        <v>0.42</v>
      </c>
      <c r="AA176" s="22">
        <v>1.1000000000000001</v>
      </c>
      <c r="AB176" s="22">
        <v>0.46</v>
      </c>
      <c r="AC176" s="22">
        <v>0.28999999999999998</v>
      </c>
      <c r="AD176" s="9">
        <v>11</v>
      </c>
      <c r="AE176" s="22">
        <v>6.5</v>
      </c>
      <c r="AF176" s="31">
        <v>4.7</v>
      </c>
      <c r="AG176" s="22">
        <v>0.31</v>
      </c>
      <c r="AH176" s="22">
        <v>0.85</v>
      </c>
      <c r="AI176" s="22">
        <v>1.1000000000000001</v>
      </c>
      <c r="AJ176" s="43">
        <v>3</v>
      </c>
      <c r="AK176" s="30">
        <v>3</v>
      </c>
      <c r="AL176" s="28">
        <v>465</v>
      </c>
      <c r="AM176" s="28">
        <v>490</v>
      </c>
      <c r="AN176" s="28">
        <v>19</v>
      </c>
      <c r="AO176" s="28">
        <v>183</v>
      </c>
      <c r="AP176" s="28">
        <v>32</v>
      </c>
      <c r="AQ176" s="25">
        <v>0.9</v>
      </c>
      <c r="AR176" s="25">
        <v>2.9</v>
      </c>
    </row>
    <row r="177" spans="1:44" s="44" customFormat="1" ht="18" customHeight="1" x14ac:dyDescent="0.25">
      <c r="A177" t="s">
        <v>1202</v>
      </c>
      <c r="B177" s="26" t="s">
        <v>1435</v>
      </c>
      <c r="C177" s="11">
        <v>213.37077817172482</v>
      </c>
      <c r="D177" s="45">
        <v>892.86560000000009</v>
      </c>
      <c r="E177" s="37">
        <v>57.6</v>
      </c>
      <c r="F177" s="38">
        <v>28.6</v>
      </c>
      <c r="G177" s="25">
        <v>11</v>
      </c>
      <c r="H177" s="25">
        <v>0</v>
      </c>
      <c r="I177" s="25">
        <v>0</v>
      </c>
      <c r="J177" s="25">
        <v>0</v>
      </c>
      <c r="K177" s="25">
        <v>0</v>
      </c>
      <c r="L177" s="30">
        <v>0</v>
      </c>
      <c r="M177" s="25">
        <v>0</v>
      </c>
      <c r="N177" s="25">
        <v>0</v>
      </c>
      <c r="O177" s="25">
        <v>0</v>
      </c>
      <c r="P177" s="25">
        <v>0</v>
      </c>
      <c r="Q177" s="25">
        <v>3.8</v>
      </c>
      <c r="R177" s="25">
        <v>3.6</v>
      </c>
      <c r="S177" s="25">
        <v>1.8</v>
      </c>
      <c r="T177" s="25">
        <v>0.04</v>
      </c>
      <c r="U177" s="25">
        <v>1.6</v>
      </c>
      <c r="V177" s="28">
        <v>87</v>
      </c>
      <c r="W177" s="22">
        <v>0</v>
      </c>
      <c r="X177" s="9">
        <v>0</v>
      </c>
      <c r="Y177" s="9">
        <v>0</v>
      </c>
      <c r="Z177" s="22">
        <v>0.57999999999999996</v>
      </c>
      <c r="AA177" s="46">
        <v>0.1</v>
      </c>
      <c r="AB177" s="22">
        <v>0.46</v>
      </c>
      <c r="AC177" s="22">
        <v>0.28999999999999998</v>
      </c>
      <c r="AD177" s="9">
        <v>11</v>
      </c>
      <c r="AE177" s="22">
        <v>5.3</v>
      </c>
      <c r="AF177" s="31">
        <v>6.1</v>
      </c>
      <c r="AG177" s="46">
        <v>0.3</v>
      </c>
      <c r="AH177" s="22">
        <v>0.53</v>
      </c>
      <c r="AI177" s="22">
        <v>0</v>
      </c>
      <c r="AJ177" s="43">
        <v>1</v>
      </c>
      <c r="AK177" s="30">
        <v>1.8</v>
      </c>
      <c r="AL177" s="28">
        <v>263</v>
      </c>
      <c r="AM177" s="28">
        <v>397</v>
      </c>
      <c r="AN177" s="28">
        <v>15</v>
      </c>
      <c r="AO177" s="28">
        <v>159</v>
      </c>
      <c r="AP177" s="28">
        <v>25</v>
      </c>
      <c r="AQ177" s="25">
        <v>1</v>
      </c>
      <c r="AR177" s="25">
        <v>3.1</v>
      </c>
    </row>
    <row r="178" spans="1:44" s="44" customFormat="1" ht="18" customHeight="1" x14ac:dyDescent="0.25">
      <c r="A178" t="s">
        <v>1203</v>
      </c>
      <c r="B178" s="26" t="s">
        <v>1436</v>
      </c>
      <c r="C178" s="11">
        <v>215.27051799612161</v>
      </c>
      <c r="D178" s="45">
        <v>900.81520000000012</v>
      </c>
      <c r="E178" s="37">
        <v>58.2</v>
      </c>
      <c r="F178" s="38">
        <v>27.5</v>
      </c>
      <c r="G178" s="25">
        <v>11.7</v>
      </c>
      <c r="H178" s="25">
        <v>0</v>
      </c>
      <c r="I178" s="25">
        <v>0</v>
      </c>
      <c r="J178" s="25">
        <v>0</v>
      </c>
      <c r="K178" s="25">
        <v>0</v>
      </c>
      <c r="L178" s="30">
        <v>0</v>
      </c>
      <c r="M178" s="25">
        <v>0</v>
      </c>
      <c r="N178" s="25">
        <v>0</v>
      </c>
      <c r="O178" s="25">
        <v>0</v>
      </c>
      <c r="P178" s="25">
        <v>0</v>
      </c>
      <c r="Q178" s="25">
        <v>4.0999999999999996</v>
      </c>
      <c r="R178" s="25">
        <v>3.9</v>
      </c>
      <c r="S178" s="25">
        <v>1.9</v>
      </c>
      <c r="T178" s="25">
        <v>0.04</v>
      </c>
      <c r="U178" s="25">
        <v>1.7</v>
      </c>
      <c r="V178" s="28">
        <v>88</v>
      </c>
      <c r="W178" s="22">
        <v>0</v>
      </c>
      <c r="X178" s="9">
        <v>0</v>
      </c>
      <c r="Y178" s="9">
        <v>0</v>
      </c>
      <c r="Z178" s="22">
        <v>0.69</v>
      </c>
      <c r="AA178" s="40">
        <v>0.09</v>
      </c>
      <c r="AB178" s="22">
        <v>0.77</v>
      </c>
      <c r="AC178" s="22">
        <v>0.31</v>
      </c>
      <c r="AD178" s="9">
        <v>13</v>
      </c>
      <c r="AE178" s="22">
        <v>7.4</v>
      </c>
      <c r="AF178" s="31">
        <v>5.9</v>
      </c>
      <c r="AG178" s="22">
        <v>0.44</v>
      </c>
      <c r="AH178" s="22">
        <v>0.97</v>
      </c>
      <c r="AI178" s="22">
        <v>0</v>
      </c>
      <c r="AJ178" s="22">
        <v>1.2</v>
      </c>
      <c r="AK178" s="30">
        <v>1.7</v>
      </c>
      <c r="AL178" s="28">
        <v>206</v>
      </c>
      <c r="AM178" s="28">
        <v>461</v>
      </c>
      <c r="AN178" s="28">
        <v>17</v>
      </c>
      <c r="AO178" s="28">
        <v>202</v>
      </c>
      <c r="AP178" s="28">
        <v>35</v>
      </c>
      <c r="AQ178" s="25">
        <v>0.9</v>
      </c>
      <c r="AR178" s="25">
        <v>3.7</v>
      </c>
    </row>
    <row r="179" spans="1:44" s="44" customFormat="1" ht="18" customHeight="1" x14ac:dyDescent="0.25">
      <c r="A179" t="s">
        <v>1204</v>
      </c>
      <c r="B179" s="26" t="s">
        <v>1446</v>
      </c>
      <c r="C179" s="11">
        <v>681.50666542571525</v>
      </c>
      <c r="D179" s="45">
        <v>2851.8144000000002</v>
      </c>
      <c r="E179" s="37">
        <v>19.2</v>
      </c>
      <c r="F179" s="38">
        <v>8.4</v>
      </c>
      <c r="G179" s="25">
        <v>72</v>
      </c>
      <c r="H179" s="25">
        <v>0</v>
      </c>
      <c r="I179" s="25">
        <v>0</v>
      </c>
      <c r="J179" s="25">
        <v>0</v>
      </c>
      <c r="K179" s="25">
        <v>0</v>
      </c>
      <c r="L179" s="30">
        <v>0</v>
      </c>
      <c r="M179" s="25">
        <v>0</v>
      </c>
      <c r="N179" s="25">
        <v>0</v>
      </c>
      <c r="O179" s="25">
        <v>0</v>
      </c>
      <c r="P179" s="25">
        <v>0</v>
      </c>
      <c r="Q179" s="25">
        <v>24.1</v>
      </c>
      <c r="R179" s="25">
        <v>27.9</v>
      </c>
      <c r="S179" s="25">
        <v>11</v>
      </c>
      <c r="T179" s="25">
        <v>0.43</v>
      </c>
      <c r="U179" s="25">
        <v>9.4</v>
      </c>
      <c r="V179" s="28">
        <v>68</v>
      </c>
      <c r="W179" s="22">
        <v>0</v>
      </c>
      <c r="X179" s="9">
        <v>0</v>
      </c>
      <c r="Y179" s="9">
        <v>0</v>
      </c>
      <c r="Z179" s="22">
        <v>0</v>
      </c>
      <c r="AA179" s="40">
        <v>0.03</v>
      </c>
      <c r="AB179" s="22">
        <v>0.17</v>
      </c>
      <c r="AC179" s="22">
        <v>0.13</v>
      </c>
      <c r="AD179" s="9">
        <v>1.4</v>
      </c>
      <c r="AE179" s="42">
        <v>0.2</v>
      </c>
      <c r="AF179" s="31">
        <v>1.2</v>
      </c>
      <c r="AG179" s="40">
        <v>0.09</v>
      </c>
      <c r="AH179" s="24">
        <v>1</v>
      </c>
      <c r="AI179" s="22">
        <v>0</v>
      </c>
      <c r="AJ179" s="43">
        <v>2</v>
      </c>
      <c r="AK179" s="30">
        <v>1.1000000000000001</v>
      </c>
      <c r="AL179" s="28">
        <v>68</v>
      </c>
      <c r="AM179" s="28">
        <v>40</v>
      </c>
      <c r="AN179" s="28">
        <v>16</v>
      </c>
      <c r="AO179" s="28">
        <v>70</v>
      </c>
      <c r="AP179" s="28">
        <v>55</v>
      </c>
      <c r="AQ179" s="25">
        <v>0.4</v>
      </c>
      <c r="AR179" s="25">
        <v>0.6</v>
      </c>
    </row>
    <row r="180" spans="1:44" s="44" customFormat="1" ht="18" customHeight="1" x14ac:dyDescent="0.25">
      <c r="A180" s="53" t="s">
        <v>1205</v>
      </c>
      <c r="B180" s="16" t="s">
        <v>1447</v>
      </c>
      <c r="C180" s="11">
        <v>676</v>
      </c>
      <c r="D180" s="45">
        <v>2826.2919999999999</v>
      </c>
      <c r="E180" s="37">
        <v>14</v>
      </c>
      <c r="F180" s="38">
        <v>16.100000000000001</v>
      </c>
      <c r="G180" s="25">
        <v>67.900000000000006</v>
      </c>
      <c r="H180" s="25">
        <v>0</v>
      </c>
      <c r="I180" s="25">
        <v>0</v>
      </c>
      <c r="J180" s="25">
        <v>0</v>
      </c>
      <c r="K180" s="25">
        <v>0</v>
      </c>
      <c r="L180" s="30">
        <v>0</v>
      </c>
      <c r="M180" s="25">
        <v>0</v>
      </c>
      <c r="N180" s="25">
        <v>0</v>
      </c>
      <c r="O180" s="25">
        <v>0</v>
      </c>
      <c r="P180" s="25">
        <v>0</v>
      </c>
      <c r="Q180" s="25">
        <v>22.7</v>
      </c>
      <c r="R180" s="25">
        <v>26.3</v>
      </c>
      <c r="S180" s="25">
        <v>10.4</v>
      </c>
      <c r="T180" s="25">
        <v>0.41</v>
      </c>
      <c r="U180" s="25">
        <v>8.9</v>
      </c>
      <c r="V180" s="28">
        <v>100</v>
      </c>
      <c r="W180" s="22">
        <v>0</v>
      </c>
      <c r="X180" s="9">
        <v>0</v>
      </c>
      <c r="Y180" s="9">
        <v>0</v>
      </c>
      <c r="Z180" s="22">
        <v>0</v>
      </c>
      <c r="AA180" s="40">
        <v>0.03</v>
      </c>
      <c r="AB180" s="22">
        <v>1.1000000000000001</v>
      </c>
      <c r="AC180" s="22">
        <v>0.28999999999999998</v>
      </c>
      <c r="AD180" s="9">
        <v>5.3</v>
      </c>
      <c r="AE180" s="22">
        <v>2.2999999999999998</v>
      </c>
      <c r="AF180" s="31">
        <v>3</v>
      </c>
      <c r="AG180" s="22">
        <v>0.13</v>
      </c>
      <c r="AH180" s="22">
        <v>0</v>
      </c>
      <c r="AI180" s="22">
        <v>0</v>
      </c>
      <c r="AJ180" s="9">
        <v>3.3</v>
      </c>
      <c r="AK180" s="30">
        <v>2</v>
      </c>
      <c r="AL180" s="28">
        <v>142</v>
      </c>
      <c r="AM180" s="28">
        <v>97</v>
      </c>
      <c r="AN180" s="28">
        <v>25</v>
      </c>
      <c r="AO180" s="28">
        <v>16</v>
      </c>
      <c r="AP180" s="28">
        <v>99</v>
      </c>
      <c r="AQ180" s="25">
        <v>0.6</v>
      </c>
      <c r="AR180" s="25">
        <v>1.4</v>
      </c>
    </row>
    <row r="181" spans="1:44" s="44" customFormat="1" ht="18" customHeight="1" x14ac:dyDescent="0.25">
      <c r="A181" s="53" t="s">
        <v>1206</v>
      </c>
      <c r="B181" s="16" t="s">
        <v>1448</v>
      </c>
      <c r="C181" s="11">
        <v>505.6307522091904</v>
      </c>
      <c r="D181" s="45">
        <v>2115.8488000000002</v>
      </c>
      <c r="E181" s="37">
        <v>32</v>
      </c>
      <c r="F181" s="38">
        <v>13.7</v>
      </c>
      <c r="G181" s="25">
        <v>50.1</v>
      </c>
      <c r="H181" s="25">
        <v>0</v>
      </c>
      <c r="I181" s="25">
        <v>0</v>
      </c>
      <c r="J181" s="25">
        <v>0</v>
      </c>
      <c r="K181" s="25">
        <v>0</v>
      </c>
      <c r="L181" s="30">
        <v>0</v>
      </c>
      <c r="M181" s="25">
        <v>0</v>
      </c>
      <c r="N181" s="25">
        <v>0</v>
      </c>
      <c r="O181" s="25">
        <v>0</v>
      </c>
      <c r="P181" s="25">
        <v>0</v>
      </c>
      <c r="Q181" s="25">
        <v>16.8</v>
      </c>
      <c r="R181" s="25">
        <v>19.399999999999999</v>
      </c>
      <c r="S181" s="25">
        <v>7.6</v>
      </c>
      <c r="T181" s="25">
        <v>0.3</v>
      </c>
      <c r="U181" s="25">
        <v>6.6</v>
      </c>
      <c r="V181" s="28">
        <v>55</v>
      </c>
      <c r="W181" s="22">
        <v>0</v>
      </c>
      <c r="X181" s="9">
        <v>0</v>
      </c>
      <c r="Y181" s="9">
        <v>0</v>
      </c>
      <c r="Z181" s="22">
        <v>0</v>
      </c>
      <c r="AA181" s="40">
        <v>0.03</v>
      </c>
      <c r="AB181" s="22">
        <v>0.27</v>
      </c>
      <c r="AC181" s="22">
        <v>0.18</v>
      </c>
      <c r="AD181" s="9">
        <v>5.4</v>
      </c>
      <c r="AE181" s="22">
        <v>2.8</v>
      </c>
      <c r="AF181" s="31">
        <v>2.6</v>
      </c>
      <c r="AG181" s="22">
        <v>0.15</v>
      </c>
      <c r="AH181" s="24">
        <v>1</v>
      </c>
      <c r="AI181" s="22">
        <v>0</v>
      </c>
      <c r="AJ181" s="43">
        <v>3</v>
      </c>
      <c r="AK181" s="30">
        <v>4</v>
      </c>
      <c r="AL181" s="28">
        <v>1415</v>
      </c>
      <c r="AM181" s="28">
        <v>263</v>
      </c>
      <c r="AN181" s="28">
        <v>14</v>
      </c>
      <c r="AO181" s="28">
        <v>96</v>
      </c>
      <c r="AP181" s="28">
        <v>17</v>
      </c>
      <c r="AQ181" s="25">
        <v>0.3</v>
      </c>
      <c r="AR181" s="25">
        <v>1.8</v>
      </c>
    </row>
    <row r="182" spans="1:44" s="44" customFormat="1" ht="18" customHeight="1" x14ac:dyDescent="0.25">
      <c r="A182" s="53" t="s">
        <v>1207</v>
      </c>
      <c r="B182" s="16" t="s">
        <v>1449</v>
      </c>
      <c r="C182" s="11">
        <v>371.8490740490368</v>
      </c>
      <c r="D182" s="45">
        <v>1556.0296000000001</v>
      </c>
      <c r="E182" s="37">
        <v>46.2</v>
      </c>
      <c r="F182" s="38">
        <v>16.7</v>
      </c>
      <c r="G182" s="25">
        <v>33.9</v>
      </c>
      <c r="H182" s="25">
        <v>0</v>
      </c>
      <c r="I182" s="25">
        <v>0</v>
      </c>
      <c r="J182" s="25">
        <v>0</v>
      </c>
      <c r="K182" s="25">
        <v>0</v>
      </c>
      <c r="L182" s="30">
        <v>0</v>
      </c>
      <c r="M182" s="25">
        <v>0</v>
      </c>
      <c r="N182" s="25">
        <v>0</v>
      </c>
      <c r="O182" s="25">
        <v>0</v>
      </c>
      <c r="P182" s="25">
        <v>0</v>
      </c>
      <c r="Q182" s="25">
        <v>11.4</v>
      </c>
      <c r="R182" s="25">
        <v>13.1</v>
      </c>
      <c r="S182" s="25">
        <v>5.2</v>
      </c>
      <c r="T182" s="25">
        <v>0.20300000000000001</v>
      </c>
      <c r="U182" s="25">
        <v>4.5</v>
      </c>
      <c r="V182" s="28">
        <v>71</v>
      </c>
      <c r="W182" s="22">
        <v>0</v>
      </c>
      <c r="X182" s="9">
        <v>0</v>
      </c>
      <c r="Y182" s="9">
        <v>0</v>
      </c>
      <c r="Z182" s="22">
        <v>0</v>
      </c>
      <c r="AA182" s="22">
        <v>0</v>
      </c>
      <c r="AB182" s="22">
        <v>0.11</v>
      </c>
      <c r="AC182" s="22">
        <v>0.17</v>
      </c>
      <c r="AD182" s="9">
        <v>3.7</v>
      </c>
      <c r="AE182" s="22">
        <v>1.9</v>
      </c>
      <c r="AF182" s="31">
        <v>1.8</v>
      </c>
      <c r="AG182" s="40">
        <v>0.09</v>
      </c>
      <c r="AH182" s="22">
        <v>1.4</v>
      </c>
      <c r="AI182" s="22">
        <v>0</v>
      </c>
      <c r="AJ182" s="22">
        <v>2.9</v>
      </c>
      <c r="AK182" s="30">
        <v>3.2</v>
      </c>
      <c r="AL182" s="28">
        <v>860</v>
      </c>
      <c r="AM182" s="28">
        <v>178</v>
      </c>
      <c r="AN182" s="28">
        <v>17</v>
      </c>
      <c r="AO182" s="28">
        <v>78</v>
      </c>
      <c r="AP182" s="28">
        <v>14</v>
      </c>
      <c r="AQ182" s="25">
        <v>0.4</v>
      </c>
      <c r="AR182" s="25">
        <v>1.9</v>
      </c>
    </row>
    <row r="183" spans="1:44" s="44" customFormat="1" ht="18" customHeight="1" x14ac:dyDescent="0.3">
      <c r="A183" s="47"/>
      <c r="B183" s="21"/>
      <c r="C183" s="11"/>
      <c r="D183" s="11"/>
      <c r="E183" s="37"/>
      <c r="F183" s="38"/>
      <c r="G183" s="48"/>
      <c r="H183" s="48"/>
      <c r="I183" s="48"/>
      <c r="J183" s="48"/>
      <c r="K183" s="48"/>
      <c r="L183" s="49"/>
      <c r="M183" s="48"/>
      <c r="N183" s="48"/>
      <c r="O183" s="48"/>
      <c r="P183" s="48"/>
      <c r="Q183" s="48"/>
      <c r="R183" s="48"/>
      <c r="S183" s="48"/>
      <c r="T183" s="48"/>
      <c r="U183" s="48"/>
      <c r="V183" s="50"/>
      <c r="W183" s="47"/>
      <c r="X183" s="9"/>
      <c r="Y183" s="9"/>
      <c r="Z183" s="47"/>
      <c r="AA183" s="47"/>
      <c r="AB183" s="47"/>
      <c r="AC183" s="47"/>
      <c r="AD183" s="47"/>
      <c r="AE183" s="47"/>
      <c r="AF183" s="51"/>
      <c r="AG183" s="47"/>
      <c r="AH183" s="47"/>
      <c r="AI183" s="47"/>
      <c r="AJ183" s="47"/>
      <c r="AK183" s="49"/>
      <c r="AL183" s="50"/>
      <c r="AM183" s="50"/>
      <c r="AN183" s="50"/>
      <c r="AO183" s="50"/>
      <c r="AP183" s="50"/>
      <c r="AQ183" s="48"/>
      <c r="AR183" s="48"/>
    </row>
    <row r="184" spans="1:44" s="44" customFormat="1" ht="18" customHeight="1" x14ac:dyDescent="0.25">
      <c r="A184" t="s">
        <v>1208</v>
      </c>
      <c r="B184" s="3" t="s">
        <v>1467</v>
      </c>
      <c r="C184" s="11">
        <v>122.28325290722557</v>
      </c>
      <c r="D184" s="45">
        <v>511.70319999999992</v>
      </c>
      <c r="E184" s="37">
        <v>72.900000000000006</v>
      </c>
      <c r="F184" s="38">
        <v>20.9</v>
      </c>
      <c r="G184" s="25">
        <v>4.3</v>
      </c>
      <c r="H184" s="25">
        <v>0</v>
      </c>
      <c r="I184" s="25">
        <v>0</v>
      </c>
      <c r="J184" s="25">
        <v>0</v>
      </c>
      <c r="K184" s="25">
        <v>0</v>
      </c>
      <c r="L184" s="30">
        <v>0</v>
      </c>
      <c r="M184" s="25">
        <v>0</v>
      </c>
      <c r="N184" s="25">
        <v>0</v>
      </c>
      <c r="O184" s="25">
        <v>0</v>
      </c>
      <c r="P184" s="25">
        <v>0</v>
      </c>
      <c r="Q184" s="25">
        <v>1.8</v>
      </c>
      <c r="R184" s="25">
        <v>1.8</v>
      </c>
      <c r="S184" s="25">
        <v>0.2</v>
      </c>
      <c r="T184" s="25">
        <v>0.2</v>
      </c>
      <c r="U184" s="25">
        <v>0.1</v>
      </c>
      <c r="V184" s="28">
        <v>61</v>
      </c>
      <c r="W184" s="22">
        <v>0</v>
      </c>
      <c r="X184" s="9">
        <v>0</v>
      </c>
      <c r="Y184" s="9">
        <v>0</v>
      </c>
      <c r="Z184" s="46">
        <v>0.5</v>
      </c>
      <c r="AA184" s="40">
        <v>0.04</v>
      </c>
      <c r="AB184" s="46">
        <v>0.1</v>
      </c>
      <c r="AC184" s="22">
        <v>0.16</v>
      </c>
      <c r="AD184" s="9">
        <v>9.1</v>
      </c>
      <c r="AE184" s="22">
        <v>4.5999999999999996</v>
      </c>
      <c r="AF184" s="31">
        <v>4.5</v>
      </c>
      <c r="AG184" s="22">
        <v>0.51</v>
      </c>
      <c r="AH184" s="24">
        <v>2</v>
      </c>
      <c r="AI184" s="22">
        <v>0</v>
      </c>
      <c r="AJ184" s="22">
        <v>16</v>
      </c>
      <c r="AK184" s="30">
        <v>1.1000000000000001</v>
      </c>
      <c r="AL184" s="28">
        <v>60</v>
      </c>
      <c r="AM184" s="28">
        <v>370</v>
      </c>
      <c r="AN184" s="25">
        <v>9</v>
      </c>
      <c r="AO184" s="28">
        <v>169</v>
      </c>
      <c r="AP184" s="28">
        <v>23</v>
      </c>
      <c r="AQ184" s="25">
        <v>1.4</v>
      </c>
      <c r="AR184" s="25">
        <v>3.6</v>
      </c>
    </row>
    <row r="185" spans="1:44" s="44" customFormat="1" ht="18" customHeight="1" x14ac:dyDescent="0.25">
      <c r="A185" t="s">
        <v>1209</v>
      </c>
      <c r="B185" s="16" t="s">
        <v>1450</v>
      </c>
      <c r="C185" s="11">
        <v>201.2724350795136</v>
      </c>
      <c r="D185" s="45">
        <v>842.2392000000001</v>
      </c>
      <c r="E185" s="37">
        <v>62.2</v>
      </c>
      <c r="F185" s="38">
        <v>24</v>
      </c>
      <c r="G185" s="25">
        <v>11.7</v>
      </c>
      <c r="H185" s="25">
        <v>0</v>
      </c>
      <c r="I185" s="25">
        <v>0</v>
      </c>
      <c r="J185" s="25">
        <v>0</v>
      </c>
      <c r="K185" s="25">
        <v>0</v>
      </c>
      <c r="L185" s="30">
        <v>0</v>
      </c>
      <c r="M185" s="25">
        <v>0</v>
      </c>
      <c r="N185" s="25">
        <v>0</v>
      </c>
      <c r="O185" s="25">
        <v>0</v>
      </c>
      <c r="P185" s="25">
        <v>0</v>
      </c>
      <c r="Q185" s="25">
        <v>6.1</v>
      </c>
      <c r="R185" s="25">
        <v>4</v>
      </c>
      <c r="S185" s="25">
        <v>0.5</v>
      </c>
      <c r="T185" s="25">
        <v>1.2</v>
      </c>
      <c r="U185" s="25">
        <v>0.2</v>
      </c>
      <c r="V185" s="28">
        <v>89</v>
      </c>
      <c r="W185" s="22">
        <v>5.2999999999999999E-2</v>
      </c>
      <c r="X185" s="9">
        <v>53</v>
      </c>
      <c r="Y185" s="9">
        <v>0</v>
      </c>
      <c r="Z185" s="46">
        <v>0.6</v>
      </c>
      <c r="AA185" s="22">
        <v>2.5</v>
      </c>
      <c r="AB185" s="22">
        <v>0.09</v>
      </c>
      <c r="AC185" s="22">
        <v>0.18</v>
      </c>
      <c r="AD185" s="9">
        <v>9.6</v>
      </c>
      <c r="AE185" s="22">
        <v>4.5</v>
      </c>
      <c r="AF185" s="31">
        <v>5.0999999999999996</v>
      </c>
      <c r="AG185" s="22">
        <v>0.47</v>
      </c>
      <c r="AH185" s="24">
        <v>2</v>
      </c>
      <c r="AI185" s="22">
        <v>0</v>
      </c>
      <c r="AJ185" s="22">
        <v>17</v>
      </c>
      <c r="AK185" s="30">
        <v>2.1</v>
      </c>
      <c r="AL185" s="28">
        <v>469</v>
      </c>
      <c r="AM185" s="28">
        <v>429</v>
      </c>
      <c r="AN185" s="28">
        <v>12</v>
      </c>
      <c r="AO185" s="28">
        <v>197</v>
      </c>
      <c r="AP185" s="28">
        <v>32</v>
      </c>
      <c r="AQ185" s="25">
        <v>1.8</v>
      </c>
      <c r="AR185" s="25">
        <v>4.2</v>
      </c>
    </row>
    <row r="186" spans="1:44" s="44" customFormat="1" ht="18" customHeight="1" x14ac:dyDescent="0.25">
      <c r="A186" t="s">
        <v>1210</v>
      </c>
      <c r="B186" s="16" t="s">
        <v>1451</v>
      </c>
      <c r="C186" s="11">
        <v>182.67498206173437</v>
      </c>
      <c r="D186" s="45">
        <v>764.41679999999997</v>
      </c>
      <c r="E186" s="37">
        <v>61.8</v>
      </c>
      <c r="F186" s="38">
        <v>28.8</v>
      </c>
      <c r="G186" s="25">
        <v>7.5</v>
      </c>
      <c r="H186" s="25">
        <v>0</v>
      </c>
      <c r="I186" s="25">
        <v>0</v>
      </c>
      <c r="J186" s="25">
        <v>0</v>
      </c>
      <c r="K186" s="25">
        <v>0</v>
      </c>
      <c r="L186" s="30">
        <v>0</v>
      </c>
      <c r="M186" s="25">
        <v>0</v>
      </c>
      <c r="N186" s="25">
        <v>0</v>
      </c>
      <c r="O186" s="25">
        <v>0</v>
      </c>
      <c r="P186" s="25">
        <v>0</v>
      </c>
      <c r="Q186" s="25">
        <v>3.5</v>
      </c>
      <c r="R186" s="25">
        <v>2.9</v>
      </c>
      <c r="S186" s="25">
        <v>0.3</v>
      </c>
      <c r="T186" s="25">
        <v>0.35</v>
      </c>
      <c r="U186" s="25">
        <v>0.1</v>
      </c>
      <c r="V186" s="28">
        <v>89</v>
      </c>
      <c r="W186" s="22">
        <v>0</v>
      </c>
      <c r="X186" s="9">
        <v>0</v>
      </c>
      <c r="Y186" s="9">
        <v>0</v>
      </c>
      <c r="Z186" s="46">
        <v>0.7</v>
      </c>
      <c r="AA186" s="40">
        <v>0.03</v>
      </c>
      <c r="AB186" s="46">
        <v>0.1</v>
      </c>
      <c r="AC186" s="42">
        <v>0.2</v>
      </c>
      <c r="AD186" s="9">
        <v>11</v>
      </c>
      <c r="AE186" s="22">
        <v>5.0999999999999996</v>
      </c>
      <c r="AF186" s="31">
        <v>6.1</v>
      </c>
      <c r="AG186" s="22">
        <v>0.53</v>
      </c>
      <c r="AH186" s="24">
        <v>2</v>
      </c>
      <c r="AI186" s="22">
        <v>0</v>
      </c>
      <c r="AJ186" s="22">
        <v>18</v>
      </c>
      <c r="AK186" s="30">
        <v>1.9</v>
      </c>
      <c r="AL186" s="28">
        <v>205</v>
      </c>
      <c r="AM186" s="28">
        <v>427</v>
      </c>
      <c r="AN186" s="28">
        <v>13</v>
      </c>
      <c r="AO186" s="28">
        <v>202</v>
      </c>
      <c r="AP186" s="28">
        <v>29</v>
      </c>
      <c r="AQ186" s="25">
        <v>1.9</v>
      </c>
      <c r="AR186" s="25">
        <v>5</v>
      </c>
    </row>
    <row r="187" spans="1:44" s="44" customFormat="1" ht="18" customHeight="1" x14ac:dyDescent="0.25">
      <c r="A187" t="s">
        <v>1211</v>
      </c>
      <c r="B187" s="16" t="s">
        <v>1452</v>
      </c>
      <c r="C187" s="11">
        <v>163.1776522850304</v>
      </c>
      <c r="D187" s="45">
        <v>682.8288</v>
      </c>
      <c r="E187" s="37">
        <v>65.400000000000006</v>
      </c>
      <c r="F187" s="38">
        <v>26.4</v>
      </c>
      <c r="G187" s="25">
        <v>6.4</v>
      </c>
      <c r="H187" s="25">
        <v>0</v>
      </c>
      <c r="I187" s="25">
        <v>0</v>
      </c>
      <c r="J187" s="25">
        <v>0</v>
      </c>
      <c r="K187" s="25">
        <v>0</v>
      </c>
      <c r="L187" s="30">
        <v>0</v>
      </c>
      <c r="M187" s="25">
        <v>0</v>
      </c>
      <c r="N187" s="25">
        <v>0</v>
      </c>
      <c r="O187" s="25">
        <v>0</v>
      </c>
      <c r="P187" s="25">
        <v>0</v>
      </c>
      <c r="Q187" s="25">
        <v>2.7</v>
      </c>
      <c r="R187" s="25">
        <v>2.7</v>
      </c>
      <c r="S187" s="25">
        <v>0.4</v>
      </c>
      <c r="T187" s="25">
        <v>0.3</v>
      </c>
      <c r="U187" s="25">
        <v>0.1</v>
      </c>
      <c r="V187" s="28">
        <v>81</v>
      </c>
      <c r="W187" s="22">
        <v>0</v>
      </c>
      <c r="X187" s="9">
        <v>0</v>
      </c>
      <c r="Y187" s="9">
        <v>0</v>
      </c>
      <c r="Z187" s="46">
        <v>0.6</v>
      </c>
      <c r="AA187" s="40">
        <v>0.03</v>
      </c>
      <c r="AB187" s="46">
        <v>0.1</v>
      </c>
      <c r="AC187" s="22">
        <v>0.18</v>
      </c>
      <c r="AD187" s="9">
        <v>11</v>
      </c>
      <c r="AE187" s="22">
        <v>5.4</v>
      </c>
      <c r="AF187" s="31">
        <v>5.6</v>
      </c>
      <c r="AG187" s="22">
        <v>0.52</v>
      </c>
      <c r="AH187" s="24">
        <v>2</v>
      </c>
      <c r="AI187" s="22">
        <v>0</v>
      </c>
      <c r="AJ187" s="22">
        <v>18</v>
      </c>
      <c r="AK187" s="30">
        <v>1.8</v>
      </c>
      <c r="AL187" s="28">
        <v>188</v>
      </c>
      <c r="AM187" s="28">
        <v>392</v>
      </c>
      <c r="AN187" s="28">
        <v>11</v>
      </c>
      <c r="AO187" s="28">
        <v>183</v>
      </c>
      <c r="AP187" s="28">
        <v>27</v>
      </c>
      <c r="AQ187" s="25">
        <v>1.7</v>
      </c>
      <c r="AR187" s="25">
        <v>4.5999999999999996</v>
      </c>
    </row>
    <row r="188" spans="1:44" s="44" customFormat="1" ht="18" customHeight="1" x14ac:dyDescent="0.25">
      <c r="A188" t="s">
        <v>1212</v>
      </c>
      <c r="B188" s="26" t="s">
        <v>1453</v>
      </c>
      <c r="C188" s="11">
        <v>113.6844305441664</v>
      </c>
      <c r="D188" s="11">
        <v>475.72080000000005</v>
      </c>
      <c r="E188" s="37">
        <v>74.2</v>
      </c>
      <c r="F188" s="38">
        <v>21</v>
      </c>
      <c r="G188" s="25">
        <v>3.3</v>
      </c>
      <c r="H188" s="25">
        <v>0</v>
      </c>
      <c r="I188" s="25">
        <v>0</v>
      </c>
      <c r="J188" s="25">
        <v>0</v>
      </c>
      <c r="K188" s="25">
        <v>0</v>
      </c>
      <c r="L188" s="30">
        <v>0</v>
      </c>
      <c r="M188" s="25">
        <v>0</v>
      </c>
      <c r="N188" s="25">
        <v>0</v>
      </c>
      <c r="O188" s="25">
        <v>0</v>
      </c>
      <c r="P188" s="25">
        <v>0</v>
      </c>
      <c r="Q188" s="25">
        <v>1.4</v>
      </c>
      <c r="R188" s="25">
        <v>1.4</v>
      </c>
      <c r="S188" s="25">
        <v>0.2</v>
      </c>
      <c r="T188" s="25">
        <v>0.15</v>
      </c>
      <c r="U188" s="25">
        <v>0.1</v>
      </c>
      <c r="V188" s="28">
        <v>61</v>
      </c>
      <c r="W188" s="22">
        <v>0</v>
      </c>
      <c r="X188" s="9">
        <v>0</v>
      </c>
      <c r="Y188" s="9">
        <v>0</v>
      </c>
      <c r="Z188" s="46">
        <v>0.5</v>
      </c>
      <c r="AA188" s="40">
        <v>0.05</v>
      </c>
      <c r="AB188" s="46">
        <v>0.1</v>
      </c>
      <c r="AC188" s="22">
        <v>0.16</v>
      </c>
      <c r="AD188" s="9">
        <v>7.9</v>
      </c>
      <c r="AE188" s="22">
        <v>3.4</v>
      </c>
      <c r="AF188" s="31">
        <v>4.5</v>
      </c>
      <c r="AG188" s="22">
        <v>0.47</v>
      </c>
      <c r="AH188" s="24">
        <v>2</v>
      </c>
      <c r="AI188" s="22">
        <v>0</v>
      </c>
      <c r="AJ188" s="22">
        <v>16</v>
      </c>
      <c r="AK188" s="30">
        <v>1.1000000000000001</v>
      </c>
      <c r="AL188" s="28">
        <v>60</v>
      </c>
      <c r="AM188" s="28">
        <v>370</v>
      </c>
      <c r="AN188" s="28">
        <v>10</v>
      </c>
      <c r="AO188" s="28">
        <v>145</v>
      </c>
      <c r="AP188" s="28">
        <v>23</v>
      </c>
      <c r="AQ188" s="25">
        <v>1.5</v>
      </c>
      <c r="AR188" s="25">
        <v>3.6</v>
      </c>
    </row>
    <row r="189" spans="1:44" s="44" customFormat="1" ht="18" customHeight="1" x14ac:dyDescent="0.25">
      <c r="A189" t="s">
        <v>1213</v>
      </c>
      <c r="B189" s="16" t="s">
        <v>1454</v>
      </c>
      <c r="C189" s="11">
        <v>206.27175040687359</v>
      </c>
      <c r="D189" s="11">
        <v>863.15920000000006</v>
      </c>
      <c r="E189" s="37">
        <v>59.8</v>
      </c>
      <c r="F189" s="38">
        <v>25.7</v>
      </c>
      <c r="G189" s="25">
        <v>11.5</v>
      </c>
      <c r="H189" s="25">
        <v>0</v>
      </c>
      <c r="I189" s="25">
        <v>0</v>
      </c>
      <c r="J189" s="25">
        <v>0</v>
      </c>
      <c r="K189" s="25">
        <v>0</v>
      </c>
      <c r="L189" s="30">
        <v>0</v>
      </c>
      <c r="M189" s="25">
        <v>0</v>
      </c>
      <c r="N189" s="25">
        <v>0</v>
      </c>
      <c r="O189" s="25">
        <v>0</v>
      </c>
      <c r="P189" s="25">
        <v>0</v>
      </c>
      <c r="Q189" s="25">
        <v>3.7</v>
      </c>
      <c r="R189" s="25">
        <v>4.7</v>
      </c>
      <c r="S189" s="25">
        <v>2.2000000000000002</v>
      </c>
      <c r="T189" s="25">
        <v>0.51</v>
      </c>
      <c r="U189" s="25">
        <v>2</v>
      </c>
      <c r="V189" s="28">
        <v>85</v>
      </c>
      <c r="W189" s="22">
        <v>1.6E-2</v>
      </c>
      <c r="X189" s="9">
        <v>16</v>
      </c>
      <c r="Y189" s="9">
        <v>0</v>
      </c>
      <c r="Z189" s="22">
        <v>0.51</v>
      </c>
      <c r="AA189" s="22">
        <v>1.3</v>
      </c>
      <c r="AB189" s="46">
        <v>0.1</v>
      </c>
      <c r="AC189" s="42">
        <v>0.2</v>
      </c>
      <c r="AD189" s="9">
        <v>9.3000000000000007</v>
      </c>
      <c r="AE189" s="22">
        <v>3.8</v>
      </c>
      <c r="AF189" s="31">
        <v>5.5</v>
      </c>
      <c r="AG189" s="22">
        <v>0.47</v>
      </c>
      <c r="AH189" s="22">
        <v>2.2000000000000002</v>
      </c>
      <c r="AI189" s="22">
        <v>0</v>
      </c>
      <c r="AJ189" s="22">
        <v>18</v>
      </c>
      <c r="AK189" s="30">
        <v>2.1</v>
      </c>
      <c r="AL189" s="28">
        <v>374</v>
      </c>
      <c r="AM189" s="28">
        <v>416</v>
      </c>
      <c r="AN189" s="28">
        <v>13</v>
      </c>
      <c r="AO189" s="28">
        <v>172</v>
      </c>
      <c r="AP189" s="28">
        <v>31</v>
      </c>
      <c r="AQ189" s="25">
        <v>1.9</v>
      </c>
      <c r="AR189" s="25">
        <v>4.5</v>
      </c>
    </row>
    <row r="190" spans="1:44" s="44" customFormat="1" ht="18" customHeight="1" x14ac:dyDescent="0.25">
      <c r="A190" t="s">
        <v>1214</v>
      </c>
      <c r="B190" s="16" t="s">
        <v>1455</v>
      </c>
      <c r="C190" s="11">
        <v>203.57212013009919</v>
      </c>
      <c r="D190" s="11">
        <v>851.86239999999998</v>
      </c>
      <c r="E190" s="37">
        <v>60</v>
      </c>
      <c r="F190" s="38">
        <v>25.7</v>
      </c>
      <c r="G190" s="25">
        <v>11.2</v>
      </c>
      <c r="H190" s="25">
        <v>0</v>
      </c>
      <c r="I190" s="25">
        <v>0</v>
      </c>
      <c r="J190" s="25">
        <v>0</v>
      </c>
      <c r="K190" s="25">
        <v>0</v>
      </c>
      <c r="L190" s="30">
        <v>0</v>
      </c>
      <c r="M190" s="25">
        <v>0</v>
      </c>
      <c r="N190" s="25">
        <v>0</v>
      </c>
      <c r="O190" s="25">
        <v>0</v>
      </c>
      <c r="P190" s="25">
        <v>0</v>
      </c>
      <c r="Q190" s="25">
        <v>3.8</v>
      </c>
      <c r="R190" s="25">
        <v>5.5</v>
      </c>
      <c r="S190" s="25">
        <v>0.8</v>
      </c>
      <c r="T190" s="25">
        <v>0.22</v>
      </c>
      <c r="U190" s="25">
        <v>0.7</v>
      </c>
      <c r="V190" s="28">
        <v>84</v>
      </c>
      <c r="W190" s="22">
        <v>0.02</v>
      </c>
      <c r="X190" s="9">
        <v>20</v>
      </c>
      <c r="Y190" s="9">
        <v>0</v>
      </c>
      <c r="Z190" s="22">
        <v>0.66</v>
      </c>
      <c r="AA190" s="22">
        <v>0.96</v>
      </c>
      <c r="AB190" s="46">
        <v>0.1</v>
      </c>
      <c r="AC190" s="42">
        <v>0.2</v>
      </c>
      <c r="AD190" s="9">
        <v>9.3000000000000007</v>
      </c>
      <c r="AE190" s="22">
        <v>3.8</v>
      </c>
      <c r="AF190" s="31">
        <v>5.5</v>
      </c>
      <c r="AG190" s="22">
        <v>0.47</v>
      </c>
      <c r="AH190" s="22">
        <v>2.2000000000000002</v>
      </c>
      <c r="AI190" s="22">
        <v>0</v>
      </c>
      <c r="AJ190" s="22">
        <v>18</v>
      </c>
      <c r="AK190" s="30">
        <v>2.1</v>
      </c>
      <c r="AL190" s="28">
        <v>396</v>
      </c>
      <c r="AM190" s="28">
        <v>416</v>
      </c>
      <c r="AN190" s="28">
        <v>13</v>
      </c>
      <c r="AO190" s="28">
        <v>172</v>
      </c>
      <c r="AP190" s="28">
        <v>31</v>
      </c>
      <c r="AQ190" s="25">
        <v>1.9</v>
      </c>
      <c r="AR190" s="25">
        <v>4.5</v>
      </c>
    </row>
    <row r="191" spans="1:44" s="44" customFormat="1" ht="18" customHeight="1" x14ac:dyDescent="0.25">
      <c r="A191" t="s">
        <v>1215</v>
      </c>
      <c r="B191" s="16" t="s">
        <v>1530</v>
      </c>
      <c r="C191" s="11">
        <v>197.2729828176256</v>
      </c>
      <c r="D191" s="11">
        <v>825.50320000000011</v>
      </c>
      <c r="E191" s="37">
        <v>61.1</v>
      </c>
      <c r="F191" s="38">
        <v>25.7</v>
      </c>
      <c r="G191" s="25">
        <v>10.5</v>
      </c>
      <c r="H191" s="25">
        <v>0</v>
      </c>
      <c r="I191" s="25">
        <v>0</v>
      </c>
      <c r="J191" s="25">
        <v>0</v>
      </c>
      <c r="K191" s="25">
        <v>0</v>
      </c>
      <c r="L191" s="30">
        <v>0</v>
      </c>
      <c r="M191" s="25">
        <v>0</v>
      </c>
      <c r="N191" s="25">
        <v>0</v>
      </c>
      <c r="O191" s="25">
        <v>0</v>
      </c>
      <c r="P191" s="25">
        <v>0</v>
      </c>
      <c r="Q191" s="25">
        <v>4.8</v>
      </c>
      <c r="R191" s="25">
        <v>3.8</v>
      </c>
      <c r="S191" s="25">
        <v>0.8</v>
      </c>
      <c r="T191" s="25">
        <v>0.3</v>
      </c>
      <c r="U191" s="25">
        <v>0.7</v>
      </c>
      <c r="V191" s="28">
        <v>92</v>
      </c>
      <c r="W191" s="22">
        <v>3.9E-2</v>
      </c>
      <c r="X191" s="9">
        <v>39</v>
      </c>
      <c r="Y191" s="9">
        <v>0</v>
      </c>
      <c r="Z191" s="22">
        <v>0.81</v>
      </c>
      <c r="AA191" s="22">
        <v>1.5</v>
      </c>
      <c r="AB191" s="46">
        <v>0.1</v>
      </c>
      <c r="AC191" s="42">
        <v>0.2</v>
      </c>
      <c r="AD191" s="9">
        <v>9.3000000000000007</v>
      </c>
      <c r="AE191" s="22">
        <v>3.8</v>
      </c>
      <c r="AF191" s="31">
        <v>5.5</v>
      </c>
      <c r="AG191" s="22">
        <v>0.47</v>
      </c>
      <c r="AH191" s="22">
        <v>2.2000000000000002</v>
      </c>
      <c r="AI191" s="22">
        <v>0</v>
      </c>
      <c r="AJ191" s="22">
        <v>18</v>
      </c>
      <c r="AK191" s="30">
        <v>2.2000000000000002</v>
      </c>
      <c r="AL191" s="28">
        <v>438</v>
      </c>
      <c r="AM191" s="28">
        <v>417</v>
      </c>
      <c r="AN191" s="28">
        <v>13</v>
      </c>
      <c r="AO191" s="28">
        <v>172</v>
      </c>
      <c r="AP191" s="28">
        <v>31</v>
      </c>
      <c r="AQ191" s="25">
        <v>1.9</v>
      </c>
      <c r="AR191" s="25">
        <v>4.5</v>
      </c>
    </row>
    <row r="192" spans="1:44" s="44" customFormat="1" ht="18" customHeight="1" x14ac:dyDescent="0.25">
      <c r="A192" t="s">
        <v>1216</v>
      </c>
      <c r="B192" s="16" t="s">
        <v>1531</v>
      </c>
      <c r="C192" s="11">
        <v>203.57212013009919</v>
      </c>
      <c r="D192" s="11">
        <v>851.86239999999998</v>
      </c>
      <c r="E192" s="37">
        <v>60</v>
      </c>
      <c r="F192" s="38">
        <v>25.7</v>
      </c>
      <c r="G192" s="25">
        <v>11.2</v>
      </c>
      <c r="H192" s="25">
        <v>0</v>
      </c>
      <c r="I192" s="25">
        <v>0</v>
      </c>
      <c r="J192" s="25">
        <v>0</v>
      </c>
      <c r="K192" s="25">
        <v>0</v>
      </c>
      <c r="L192" s="30">
        <v>0</v>
      </c>
      <c r="M192" s="25">
        <v>0</v>
      </c>
      <c r="N192" s="25">
        <v>0</v>
      </c>
      <c r="O192" s="25">
        <v>0</v>
      </c>
      <c r="P192" s="25">
        <v>0</v>
      </c>
      <c r="Q192" s="25">
        <v>3.7</v>
      </c>
      <c r="R192" s="25">
        <v>3.6</v>
      </c>
      <c r="S192" s="25">
        <v>3</v>
      </c>
      <c r="T192" s="25">
        <v>0.22</v>
      </c>
      <c r="U192" s="25">
        <v>2.9</v>
      </c>
      <c r="V192" s="28">
        <v>84</v>
      </c>
      <c r="W192" s="22">
        <v>0.02</v>
      </c>
      <c r="X192" s="9">
        <v>20</v>
      </c>
      <c r="Y192" s="9">
        <v>0</v>
      </c>
      <c r="Z192" s="22">
        <v>0.66</v>
      </c>
      <c r="AA192" s="22">
        <v>2.4</v>
      </c>
      <c r="AB192" s="46">
        <v>0.1</v>
      </c>
      <c r="AC192" s="42">
        <v>0.2</v>
      </c>
      <c r="AD192" s="9">
        <v>9.3000000000000007</v>
      </c>
      <c r="AE192" s="22">
        <v>3.8</v>
      </c>
      <c r="AF192" s="31">
        <v>5.5</v>
      </c>
      <c r="AG192" s="22">
        <v>0.47</v>
      </c>
      <c r="AH192" s="22">
        <v>2.2000000000000002</v>
      </c>
      <c r="AI192" s="22">
        <v>0</v>
      </c>
      <c r="AJ192" s="22">
        <v>18</v>
      </c>
      <c r="AK192" s="30">
        <v>2.1</v>
      </c>
      <c r="AL192" s="28">
        <v>396</v>
      </c>
      <c r="AM192" s="28">
        <v>416</v>
      </c>
      <c r="AN192" s="28">
        <v>13</v>
      </c>
      <c r="AO192" s="28">
        <v>172</v>
      </c>
      <c r="AP192" s="28">
        <v>31</v>
      </c>
      <c r="AQ192" s="25">
        <v>1.9</v>
      </c>
      <c r="AR192" s="25">
        <v>4.5</v>
      </c>
    </row>
    <row r="193" spans="1:44" s="44" customFormat="1" ht="18" customHeight="1" x14ac:dyDescent="0.25">
      <c r="A193" t="s">
        <v>1217</v>
      </c>
      <c r="B193" s="16" t="s">
        <v>1532</v>
      </c>
      <c r="C193" s="11">
        <v>171.67648834154238</v>
      </c>
      <c r="D193" s="45">
        <v>718.39279999999997</v>
      </c>
      <c r="E193" s="37">
        <v>62.4</v>
      </c>
      <c r="F193" s="38">
        <v>29.2</v>
      </c>
      <c r="G193" s="25">
        <v>6.1</v>
      </c>
      <c r="H193" s="25">
        <v>0</v>
      </c>
      <c r="I193" s="25">
        <v>0</v>
      </c>
      <c r="J193" s="25">
        <v>0</v>
      </c>
      <c r="K193" s="25">
        <v>0</v>
      </c>
      <c r="L193" s="30">
        <v>0</v>
      </c>
      <c r="M193" s="25">
        <v>0</v>
      </c>
      <c r="N193" s="25">
        <v>0</v>
      </c>
      <c r="O193" s="25">
        <v>0</v>
      </c>
      <c r="P193" s="25">
        <v>0</v>
      </c>
      <c r="Q193" s="25">
        <v>2.6</v>
      </c>
      <c r="R193" s="25">
        <v>2.6</v>
      </c>
      <c r="S193" s="25">
        <v>0.4</v>
      </c>
      <c r="T193" s="25">
        <v>0.28000000000000003</v>
      </c>
      <c r="U193" s="25">
        <v>0.1</v>
      </c>
      <c r="V193" s="28">
        <v>89</v>
      </c>
      <c r="W193" s="22">
        <v>0</v>
      </c>
      <c r="X193" s="9">
        <v>0</v>
      </c>
      <c r="Y193" s="9">
        <v>0</v>
      </c>
      <c r="Z193" s="46">
        <v>0.4</v>
      </c>
      <c r="AA193" s="40">
        <v>0.04</v>
      </c>
      <c r="AB193" s="40">
        <v>7.0000000000000007E-2</v>
      </c>
      <c r="AC193" s="42">
        <v>0.2</v>
      </c>
      <c r="AD193" s="9">
        <v>10</v>
      </c>
      <c r="AE193" s="24">
        <v>4</v>
      </c>
      <c r="AF193" s="31">
        <v>6.2</v>
      </c>
      <c r="AG193" s="22">
        <v>0.31</v>
      </c>
      <c r="AH193" s="24">
        <v>2</v>
      </c>
      <c r="AI193" s="22">
        <v>0</v>
      </c>
      <c r="AJ193" s="22">
        <v>12</v>
      </c>
      <c r="AK193" s="30">
        <v>1.8</v>
      </c>
      <c r="AL193" s="28">
        <v>255</v>
      </c>
      <c r="AM193" s="28">
        <v>378</v>
      </c>
      <c r="AN193" s="28">
        <v>14</v>
      </c>
      <c r="AO193" s="28">
        <v>180</v>
      </c>
      <c r="AP193" s="28">
        <v>31</v>
      </c>
      <c r="AQ193" s="25">
        <v>2.1</v>
      </c>
      <c r="AR193" s="25">
        <v>5.3</v>
      </c>
    </row>
    <row r="194" spans="1:44" s="44" customFormat="1" ht="18" customHeight="1" x14ac:dyDescent="0.25">
      <c r="A194" t="s">
        <v>1218</v>
      </c>
      <c r="B194" s="26" t="s">
        <v>1533</v>
      </c>
      <c r="C194" s="11">
        <v>174.928241856</v>
      </c>
      <c r="D194" s="11">
        <v>732</v>
      </c>
      <c r="E194" s="37">
        <v>67.400000000000006</v>
      </c>
      <c r="F194" s="38">
        <v>21.7</v>
      </c>
      <c r="G194" s="25">
        <v>9.8000000000000007</v>
      </c>
      <c r="H194" s="25">
        <v>0</v>
      </c>
      <c r="I194" s="25">
        <v>0</v>
      </c>
      <c r="J194" s="25">
        <v>0</v>
      </c>
      <c r="K194" s="25">
        <v>0</v>
      </c>
      <c r="L194" s="30">
        <v>0</v>
      </c>
      <c r="M194" s="25">
        <v>0</v>
      </c>
      <c r="N194" s="25">
        <v>0</v>
      </c>
      <c r="O194" s="25">
        <v>0</v>
      </c>
      <c r="P194" s="25">
        <v>0</v>
      </c>
      <c r="Q194" s="25">
        <v>3.8</v>
      </c>
      <c r="R194" s="25">
        <v>4.4000000000000004</v>
      </c>
      <c r="S194" s="25">
        <v>0.3</v>
      </c>
      <c r="T194" s="25">
        <v>0.44</v>
      </c>
      <c r="U194" s="25">
        <v>0.3</v>
      </c>
      <c r="V194" s="28">
        <v>69</v>
      </c>
      <c r="W194" s="22">
        <v>0</v>
      </c>
      <c r="X194" s="9">
        <v>0</v>
      </c>
      <c r="Y194" s="9">
        <v>0</v>
      </c>
      <c r="Z194" s="46">
        <v>0.7</v>
      </c>
      <c r="AA194" s="40">
        <v>0.09</v>
      </c>
      <c r="AB194" s="40">
        <v>7.0000000000000007E-2</v>
      </c>
      <c r="AC194" s="22">
        <v>0.18</v>
      </c>
      <c r="AD194" s="9">
        <v>8.8000000000000007</v>
      </c>
      <c r="AE194" s="22">
        <v>4.2</v>
      </c>
      <c r="AF194" s="31">
        <v>4.5999999999999996</v>
      </c>
      <c r="AG194" s="22">
        <v>0.42</v>
      </c>
      <c r="AH194" s="24">
        <v>2</v>
      </c>
      <c r="AI194" s="22">
        <v>0</v>
      </c>
      <c r="AJ194" s="43">
        <v>6</v>
      </c>
      <c r="AK194" s="30">
        <v>1.02</v>
      </c>
      <c r="AL194" s="28">
        <v>66</v>
      </c>
      <c r="AM194" s="28">
        <v>340</v>
      </c>
      <c r="AN194" s="28">
        <v>12</v>
      </c>
      <c r="AO194" s="28">
        <v>247</v>
      </c>
      <c r="AP194" s="28">
        <v>20</v>
      </c>
      <c r="AQ194" s="25">
        <v>1.3</v>
      </c>
      <c r="AR194" s="25">
        <v>5.3</v>
      </c>
    </row>
    <row r="195" spans="1:44" s="44" customFormat="1" ht="18" customHeight="1" x14ac:dyDescent="0.25">
      <c r="A195" t="s">
        <v>1219</v>
      </c>
      <c r="B195" s="26" t="s">
        <v>1534</v>
      </c>
      <c r="C195" s="11">
        <v>259.046740672</v>
      </c>
      <c r="D195" s="11">
        <v>1084</v>
      </c>
      <c r="E195" s="37">
        <v>51</v>
      </c>
      <c r="F195" s="38">
        <v>33.700000000000003</v>
      </c>
      <c r="G195" s="25">
        <v>13.8</v>
      </c>
      <c r="H195" s="25">
        <v>0</v>
      </c>
      <c r="I195" s="25">
        <v>0</v>
      </c>
      <c r="J195" s="25">
        <v>0</v>
      </c>
      <c r="K195" s="25">
        <v>0</v>
      </c>
      <c r="L195" s="30">
        <v>0</v>
      </c>
      <c r="M195" s="25">
        <v>0</v>
      </c>
      <c r="N195" s="25">
        <v>0</v>
      </c>
      <c r="O195" s="25">
        <v>0</v>
      </c>
      <c r="P195" s="25">
        <v>0</v>
      </c>
      <c r="Q195" s="25">
        <v>5.4</v>
      </c>
      <c r="R195" s="25">
        <v>6.2</v>
      </c>
      <c r="S195" s="25">
        <v>0.4</v>
      </c>
      <c r="T195" s="25">
        <v>0.62</v>
      </c>
      <c r="U195" s="25">
        <v>0.4</v>
      </c>
      <c r="V195" s="28">
        <v>104</v>
      </c>
      <c r="W195" s="22">
        <v>0</v>
      </c>
      <c r="X195" s="9">
        <v>0</v>
      </c>
      <c r="Y195" s="9">
        <v>0</v>
      </c>
      <c r="Z195" s="22">
        <v>1.1000000000000001</v>
      </c>
      <c r="AA195" s="22">
        <v>0.11</v>
      </c>
      <c r="AB195" s="41">
        <v>0.05</v>
      </c>
      <c r="AC195" s="22">
        <v>0.21</v>
      </c>
      <c r="AD195" s="9">
        <v>11</v>
      </c>
      <c r="AE195" s="22">
        <v>3.8</v>
      </c>
      <c r="AF195" s="31">
        <v>7.2</v>
      </c>
      <c r="AG195" s="22">
        <v>0.31</v>
      </c>
      <c r="AH195" s="24">
        <v>2</v>
      </c>
      <c r="AI195" s="22">
        <v>0</v>
      </c>
      <c r="AJ195" s="43">
        <v>7</v>
      </c>
      <c r="AK195" s="30">
        <v>1.5</v>
      </c>
      <c r="AL195" s="28">
        <v>204</v>
      </c>
      <c r="AM195" s="28">
        <v>428</v>
      </c>
      <c r="AN195" s="28">
        <v>20</v>
      </c>
      <c r="AO195" s="28">
        <v>263</v>
      </c>
      <c r="AP195" s="28">
        <v>34</v>
      </c>
      <c r="AQ195" s="25">
        <v>1.8</v>
      </c>
      <c r="AR195" s="25">
        <v>8.6999999999999993</v>
      </c>
    </row>
    <row r="196" spans="1:44" s="44" customFormat="1" ht="18" customHeight="1" x14ac:dyDescent="0.25">
      <c r="A196" t="s">
        <v>1220</v>
      </c>
      <c r="B196" s="16" t="s">
        <v>1535</v>
      </c>
      <c r="C196" s="11">
        <v>218</v>
      </c>
      <c r="D196" s="11">
        <v>910</v>
      </c>
      <c r="E196" s="37">
        <v>60.5</v>
      </c>
      <c r="F196" s="38">
        <v>21.4</v>
      </c>
      <c r="G196" s="25">
        <v>13.9</v>
      </c>
      <c r="H196" s="25">
        <v>1.1000000000000001</v>
      </c>
      <c r="I196" s="25">
        <v>1.1000000000000001</v>
      </c>
      <c r="J196" s="25">
        <v>0.9</v>
      </c>
      <c r="K196" s="25">
        <v>0.9</v>
      </c>
      <c r="L196" s="30">
        <v>0</v>
      </c>
      <c r="M196" s="25">
        <v>0.4</v>
      </c>
      <c r="N196" s="25">
        <v>0.1</v>
      </c>
      <c r="O196" s="25">
        <v>0.1</v>
      </c>
      <c r="P196" s="25">
        <v>0.4</v>
      </c>
      <c r="Q196" s="25">
        <v>4.8</v>
      </c>
      <c r="R196" s="25">
        <v>6.9</v>
      </c>
      <c r="S196" s="25">
        <v>0.7</v>
      </c>
      <c r="T196" s="25">
        <v>0.45</v>
      </c>
      <c r="U196" s="25">
        <v>0.7</v>
      </c>
      <c r="V196" s="28">
        <v>72</v>
      </c>
      <c r="W196" s="22">
        <v>2.1000000000000001E-2</v>
      </c>
      <c r="X196" s="9">
        <v>21</v>
      </c>
      <c r="Y196" s="9">
        <v>70</v>
      </c>
      <c r="Z196" s="22">
        <v>0.62</v>
      </c>
      <c r="AA196" s="22">
        <v>0.82</v>
      </c>
      <c r="AB196" s="41">
        <v>0.06</v>
      </c>
      <c r="AC196" s="42">
        <v>0.2</v>
      </c>
      <c r="AD196" s="9">
        <v>7.9</v>
      </c>
      <c r="AE196" s="22">
        <v>3.3</v>
      </c>
      <c r="AF196" s="31">
        <v>4.5999999999999996</v>
      </c>
      <c r="AG196" s="22">
        <v>0.28000000000000003</v>
      </c>
      <c r="AH196" s="22">
        <v>1.4</v>
      </c>
      <c r="AI196" s="22">
        <v>3.5</v>
      </c>
      <c r="AJ196" s="22">
        <v>9.6</v>
      </c>
      <c r="AK196" s="30">
        <v>2.02</v>
      </c>
      <c r="AL196" s="28">
        <v>437</v>
      </c>
      <c r="AM196" s="28">
        <v>425</v>
      </c>
      <c r="AN196" s="28">
        <v>20</v>
      </c>
      <c r="AO196" s="28">
        <v>253</v>
      </c>
      <c r="AP196" s="28">
        <v>27</v>
      </c>
      <c r="AQ196" s="25">
        <v>1.6</v>
      </c>
      <c r="AR196" s="25">
        <v>5.4</v>
      </c>
    </row>
    <row r="197" spans="1:44" s="44" customFormat="1" ht="18" customHeight="1" x14ac:dyDescent="0.25">
      <c r="A197" t="s">
        <v>1221</v>
      </c>
      <c r="B197" s="16" t="s">
        <v>1536</v>
      </c>
      <c r="C197" s="11">
        <v>213.16392313599999</v>
      </c>
      <c r="D197" s="11">
        <v>892</v>
      </c>
      <c r="E197" s="37">
        <v>60.9</v>
      </c>
      <c r="F197" s="38">
        <v>21.4</v>
      </c>
      <c r="G197" s="25">
        <v>13.4</v>
      </c>
      <c r="H197" s="25">
        <v>1.1000000000000001</v>
      </c>
      <c r="I197" s="25">
        <v>1.1000000000000001</v>
      </c>
      <c r="J197" s="25">
        <v>0.9</v>
      </c>
      <c r="K197" s="25">
        <v>0.9</v>
      </c>
      <c r="L197" s="30">
        <v>0</v>
      </c>
      <c r="M197" s="25">
        <v>0.4</v>
      </c>
      <c r="N197" s="25">
        <v>0.1</v>
      </c>
      <c r="O197" s="25">
        <v>0.1</v>
      </c>
      <c r="P197" s="25">
        <v>0.4</v>
      </c>
      <c r="Q197" s="25">
        <v>5.5</v>
      </c>
      <c r="R197" s="25">
        <v>5.5</v>
      </c>
      <c r="S197" s="25">
        <v>0.7</v>
      </c>
      <c r="T197" s="25">
        <v>0.49</v>
      </c>
      <c r="U197" s="25">
        <v>0.7</v>
      </c>
      <c r="V197" s="28">
        <v>78</v>
      </c>
      <c r="W197" s="22">
        <v>3.5000000000000003E-2</v>
      </c>
      <c r="X197" s="9">
        <v>35</v>
      </c>
      <c r="Y197" s="9">
        <v>70</v>
      </c>
      <c r="Z197" s="22">
        <v>0.74</v>
      </c>
      <c r="AA197" s="22">
        <v>1.2</v>
      </c>
      <c r="AB197" s="41">
        <v>0.06</v>
      </c>
      <c r="AC197" s="42">
        <v>0.2</v>
      </c>
      <c r="AD197" s="9">
        <v>7.9</v>
      </c>
      <c r="AE197" s="22">
        <v>3.3</v>
      </c>
      <c r="AF197" s="31">
        <v>4.5999999999999996</v>
      </c>
      <c r="AG197" s="22">
        <v>0.28000000000000003</v>
      </c>
      <c r="AH197" s="22">
        <v>1.4</v>
      </c>
      <c r="AI197" s="22">
        <v>3.5</v>
      </c>
      <c r="AJ197" s="22">
        <v>9.1</v>
      </c>
      <c r="AK197" s="30">
        <v>2.02</v>
      </c>
      <c r="AL197" s="28">
        <v>468</v>
      </c>
      <c r="AM197" s="28">
        <v>425</v>
      </c>
      <c r="AN197" s="28">
        <v>20</v>
      </c>
      <c r="AO197" s="28">
        <v>254</v>
      </c>
      <c r="AP197" s="28">
        <v>27</v>
      </c>
      <c r="AQ197" s="25">
        <v>1.6</v>
      </c>
      <c r="AR197" s="25">
        <v>5.4</v>
      </c>
    </row>
    <row r="198" spans="1:44" s="44" customFormat="1" ht="18" customHeight="1" x14ac:dyDescent="0.25">
      <c r="A198" t="s">
        <v>1222</v>
      </c>
      <c r="B198" s="16" t="s">
        <v>1537</v>
      </c>
      <c r="C198" s="11">
        <v>218</v>
      </c>
      <c r="D198" s="11">
        <v>910</v>
      </c>
      <c r="E198" s="37">
        <v>60.1</v>
      </c>
      <c r="F198" s="38">
        <v>21.4</v>
      </c>
      <c r="G198" s="25">
        <v>13.9</v>
      </c>
      <c r="H198" s="25">
        <v>1.1000000000000001</v>
      </c>
      <c r="I198" s="25">
        <v>1.1000000000000001</v>
      </c>
      <c r="J198" s="25">
        <v>0.9</v>
      </c>
      <c r="K198" s="25">
        <v>0.9</v>
      </c>
      <c r="L198" s="30">
        <v>0</v>
      </c>
      <c r="M198" s="25">
        <v>0.4</v>
      </c>
      <c r="N198" s="25">
        <v>0.1</v>
      </c>
      <c r="O198" s="25">
        <v>0.1</v>
      </c>
      <c r="P198" s="25">
        <v>0.4</v>
      </c>
      <c r="Q198" s="25">
        <v>4.7</v>
      </c>
      <c r="R198" s="25">
        <v>5.4</v>
      </c>
      <c r="S198" s="25">
        <v>2.4</v>
      </c>
      <c r="T198" s="25">
        <v>0.45</v>
      </c>
      <c r="U198" s="25">
        <v>2.4</v>
      </c>
      <c r="V198" s="28">
        <v>72</v>
      </c>
      <c r="W198" s="22">
        <v>2.1000000000000001E-2</v>
      </c>
      <c r="X198" s="9">
        <v>21</v>
      </c>
      <c r="Y198" s="9">
        <v>70</v>
      </c>
      <c r="Z198" s="22">
        <v>0.62</v>
      </c>
      <c r="AA198" s="22">
        <v>1.9</v>
      </c>
      <c r="AB198" s="41">
        <v>0.06</v>
      </c>
      <c r="AC198" s="42">
        <v>0.2</v>
      </c>
      <c r="AD198" s="9">
        <v>7.8</v>
      </c>
      <c r="AE198" s="22">
        <v>3.3</v>
      </c>
      <c r="AF198" s="31">
        <v>4.5</v>
      </c>
      <c r="AG198" s="22">
        <v>0.28000000000000003</v>
      </c>
      <c r="AH198" s="22">
        <v>1.4</v>
      </c>
      <c r="AI198" s="22">
        <v>3.5</v>
      </c>
      <c r="AJ198" s="22">
        <v>9.1</v>
      </c>
      <c r="AK198" s="30">
        <v>2.02</v>
      </c>
      <c r="AL198" s="28">
        <v>437</v>
      </c>
      <c r="AM198" s="28">
        <v>425</v>
      </c>
      <c r="AN198" s="28">
        <v>20</v>
      </c>
      <c r="AO198" s="28">
        <v>253</v>
      </c>
      <c r="AP198" s="28">
        <v>27</v>
      </c>
      <c r="AQ198" s="25">
        <v>1.6</v>
      </c>
      <c r="AR198" s="25">
        <v>5.4</v>
      </c>
    </row>
    <row r="199" spans="1:44" s="44" customFormat="1" ht="18" customHeight="1" x14ac:dyDescent="0.25">
      <c r="A199" t="s">
        <v>1223</v>
      </c>
      <c r="B199" s="26" t="s">
        <v>1538</v>
      </c>
      <c r="C199" s="11">
        <v>234</v>
      </c>
      <c r="D199" s="11">
        <v>979</v>
      </c>
      <c r="E199" s="37">
        <v>54.5</v>
      </c>
      <c r="F199" s="38">
        <v>31.5</v>
      </c>
      <c r="G199" s="25">
        <v>12</v>
      </c>
      <c r="H199" s="25">
        <v>0</v>
      </c>
      <c r="I199" s="25">
        <v>0</v>
      </c>
      <c r="J199" s="25">
        <v>0</v>
      </c>
      <c r="K199" s="25">
        <v>0</v>
      </c>
      <c r="L199" s="30">
        <v>0</v>
      </c>
      <c r="M199" s="25">
        <v>0</v>
      </c>
      <c r="N199" s="25">
        <v>0</v>
      </c>
      <c r="O199" s="25">
        <v>0</v>
      </c>
      <c r="P199" s="25">
        <v>0</v>
      </c>
      <c r="Q199" s="25">
        <v>4.7</v>
      </c>
      <c r="R199" s="25">
        <v>5.4</v>
      </c>
      <c r="S199" s="25">
        <v>0.4</v>
      </c>
      <c r="T199" s="25">
        <v>0.5</v>
      </c>
      <c r="U199" s="25">
        <v>0.4</v>
      </c>
      <c r="V199" s="28">
        <v>69</v>
      </c>
      <c r="W199" s="22">
        <v>0</v>
      </c>
      <c r="X199" s="9">
        <v>0</v>
      </c>
      <c r="Y199" s="9">
        <v>0</v>
      </c>
      <c r="Z199" s="46">
        <v>0.83</v>
      </c>
      <c r="AA199" s="22">
        <v>0.11</v>
      </c>
      <c r="AB199" s="46">
        <v>0.05</v>
      </c>
      <c r="AC199" s="22">
        <v>0.24</v>
      </c>
      <c r="AD199" s="9">
        <v>11</v>
      </c>
      <c r="AE199" s="24">
        <v>4</v>
      </c>
      <c r="AF199" s="31">
        <v>6.7</v>
      </c>
      <c r="AG199" s="22">
        <v>0.3</v>
      </c>
      <c r="AH199" s="24">
        <v>1.9</v>
      </c>
      <c r="AI199" s="22">
        <v>0</v>
      </c>
      <c r="AJ199" s="22">
        <v>6.1</v>
      </c>
      <c r="AK199" s="30">
        <v>1.56</v>
      </c>
      <c r="AL199" s="28">
        <v>258</v>
      </c>
      <c r="AM199" s="28">
        <v>321</v>
      </c>
      <c r="AN199" s="28">
        <v>16</v>
      </c>
      <c r="AO199" s="28">
        <v>311</v>
      </c>
      <c r="AP199" s="28">
        <v>23</v>
      </c>
      <c r="AQ199" s="25">
        <v>2</v>
      </c>
      <c r="AR199" s="25">
        <v>8.3000000000000007</v>
      </c>
    </row>
    <row r="200" spans="1:44" s="44" customFormat="1" ht="18" customHeight="1" x14ac:dyDescent="0.25">
      <c r="A200" t="s">
        <v>1224</v>
      </c>
      <c r="B200" s="26" t="s">
        <v>1539</v>
      </c>
      <c r="C200" s="11">
        <v>227.26333060799999</v>
      </c>
      <c r="D200" s="11">
        <v>951</v>
      </c>
      <c r="E200" s="37">
        <v>61.5</v>
      </c>
      <c r="F200" s="38">
        <v>21.3</v>
      </c>
      <c r="G200" s="25">
        <v>15.8</v>
      </c>
      <c r="H200" s="25">
        <v>0</v>
      </c>
      <c r="I200" s="25">
        <v>0</v>
      </c>
      <c r="J200" s="25">
        <v>0</v>
      </c>
      <c r="K200" s="25">
        <v>0</v>
      </c>
      <c r="L200" s="30">
        <v>0</v>
      </c>
      <c r="M200" s="25">
        <v>0</v>
      </c>
      <c r="N200" s="25">
        <v>0</v>
      </c>
      <c r="O200" s="25">
        <v>0</v>
      </c>
      <c r="P200" s="25">
        <v>0</v>
      </c>
      <c r="Q200" s="25">
        <v>6.1</v>
      </c>
      <c r="R200" s="25">
        <v>7.1</v>
      </c>
      <c r="S200" s="25">
        <v>0.5</v>
      </c>
      <c r="T200" s="25">
        <v>0.73</v>
      </c>
      <c r="U200" s="25">
        <v>0.5</v>
      </c>
      <c r="V200" s="28">
        <v>61</v>
      </c>
      <c r="W200" s="22">
        <v>0</v>
      </c>
      <c r="X200" s="9">
        <v>0</v>
      </c>
      <c r="Y200" s="9">
        <v>0</v>
      </c>
      <c r="Z200" s="46">
        <v>0.5</v>
      </c>
      <c r="AA200" s="22">
        <v>0.11</v>
      </c>
      <c r="AB200" s="46">
        <v>0.1</v>
      </c>
      <c r="AC200" s="22">
        <v>0.17</v>
      </c>
      <c r="AD200" s="9">
        <v>8.5</v>
      </c>
      <c r="AE200" s="24">
        <v>4</v>
      </c>
      <c r="AF200" s="31">
        <v>4.5</v>
      </c>
      <c r="AG200" s="22">
        <v>0.48</v>
      </c>
      <c r="AH200" s="24">
        <v>2</v>
      </c>
      <c r="AI200" s="22">
        <v>0</v>
      </c>
      <c r="AJ200" s="22">
        <v>15</v>
      </c>
      <c r="AK200" s="30">
        <v>1.1000000000000001</v>
      </c>
      <c r="AL200" s="28">
        <v>53</v>
      </c>
      <c r="AM200" s="28">
        <v>300</v>
      </c>
      <c r="AN200" s="28">
        <v>13</v>
      </c>
      <c r="AO200" s="28">
        <v>253</v>
      </c>
      <c r="AP200" s="28">
        <v>19</v>
      </c>
      <c r="AQ200" s="25">
        <v>0.7</v>
      </c>
      <c r="AR200" s="25">
        <v>3.2</v>
      </c>
    </row>
    <row r="201" spans="1:44" s="44" customFormat="1" ht="18" customHeight="1" x14ac:dyDescent="0.25">
      <c r="A201" t="s">
        <v>1225</v>
      </c>
      <c r="B201" s="16" t="s">
        <v>1540</v>
      </c>
      <c r="C201" s="11">
        <v>269.083607008</v>
      </c>
      <c r="D201" s="11">
        <v>1126</v>
      </c>
      <c r="E201" s="37">
        <v>54.3</v>
      </c>
      <c r="F201" s="38">
        <v>21</v>
      </c>
      <c r="G201" s="25">
        <v>19.8</v>
      </c>
      <c r="H201" s="25">
        <v>1.1000000000000001</v>
      </c>
      <c r="I201" s="25">
        <v>1.1000000000000001</v>
      </c>
      <c r="J201" s="25">
        <v>0.9</v>
      </c>
      <c r="K201" s="25">
        <v>0.9</v>
      </c>
      <c r="L201" s="30">
        <v>0</v>
      </c>
      <c r="M201" s="25">
        <v>0.4</v>
      </c>
      <c r="N201" s="25">
        <v>0.1</v>
      </c>
      <c r="O201" s="25">
        <v>0.1</v>
      </c>
      <c r="P201" s="25">
        <v>0.4</v>
      </c>
      <c r="Q201" s="25">
        <v>7.1</v>
      </c>
      <c r="R201" s="25">
        <v>9.5</v>
      </c>
      <c r="S201" s="25">
        <v>1</v>
      </c>
      <c r="T201" s="25">
        <v>0.74</v>
      </c>
      <c r="U201" s="25">
        <v>0.9</v>
      </c>
      <c r="V201" s="28">
        <v>64</v>
      </c>
      <c r="W201" s="22">
        <v>2.1000000000000001E-2</v>
      </c>
      <c r="X201" s="9">
        <v>21</v>
      </c>
      <c r="Y201" s="9">
        <v>70</v>
      </c>
      <c r="Z201" s="22">
        <v>0.47</v>
      </c>
      <c r="AA201" s="22">
        <v>0.84</v>
      </c>
      <c r="AB201" s="40">
        <v>0.08</v>
      </c>
      <c r="AC201" s="22">
        <v>0.19</v>
      </c>
      <c r="AD201" s="9">
        <v>7.8</v>
      </c>
      <c r="AE201" s="22">
        <v>3.3</v>
      </c>
      <c r="AF201" s="31">
        <v>4.5</v>
      </c>
      <c r="AG201" s="22">
        <v>0.32</v>
      </c>
      <c r="AH201" s="22">
        <v>1.4</v>
      </c>
      <c r="AI201" s="22">
        <v>3.5</v>
      </c>
      <c r="AJ201" s="22">
        <v>16</v>
      </c>
      <c r="AK201" s="30">
        <v>2.12</v>
      </c>
      <c r="AL201" s="28">
        <v>424</v>
      </c>
      <c r="AM201" s="28">
        <v>385</v>
      </c>
      <c r="AN201" s="28">
        <v>21</v>
      </c>
      <c r="AO201" s="28">
        <v>259</v>
      </c>
      <c r="AP201" s="28">
        <v>26</v>
      </c>
      <c r="AQ201" s="25">
        <v>1</v>
      </c>
      <c r="AR201" s="25">
        <v>3.3</v>
      </c>
    </row>
    <row r="202" spans="1:44" s="44" customFormat="1" ht="18" customHeight="1" x14ac:dyDescent="0.25">
      <c r="A202" t="s">
        <v>1226</v>
      </c>
      <c r="B202" s="16" t="s">
        <v>1541</v>
      </c>
      <c r="C202" s="11">
        <v>264.54311985599998</v>
      </c>
      <c r="D202" s="11">
        <v>1107</v>
      </c>
      <c r="E202" s="37">
        <v>54.8</v>
      </c>
      <c r="F202" s="38">
        <v>21</v>
      </c>
      <c r="G202" s="25">
        <v>19.3</v>
      </c>
      <c r="H202" s="25">
        <v>1.1000000000000001</v>
      </c>
      <c r="I202" s="25">
        <v>1.1000000000000001</v>
      </c>
      <c r="J202" s="25">
        <v>0.9</v>
      </c>
      <c r="K202" s="25">
        <v>0.9</v>
      </c>
      <c r="L202" s="30">
        <v>0</v>
      </c>
      <c r="M202" s="25">
        <v>0.4</v>
      </c>
      <c r="N202" s="25">
        <v>0.1</v>
      </c>
      <c r="O202" s="25">
        <v>0.1</v>
      </c>
      <c r="P202" s="25">
        <v>0.4</v>
      </c>
      <c r="Q202" s="25">
        <v>7.7</v>
      </c>
      <c r="R202" s="25">
        <v>8.1</v>
      </c>
      <c r="S202" s="25">
        <v>1</v>
      </c>
      <c r="T202" s="25">
        <v>0.77</v>
      </c>
      <c r="U202" s="25">
        <v>0.9</v>
      </c>
      <c r="V202" s="28">
        <v>70</v>
      </c>
      <c r="W202" s="22">
        <v>3.5000000000000003E-2</v>
      </c>
      <c r="X202" s="9">
        <v>35</v>
      </c>
      <c r="Y202" s="9">
        <v>70</v>
      </c>
      <c r="Z202" s="22">
        <v>0.57999999999999996</v>
      </c>
      <c r="AA202" s="22">
        <v>1.2</v>
      </c>
      <c r="AB202" s="40">
        <v>0.08</v>
      </c>
      <c r="AC202" s="22">
        <v>0.19</v>
      </c>
      <c r="AD202" s="9">
        <v>7.8</v>
      </c>
      <c r="AE202" s="22">
        <v>3.3</v>
      </c>
      <c r="AF202" s="31">
        <v>4.5</v>
      </c>
      <c r="AG202" s="22">
        <v>0.32</v>
      </c>
      <c r="AH202" s="22">
        <v>1.4</v>
      </c>
      <c r="AI202" s="22">
        <v>3.5</v>
      </c>
      <c r="AJ202" s="22">
        <v>16</v>
      </c>
      <c r="AK202" s="30">
        <v>2.12</v>
      </c>
      <c r="AL202" s="28">
        <v>456</v>
      </c>
      <c r="AM202" s="28">
        <v>386</v>
      </c>
      <c r="AN202" s="28">
        <v>21</v>
      </c>
      <c r="AO202" s="28">
        <v>260</v>
      </c>
      <c r="AP202" s="28">
        <v>26</v>
      </c>
      <c r="AQ202" s="25">
        <v>1</v>
      </c>
      <c r="AR202" s="25">
        <v>3.3</v>
      </c>
    </row>
    <row r="203" spans="1:44" s="44" customFormat="1" ht="18" customHeight="1" x14ac:dyDescent="0.25">
      <c r="A203" t="s">
        <v>1227</v>
      </c>
      <c r="B203" s="16" t="s">
        <v>1542</v>
      </c>
      <c r="C203" s="11">
        <v>269.083607008</v>
      </c>
      <c r="D203" s="11">
        <v>1126</v>
      </c>
      <c r="E203" s="37">
        <v>54.3</v>
      </c>
      <c r="F203" s="38">
        <v>21</v>
      </c>
      <c r="G203" s="25">
        <v>19.8</v>
      </c>
      <c r="H203" s="25">
        <v>1.1000000000000001</v>
      </c>
      <c r="I203" s="25">
        <v>1.1000000000000001</v>
      </c>
      <c r="J203" s="25">
        <v>0.9</v>
      </c>
      <c r="K203" s="25">
        <v>0.9</v>
      </c>
      <c r="L203" s="30">
        <v>0</v>
      </c>
      <c r="M203" s="25">
        <v>0.4</v>
      </c>
      <c r="N203" s="25">
        <v>0.1</v>
      </c>
      <c r="O203" s="25">
        <v>0.1</v>
      </c>
      <c r="P203" s="25">
        <v>0.4</v>
      </c>
      <c r="Q203" s="25">
        <v>7</v>
      </c>
      <c r="R203" s="25">
        <v>8</v>
      </c>
      <c r="S203" s="25">
        <v>2.5</v>
      </c>
      <c r="T203" s="25">
        <v>0.74</v>
      </c>
      <c r="U203" s="25">
        <v>2.5</v>
      </c>
      <c r="V203" s="28">
        <v>64</v>
      </c>
      <c r="W203" s="22">
        <v>2.1000000000000001E-2</v>
      </c>
      <c r="X203" s="9">
        <v>21</v>
      </c>
      <c r="Y203" s="9">
        <v>70</v>
      </c>
      <c r="Z203" s="22">
        <v>0.47</v>
      </c>
      <c r="AA203" s="22">
        <v>1.9</v>
      </c>
      <c r="AB203" s="40">
        <v>0.08</v>
      </c>
      <c r="AC203" s="22">
        <v>0.19</v>
      </c>
      <c r="AD203" s="9">
        <v>7.8</v>
      </c>
      <c r="AE203" s="22">
        <v>3.3</v>
      </c>
      <c r="AF203" s="31">
        <v>4.5</v>
      </c>
      <c r="AG203" s="22">
        <v>0.32</v>
      </c>
      <c r="AH203" s="22">
        <v>1.4</v>
      </c>
      <c r="AI203" s="22">
        <v>3.5</v>
      </c>
      <c r="AJ203" s="22">
        <v>16</v>
      </c>
      <c r="AK203" s="30">
        <v>2.12</v>
      </c>
      <c r="AL203" s="28">
        <v>424</v>
      </c>
      <c r="AM203" s="28">
        <v>385</v>
      </c>
      <c r="AN203" s="28">
        <v>21</v>
      </c>
      <c r="AO203" s="28">
        <v>259</v>
      </c>
      <c r="AP203" s="28">
        <v>26</v>
      </c>
      <c r="AQ203" s="25">
        <v>1</v>
      </c>
      <c r="AR203" s="25">
        <v>3.3</v>
      </c>
    </row>
    <row r="204" spans="1:44" s="44" customFormat="1" ht="18" customHeight="1" x14ac:dyDescent="0.25">
      <c r="A204" t="s">
        <v>1228</v>
      </c>
      <c r="B204" s="16" t="s">
        <v>1543</v>
      </c>
      <c r="C204" s="11">
        <v>280.07636537600001</v>
      </c>
      <c r="D204" s="11">
        <v>1172</v>
      </c>
      <c r="E204" s="37">
        <v>48.8</v>
      </c>
      <c r="F204" s="38">
        <v>31.8</v>
      </c>
      <c r="G204" s="25">
        <v>17</v>
      </c>
      <c r="H204" s="25">
        <v>0</v>
      </c>
      <c r="I204" s="25">
        <v>0</v>
      </c>
      <c r="J204" s="25">
        <v>0</v>
      </c>
      <c r="K204" s="25">
        <v>0</v>
      </c>
      <c r="L204" s="30">
        <v>0</v>
      </c>
      <c r="M204" s="25">
        <v>0</v>
      </c>
      <c r="N204" s="25">
        <v>0</v>
      </c>
      <c r="O204" s="25">
        <v>0</v>
      </c>
      <c r="P204" s="25">
        <v>0</v>
      </c>
      <c r="Q204" s="25">
        <v>6.5</v>
      </c>
      <c r="R204" s="25">
        <v>7.6</v>
      </c>
      <c r="S204" s="25">
        <v>0.5</v>
      </c>
      <c r="T204" s="25">
        <v>0.78</v>
      </c>
      <c r="U204" s="25">
        <v>0.5</v>
      </c>
      <c r="V204" s="28">
        <v>99</v>
      </c>
      <c r="W204" s="22">
        <v>0</v>
      </c>
      <c r="X204" s="9">
        <v>0</v>
      </c>
      <c r="Y204" s="9">
        <v>0</v>
      </c>
      <c r="Z204" s="22">
        <v>0.61</v>
      </c>
      <c r="AA204" s="22">
        <v>0.13</v>
      </c>
      <c r="AB204" s="40">
        <v>7.0000000000000007E-2</v>
      </c>
      <c r="AC204" s="22">
        <v>0.24</v>
      </c>
      <c r="AD204" s="9">
        <v>11</v>
      </c>
      <c r="AE204" s="22">
        <v>3.9</v>
      </c>
      <c r="AF204" s="31">
        <v>6.8</v>
      </c>
      <c r="AG204" s="22">
        <v>0.35</v>
      </c>
      <c r="AH204" s="24">
        <v>2</v>
      </c>
      <c r="AI204" s="22">
        <v>0</v>
      </c>
      <c r="AJ204" s="22">
        <v>16</v>
      </c>
      <c r="AK204" s="30">
        <v>1.9</v>
      </c>
      <c r="AL204" s="28">
        <v>253</v>
      </c>
      <c r="AM204" s="28">
        <v>293</v>
      </c>
      <c r="AN204" s="28">
        <v>18</v>
      </c>
      <c r="AO204" s="28">
        <v>329</v>
      </c>
      <c r="AP204" s="28">
        <v>22</v>
      </c>
      <c r="AQ204" s="25">
        <v>1.1000000000000001</v>
      </c>
      <c r="AR204" s="25">
        <v>5.2</v>
      </c>
    </row>
    <row r="205" spans="1:44" s="44" customFormat="1" ht="18" customHeight="1" x14ac:dyDescent="0.25">
      <c r="A205" t="s">
        <v>1229</v>
      </c>
      <c r="B205" s="26" t="s">
        <v>1544</v>
      </c>
      <c r="C205" s="11">
        <v>107.29888059199999</v>
      </c>
      <c r="D205" s="11">
        <v>449</v>
      </c>
      <c r="E205" s="37">
        <v>75.8</v>
      </c>
      <c r="F205" s="38">
        <v>5.4</v>
      </c>
      <c r="G205" s="25">
        <v>4.4000000000000004</v>
      </c>
      <c r="H205" s="25">
        <v>11.4</v>
      </c>
      <c r="I205" s="25">
        <v>12.3</v>
      </c>
      <c r="J205" s="25">
        <v>1.8</v>
      </c>
      <c r="K205" s="25">
        <v>1.8</v>
      </c>
      <c r="L205" s="30">
        <v>0</v>
      </c>
      <c r="M205" s="25">
        <v>0</v>
      </c>
      <c r="N205" s="25">
        <v>9.4</v>
      </c>
      <c r="O205" s="25">
        <v>0.2</v>
      </c>
      <c r="P205" s="25">
        <v>1.9</v>
      </c>
      <c r="Q205" s="25">
        <v>1.1000000000000001</v>
      </c>
      <c r="R205" s="25">
        <v>2.5</v>
      </c>
      <c r="S205" s="25">
        <v>0.3</v>
      </c>
      <c r="T205" s="25">
        <v>0.06</v>
      </c>
      <c r="U205" s="25">
        <v>0.3</v>
      </c>
      <c r="V205" s="28">
        <v>11</v>
      </c>
      <c r="W205" s="22">
        <v>9.9000000000000005E-2</v>
      </c>
      <c r="X205" s="9">
        <v>99</v>
      </c>
      <c r="Y205" s="9">
        <v>593</v>
      </c>
      <c r="Z205" s="46">
        <v>0.1</v>
      </c>
      <c r="AA205" s="40">
        <v>0.35</v>
      </c>
      <c r="AB205" s="40">
        <v>0.19</v>
      </c>
      <c r="AC205" s="22">
        <v>0.05</v>
      </c>
      <c r="AD205" s="9">
        <v>2.6</v>
      </c>
      <c r="AE205" s="22">
        <v>1.5</v>
      </c>
      <c r="AF205" s="31">
        <v>1.1000000000000001</v>
      </c>
      <c r="AG205" s="22">
        <v>0.28000000000000003</v>
      </c>
      <c r="AH205" s="24">
        <v>0</v>
      </c>
      <c r="AI205" s="22">
        <v>8</v>
      </c>
      <c r="AJ205" s="22">
        <v>23</v>
      </c>
      <c r="AK205" s="30">
        <v>1.1000000000000001</v>
      </c>
      <c r="AL205" s="28">
        <v>389</v>
      </c>
      <c r="AM205" s="28">
        <v>395</v>
      </c>
      <c r="AN205" s="28">
        <v>21</v>
      </c>
      <c r="AO205" s="28">
        <v>76</v>
      </c>
      <c r="AP205" s="28">
        <v>16</v>
      </c>
      <c r="AQ205" s="25">
        <v>0.7</v>
      </c>
      <c r="AR205" s="25">
        <v>1</v>
      </c>
    </row>
    <row r="206" spans="1:44" s="44" customFormat="1" ht="18" customHeight="1" x14ac:dyDescent="0.25">
      <c r="A206" t="s">
        <v>1230</v>
      </c>
      <c r="B206" s="26" t="s">
        <v>1545</v>
      </c>
      <c r="C206" s="11">
        <v>173.97234982399999</v>
      </c>
      <c r="D206" s="11">
        <v>728</v>
      </c>
      <c r="E206" s="37">
        <v>68.2</v>
      </c>
      <c r="F206" s="38">
        <v>19.399999999999999</v>
      </c>
      <c r="G206" s="25">
        <v>10.7</v>
      </c>
      <c r="H206" s="25">
        <v>0</v>
      </c>
      <c r="I206" s="25">
        <v>0</v>
      </c>
      <c r="J206" s="25">
        <v>0</v>
      </c>
      <c r="K206" s="25">
        <v>0</v>
      </c>
      <c r="L206" s="30">
        <v>0</v>
      </c>
      <c r="M206" s="25">
        <v>0</v>
      </c>
      <c r="N206" s="25">
        <v>0</v>
      </c>
      <c r="O206" s="25">
        <v>0</v>
      </c>
      <c r="P206" s="25">
        <v>0</v>
      </c>
      <c r="Q206" s="25">
        <v>4.0999999999999996</v>
      </c>
      <c r="R206" s="25">
        <v>4.8</v>
      </c>
      <c r="S206" s="25">
        <v>0.4</v>
      </c>
      <c r="T206" s="25">
        <v>0.48</v>
      </c>
      <c r="U206" s="25">
        <v>0.3</v>
      </c>
      <c r="V206" s="28">
        <v>61</v>
      </c>
      <c r="W206" s="22">
        <v>0</v>
      </c>
      <c r="X206" s="9">
        <v>0</v>
      </c>
      <c r="Y206" s="9">
        <v>0</v>
      </c>
      <c r="Z206" s="46">
        <v>0.4</v>
      </c>
      <c r="AA206" s="40">
        <v>0.04</v>
      </c>
      <c r="AB206" s="40">
        <v>0.08</v>
      </c>
      <c r="AC206" s="22">
        <v>0.15</v>
      </c>
      <c r="AD206" s="9">
        <v>7.6</v>
      </c>
      <c r="AE206" s="22">
        <v>3.5</v>
      </c>
      <c r="AF206" s="31">
        <v>4.0999999999999996</v>
      </c>
      <c r="AG206" s="22">
        <v>0.43</v>
      </c>
      <c r="AH206" s="24">
        <v>2</v>
      </c>
      <c r="AI206" s="22">
        <v>0</v>
      </c>
      <c r="AJ206" s="22">
        <v>22</v>
      </c>
      <c r="AK206" s="30">
        <v>0.7</v>
      </c>
      <c r="AL206" s="28">
        <v>67</v>
      </c>
      <c r="AM206" s="28">
        <v>340</v>
      </c>
      <c r="AN206" s="28">
        <v>14</v>
      </c>
      <c r="AO206" s="28">
        <v>215</v>
      </c>
      <c r="AP206" s="28">
        <v>22</v>
      </c>
      <c r="AQ206" s="25">
        <v>1.8</v>
      </c>
      <c r="AR206" s="25">
        <v>3.5</v>
      </c>
    </row>
    <row r="207" spans="1:44" s="44" customFormat="1" ht="18" customHeight="1" x14ac:dyDescent="0.25">
      <c r="A207" t="s">
        <v>1231</v>
      </c>
      <c r="B207" s="26" t="s">
        <v>1546</v>
      </c>
      <c r="C207" s="11">
        <v>278.40355432000001</v>
      </c>
      <c r="D207" s="11">
        <v>1165</v>
      </c>
      <c r="E207" s="37">
        <v>53.1</v>
      </c>
      <c r="F207" s="38">
        <v>23.7</v>
      </c>
      <c r="G207" s="25">
        <v>20.399999999999999</v>
      </c>
      <c r="H207" s="25">
        <v>0</v>
      </c>
      <c r="I207" s="25">
        <v>0</v>
      </c>
      <c r="J207" s="25">
        <v>0</v>
      </c>
      <c r="K207" s="25">
        <v>0</v>
      </c>
      <c r="L207" s="30">
        <v>0</v>
      </c>
      <c r="M207" s="25">
        <v>0</v>
      </c>
      <c r="N207" s="25">
        <v>0</v>
      </c>
      <c r="O207" s="25">
        <v>0</v>
      </c>
      <c r="P207" s="25">
        <v>0</v>
      </c>
      <c r="Q207" s="25">
        <v>7.7</v>
      </c>
      <c r="R207" s="25">
        <v>9.8000000000000007</v>
      </c>
      <c r="S207" s="25">
        <v>1.5</v>
      </c>
      <c r="T207" s="25">
        <v>0.65</v>
      </c>
      <c r="U207" s="25">
        <v>0.9</v>
      </c>
      <c r="V207" s="28">
        <v>84</v>
      </c>
      <c r="W207" s="22">
        <v>0.02</v>
      </c>
      <c r="X207" s="9">
        <v>20</v>
      </c>
      <c r="Y207" s="9">
        <v>0</v>
      </c>
      <c r="Z207" s="46">
        <v>0.6</v>
      </c>
      <c r="AA207" s="22">
        <v>0.95</v>
      </c>
      <c r="AB207" s="40">
        <v>0.09</v>
      </c>
      <c r="AC207" s="22">
        <v>0.19</v>
      </c>
      <c r="AD207" s="9">
        <v>8.9</v>
      </c>
      <c r="AE207" s="22">
        <v>3.9</v>
      </c>
      <c r="AF207" s="31">
        <v>5</v>
      </c>
      <c r="AG207" s="22">
        <v>0.43</v>
      </c>
      <c r="AH207" s="22">
        <v>2.2000000000000002</v>
      </c>
      <c r="AI207" s="22">
        <v>0</v>
      </c>
      <c r="AJ207" s="22">
        <v>25</v>
      </c>
      <c r="AK207" s="30">
        <v>2</v>
      </c>
      <c r="AL207" s="28">
        <v>405</v>
      </c>
      <c r="AM207" s="28">
        <v>382</v>
      </c>
      <c r="AN207" s="28">
        <v>18</v>
      </c>
      <c r="AO207" s="28">
        <v>255</v>
      </c>
      <c r="AP207" s="28">
        <v>30</v>
      </c>
      <c r="AQ207" s="25">
        <v>2.2999999999999998</v>
      </c>
      <c r="AR207" s="25">
        <v>4.4000000000000004</v>
      </c>
    </row>
    <row r="208" spans="1:44" s="44" customFormat="1" ht="18" customHeight="1" x14ac:dyDescent="0.25">
      <c r="A208" t="s">
        <v>1232</v>
      </c>
      <c r="B208" s="26" t="s">
        <v>1547</v>
      </c>
      <c r="C208" s="11">
        <v>271.95128310399997</v>
      </c>
      <c r="D208" s="11">
        <v>1138</v>
      </c>
      <c r="E208" s="37">
        <v>53.7</v>
      </c>
      <c r="F208" s="38">
        <v>23.7</v>
      </c>
      <c r="G208" s="25">
        <v>19.7</v>
      </c>
      <c r="H208" s="25">
        <v>0</v>
      </c>
      <c r="I208" s="25">
        <v>0</v>
      </c>
      <c r="J208" s="25">
        <v>0</v>
      </c>
      <c r="K208" s="25">
        <v>0</v>
      </c>
      <c r="L208" s="30">
        <v>0</v>
      </c>
      <c r="M208" s="25">
        <v>0</v>
      </c>
      <c r="N208" s="25">
        <v>0</v>
      </c>
      <c r="O208" s="25">
        <v>0</v>
      </c>
      <c r="P208" s="25">
        <v>0</v>
      </c>
      <c r="Q208" s="25">
        <v>8.6</v>
      </c>
      <c r="R208" s="25">
        <v>8</v>
      </c>
      <c r="S208" s="25">
        <v>1.5</v>
      </c>
      <c r="T208" s="25">
        <v>0.71</v>
      </c>
      <c r="U208" s="25">
        <v>0.9</v>
      </c>
      <c r="V208" s="28">
        <v>92</v>
      </c>
      <c r="W208" s="22">
        <v>3.9E-2</v>
      </c>
      <c r="X208" s="9">
        <v>39</v>
      </c>
      <c r="Y208" s="9">
        <v>0</v>
      </c>
      <c r="Z208" s="22">
        <v>0.64</v>
      </c>
      <c r="AA208" s="22">
        <v>1.5</v>
      </c>
      <c r="AB208" s="40">
        <v>0.09</v>
      </c>
      <c r="AC208" s="22">
        <v>0.19</v>
      </c>
      <c r="AD208" s="9">
        <v>8.9</v>
      </c>
      <c r="AE208" s="22">
        <v>3.9</v>
      </c>
      <c r="AF208" s="31">
        <v>5</v>
      </c>
      <c r="AG208" s="22">
        <v>0.43</v>
      </c>
      <c r="AH208" s="22">
        <v>2.2000000000000002</v>
      </c>
      <c r="AI208" s="22">
        <v>0</v>
      </c>
      <c r="AJ208" s="22">
        <v>25</v>
      </c>
      <c r="AK208" s="30">
        <v>2.1</v>
      </c>
      <c r="AL208" s="28">
        <v>446</v>
      </c>
      <c r="AM208" s="28">
        <v>382</v>
      </c>
      <c r="AN208" s="28">
        <v>18</v>
      </c>
      <c r="AO208" s="28">
        <v>256</v>
      </c>
      <c r="AP208" s="28">
        <v>30</v>
      </c>
      <c r="AQ208" s="25">
        <v>2.2999999999999998</v>
      </c>
      <c r="AR208" s="25">
        <v>4.4000000000000004</v>
      </c>
    </row>
    <row r="209" spans="1:44" s="44" customFormat="1" ht="18" customHeight="1" x14ac:dyDescent="0.25">
      <c r="A209" t="s">
        <v>1233</v>
      </c>
      <c r="B209" s="26" t="s">
        <v>1548</v>
      </c>
      <c r="C209" s="11">
        <v>278.40355432000001</v>
      </c>
      <c r="D209" s="11">
        <v>1165</v>
      </c>
      <c r="E209" s="37">
        <v>53.1</v>
      </c>
      <c r="F209" s="38">
        <v>23.7</v>
      </c>
      <c r="G209" s="25">
        <v>20.399999999999999</v>
      </c>
      <c r="H209" s="25">
        <v>0</v>
      </c>
      <c r="I209" s="25">
        <v>0</v>
      </c>
      <c r="J209" s="25">
        <v>0</v>
      </c>
      <c r="K209" s="25">
        <v>0</v>
      </c>
      <c r="L209" s="30">
        <v>0</v>
      </c>
      <c r="M209" s="25">
        <v>0</v>
      </c>
      <c r="N209" s="25">
        <v>0</v>
      </c>
      <c r="O209" s="25">
        <v>0</v>
      </c>
      <c r="P209" s="25">
        <v>0</v>
      </c>
      <c r="Q209" s="25">
        <v>7.6</v>
      </c>
      <c r="R209" s="25">
        <v>7.8</v>
      </c>
      <c r="S209" s="25">
        <v>3.7</v>
      </c>
      <c r="T209" s="25">
        <v>0.65</v>
      </c>
      <c r="U209" s="25">
        <v>3.1</v>
      </c>
      <c r="V209" s="28">
        <v>84</v>
      </c>
      <c r="W209" s="22">
        <v>0.02</v>
      </c>
      <c r="X209" s="9">
        <v>20</v>
      </c>
      <c r="Y209" s="9">
        <v>0</v>
      </c>
      <c r="Z209" s="22">
        <v>0.55000000000000004</v>
      </c>
      <c r="AA209" s="22">
        <v>2.2999999999999998</v>
      </c>
      <c r="AB209" s="40">
        <v>0.09</v>
      </c>
      <c r="AC209" s="22">
        <v>0.19</v>
      </c>
      <c r="AD209" s="9">
        <v>8.9</v>
      </c>
      <c r="AE209" s="22">
        <v>3.9</v>
      </c>
      <c r="AF209" s="31">
        <v>5</v>
      </c>
      <c r="AG209" s="22">
        <v>0.43</v>
      </c>
      <c r="AH209" s="22">
        <v>2.2000000000000002</v>
      </c>
      <c r="AI209" s="22">
        <v>0</v>
      </c>
      <c r="AJ209" s="22">
        <v>25</v>
      </c>
      <c r="AK209" s="30">
        <v>2</v>
      </c>
      <c r="AL209" s="28">
        <v>405</v>
      </c>
      <c r="AM209" s="28">
        <v>382</v>
      </c>
      <c r="AN209" s="28">
        <v>18</v>
      </c>
      <c r="AO209" s="28">
        <v>255</v>
      </c>
      <c r="AP209" s="28">
        <v>30</v>
      </c>
      <c r="AQ209" s="25">
        <v>2.2999999999999998</v>
      </c>
      <c r="AR209" s="25">
        <v>4.4000000000000004</v>
      </c>
    </row>
    <row r="210" spans="1:44" s="44" customFormat="1" ht="18" customHeight="1" x14ac:dyDescent="0.25">
      <c r="A210" t="s">
        <v>1234</v>
      </c>
      <c r="B210" s="26" t="s">
        <v>1549</v>
      </c>
      <c r="C210" s="11">
        <v>192.13429843199998</v>
      </c>
      <c r="D210" s="11">
        <v>804</v>
      </c>
      <c r="E210" s="37">
        <v>60.9</v>
      </c>
      <c r="F210" s="38">
        <v>26.9</v>
      </c>
      <c r="G210" s="25">
        <v>9.4</v>
      </c>
      <c r="H210" s="25">
        <v>0</v>
      </c>
      <c r="I210" s="25">
        <v>0</v>
      </c>
      <c r="J210" s="25">
        <v>0</v>
      </c>
      <c r="K210" s="25">
        <v>0</v>
      </c>
      <c r="L210" s="30">
        <v>0</v>
      </c>
      <c r="M210" s="25">
        <v>0</v>
      </c>
      <c r="N210" s="25">
        <v>0</v>
      </c>
      <c r="O210" s="25">
        <v>0</v>
      </c>
      <c r="P210" s="25">
        <v>0</v>
      </c>
      <c r="Q210" s="25">
        <v>4</v>
      </c>
      <c r="R210" s="25">
        <v>4.2</v>
      </c>
      <c r="S210" s="25">
        <v>0.6</v>
      </c>
      <c r="T210" s="25">
        <v>0.42</v>
      </c>
      <c r="U210" s="25">
        <v>0.2</v>
      </c>
      <c r="V210" s="28">
        <v>89</v>
      </c>
      <c r="W210" s="22">
        <v>0</v>
      </c>
      <c r="X210" s="9">
        <v>0</v>
      </c>
      <c r="Y210" s="9">
        <v>0</v>
      </c>
      <c r="Z210" s="22">
        <v>0.32</v>
      </c>
      <c r="AA210" s="22">
        <v>3.2000000000000001E-2</v>
      </c>
      <c r="AB210" s="41">
        <v>0.05</v>
      </c>
      <c r="AC210" s="22">
        <v>0.19</v>
      </c>
      <c r="AD210" s="9">
        <v>9.8000000000000007</v>
      </c>
      <c r="AE210" s="22">
        <v>4.0999999999999996</v>
      </c>
      <c r="AF210" s="31">
        <v>5.7</v>
      </c>
      <c r="AG210" s="22">
        <v>0.28000000000000003</v>
      </c>
      <c r="AH210" s="24">
        <v>2</v>
      </c>
      <c r="AI210" s="22">
        <v>0</v>
      </c>
      <c r="AJ210" s="22">
        <v>27</v>
      </c>
      <c r="AK210" s="30">
        <v>1.8</v>
      </c>
      <c r="AL210" s="28">
        <v>265</v>
      </c>
      <c r="AM210" s="28">
        <v>347</v>
      </c>
      <c r="AN210" s="28">
        <v>18</v>
      </c>
      <c r="AO210" s="28">
        <v>267</v>
      </c>
      <c r="AP210" s="28">
        <v>30</v>
      </c>
      <c r="AQ210" s="25">
        <v>2.5</v>
      </c>
      <c r="AR210" s="25">
        <v>5.0999999999999996</v>
      </c>
    </row>
    <row r="211" spans="1:44" s="44" customFormat="1" ht="18" customHeight="1" x14ac:dyDescent="0.25">
      <c r="A211" t="s">
        <v>1235</v>
      </c>
      <c r="B211" s="21" t="s">
        <v>1468</v>
      </c>
      <c r="C211" s="11">
        <v>120.44239603199999</v>
      </c>
      <c r="D211" s="11">
        <v>504</v>
      </c>
      <c r="E211" s="37">
        <v>73.599999999999994</v>
      </c>
      <c r="F211" s="38">
        <v>20</v>
      </c>
      <c r="G211" s="25">
        <v>4.5</v>
      </c>
      <c r="H211" s="25">
        <v>0</v>
      </c>
      <c r="I211" s="25">
        <v>0</v>
      </c>
      <c r="J211" s="25">
        <v>0</v>
      </c>
      <c r="K211" s="25">
        <v>0</v>
      </c>
      <c r="L211" s="30">
        <v>0</v>
      </c>
      <c r="M211" s="25">
        <v>0</v>
      </c>
      <c r="N211" s="25">
        <v>0</v>
      </c>
      <c r="O211" s="25">
        <v>0</v>
      </c>
      <c r="P211" s="25">
        <v>0</v>
      </c>
      <c r="Q211" s="25">
        <v>1.9</v>
      </c>
      <c r="R211" s="25">
        <v>2.2000000000000002</v>
      </c>
      <c r="S211" s="25">
        <v>0.2</v>
      </c>
      <c r="T211" s="25">
        <v>0.22</v>
      </c>
      <c r="U211" s="25">
        <v>0.1</v>
      </c>
      <c r="V211" s="28">
        <v>73</v>
      </c>
      <c r="W211" s="22">
        <v>0</v>
      </c>
      <c r="X211" s="9">
        <v>0</v>
      </c>
      <c r="Y211" s="9">
        <v>0</v>
      </c>
      <c r="Z211" s="22">
        <v>0</v>
      </c>
      <c r="AA211" s="46">
        <v>0.3</v>
      </c>
      <c r="AB211" s="22">
        <v>0.25</v>
      </c>
      <c r="AC211" s="22">
        <v>0.21</v>
      </c>
      <c r="AD211" s="9">
        <v>11</v>
      </c>
      <c r="AE211" s="22">
        <v>6.6</v>
      </c>
      <c r="AF211" s="31">
        <v>4.3</v>
      </c>
      <c r="AG211" s="22">
        <v>0.31</v>
      </c>
      <c r="AH211" s="24">
        <v>1</v>
      </c>
      <c r="AI211" s="22">
        <v>0</v>
      </c>
      <c r="AJ211" s="22">
        <v>5.3</v>
      </c>
      <c r="AK211" s="30">
        <v>1.9</v>
      </c>
      <c r="AL211" s="28">
        <v>26</v>
      </c>
      <c r="AM211" s="28">
        <v>386</v>
      </c>
      <c r="AN211" s="28">
        <v>13</v>
      </c>
      <c r="AO211" s="28">
        <v>229</v>
      </c>
      <c r="AP211" s="28">
        <v>20</v>
      </c>
      <c r="AQ211" s="25">
        <v>0.9</v>
      </c>
      <c r="AR211" s="25">
        <v>3.1</v>
      </c>
    </row>
    <row r="212" spans="1:44" s="44" customFormat="1" ht="18" customHeight="1" x14ac:dyDescent="0.25">
      <c r="A212" t="s">
        <v>1236</v>
      </c>
      <c r="B212" s="26" t="s">
        <v>1550</v>
      </c>
      <c r="C212" s="11">
        <v>180.66359404799999</v>
      </c>
      <c r="D212" s="11">
        <v>756</v>
      </c>
      <c r="E212" s="37">
        <v>64.3</v>
      </c>
      <c r="F212" s="38">
        <v>22.9</v>
      </c>
      <c r="G212" s="25">
        <v>9.9</v>
      </c>
      <c r="H212" s="25">
        <v>0</v>
      </c>
      <c r="I212" s="25">
        <v>0</v>
      </c>
      <c r="J212" s="25">
        <v>0</v>
      </c>
      <c r="K212" s="25">
        <v>0</v>
      </c>
      <c r="L212" s="30">
        <v>0</v>
      </c>
      <c r="M212" s="25">
        <v>0</v>
      </c>
      <c r="N212" s="25">
        <v>0</v>
      </c>
      <c r="O212" s="25">
        <v>0</v>
      </c>
      <c r="P212" s="25">
        <v>0</v>
      </c>
      <c r="Q212" s="25">
        <v>4.5999999999999996</v>
      </c>
      <c r="R212" s="25">
        <v>3.6</v>
      </c>
      <c r="S212" s="25">
        <v>1.5</v>
      </c>
      <c r="T212" s="25">
        <v>0.25700000000000001</v>
      </c>
      <c r="U212" s="25">
        <v>1.3</v>
      </c>
      <c r="V212" s="28">
        <v>84</v>
      </c>
      <c r="W212" s="22">
        <v>0.03</v>
      </c>
      <c r="X212" s="9">
        <v>30</v>
      </c>
      <c r="Y212" s="9">
        <v>18</v>
      </c>
      <c r="Z212" s="9">
        <v>0.05</v>
      </c>
      <c r="AA212" s="46">
        <v>0.4</v>
      </c>
      <c r="AB212" s="22">
        <v>0.25</v>
      </c>
      <c r="AC212" s="22">
        <v>0.25</v>
      </c>
      <c r="AD212" s="9">
        <v>12</v>
      </c>
      <c r="AE212" s="22">
        <v>6.9</v>
      </c>
      <c r="AF212" s="31">
        <v>5</v>
      </c>
      <c r="AG212" s="22">
        <v>0.28999999999999998</v>
      </c>
      <c r="AH212" s="22">
        <v>1.1000000000000001</v>
      </c>
      <c r="AI212" s="22">
        <v>0</v>
      </c>
      <c r="AJ212" s="22">
        <v>6.2</v>
      </c>
      <c r="AK212" s="30">
        <v>2.9</v>
      </c>
      <c r="AL212" s="28">
        <v>324</v>
      </c>
      <c r="AM212" s="28">
        <v>406</v>
      </c>
      <c r="AN212" s="28">
        <v>15</v>
      </c>
      <c r="AO212" s="28">
        <v>255</v>
      </c>
      <c r="AP212" s="28">
        <v>26</v>
      </c>
      <c r="AQ212" s="25">
        <v>1.1000000000000001</v>
      </c>
      <c r="AR212" s="25">
        <v>3.6</v>
      </c>
    </row>
    <row r="213" spans="1:44" s="44" customFormat="1" ht="18" customHeight="1" x14ac:dyDescent="0.25">
      <c r="A213" t="s">
        <v>1237</v>
      </c>
      <c r="B213" s="26" t="s">
        <v>1551</v>
      </c>
      <c r="C213" s="11">
        <v>159.156023328</v>
      </c>
      <c r="D213" s="11">
        <v>666</v>
      </c>
      <c r="E213" s="37">
        <v>66.599999999999994</v>
      </c>
      <c r="F213" s="38">
        <v>24.3</v>
      </c>
      <c r="G213" s="25">
        <v>6.9</v>
      </c>
      <c r="H213" s="25">
        <v>0</v>
      </c>
      <c r="I213" s="25">
        <v>0</v>
      </c>
      <c r="J213" s="25">
        <v>0</v>
      </c>
      <c r="K213" s="25">
        <v>0</v>
      </c>
      <c r="L213" s="30">
        <v>0</v>
      </c>
      <c r="M213" s="25">
        <v>0</v>
      </c>
      <c r="N213" s="25">
        <v>0</v>
      </c>
      <c r="O213" s="25">
        <v>0</v>
      </c>
      <c r="P213" s="25">
        <v>0</v>
      </c>
      <c r="Q213" s="25">
        <v>3.1</v>
      </c>
      <c r="R213" s="25">
        <v>2.9</v>
      </c>
      <c r="S213" s="25">
        <v>0.7</v>
      </c>
      <c r="T213" s="25">
        <v>0.248</v>
      </c>
      <c r="U213" s="25">
        <v>0.6</v>
      </c>
      <c r="V213" s="28">
        <v>94</v>
      </c>
      <c r="W213" s="22">
        <v>1.0999999999999999E-2</v>
      </c>
      <c r="X213" s="9">
        <v>11</v>
      </c>
      <c r="Y213" s="43">
        <v>6</v>
      </c>
      <c r="Z213" s="9">
        <v>0.05</v>
      </c>
      <c r="AA213" s="46">
        <v>0.2</v>
      </c>
      <c r="AB213" s="22">
        <v>0.14000000000000001</v>
      </c>
      <c r="AC213" s="22">
        <v>0.23</v>
      </c>
      <c r="AD213" s="9">
        <v>12</v>
      </c>
      <c r="AE213" s="22">
        <v>6.8</v>
      </c>
      <c r="AF213" s="31">
        <v>5.5</v>
      </c>
      <c r="AG213" s="22">
        <v>0.18</v>
      </c>
      <c r="AH213" s="46">
        <v>0.9</v>
      </c>
      <c r="AI213" s="22">
        <v>0</v>
      </c>
      <c r="AJ213" s="22">
        <v>5.8</v>
      </c>
      <c r="AK213" s="30">
        <v>2.2000000000000002</v>
      </c>
      <c r="AL213" s="28">
        <v>197</v>
      </c>
      <c r="AM213" s="28">
        <v>346</v>
      </c>
      <c r="AN213" s="28">
        <v>15</v>
      </c>
      <c r="AO213" s="28">
        <v>249</v>
      </c>
      <c r="AP213" s="28">
        <v>24</v>
      </c>
      <c r="AQ213" s="25">
        <v>1.2</v>
      </c>
      <c r="AR213" s="25">
        <v>4</v>
      </c>
    </row>
    <row r="214" spans="1:44" s="44" customFormat="1" ht="18" customHeight="1" x14ac:dyDescent="0.25">
      <c r="A214" t="s">
        <v>1238</v>
      </c>
      <c r="B214" s="26" t="s">
        <v>1552</v>
      </c>
      <c r="C214" s="11">
        <v>130.47926236799998</v>
      </c>
      <c r="D214" s="11">
        <v>546</v>
      </c>
      <c r="E214" s="37">
        <v>69</v>
      </c>
      <c r="F214" s="38">
        <v>25.2</v>
      </c>
      <c r="G214" s="25">
        <v>3.3</v>
      </c>
      <c r="H214" s="25">
        <v>0</v>
      </c>
      <c r="I214" s="25">
        <v>0</v>
      </c>
      <c r="J214" s="25">
        <v>0</v>
      </c>
      <c r="K214" s="25">
        <v>0</v>
      </c>
      <c r="L214" s="30">
        <v>0</v>
      </c>
      <c r="M214" s="25">
        <v>0</v>
      </c>
      <c r="N214" s="25">
        <v>0</v>
      </c>
      <c r="O214" s="25">
        <v>0</v>
      </c>
      <c r="P214" s="25">
        <v>0</v>
      </c>
      <c r="Q214" s="25">
        <v>1.4</v>
      </c>
      <c r="R214" s="25">
        <v>1.6</v>
      </c>
      <c r="S214" s="25">
        <v>0.2</v>
      </c>
      <c r="T214" s="25">
        <v>0.16</v>
      </c>
      <c r="U214" s="25">
        <v>0.1</v>
      </c>
      <c r="V214" s="28">
        <v>101</v>
      </c>
      <c r="W214" s="22">
        <v>0</v>
      </c>
      <c r="X214" s="9">
        <v>0</v>
      </c>
      <c r="Y214" s="9">
        <v>0</v>
      </c>
      <c r="Z214" s="22">
        <v>0</v>
      </c>
      <c r="AA214" s="22">
        <v>0.22</v>
      </c>
      <c r="AB214" s="22">
        <v>0.15</v>
      </c>
      <c r="AC214" s="22">
        <v>0.24</v>
      </c>
      <c r="AD214" s="9">
        <v>11</v>
      </c>
      <c r="AE214" s="22">
        <v>5.9</v>
      </c>
      <c r="AF214" s="31">
        <v>5.4</v>
      </c>
      <c r="AG214" s="22">
        <v>0.18</v>
      </c>
      <c r="AH214" s="22">
        <v>0.97</v>
      </c>
      <c r="AI214" s="22">
        <v>0</v>
      </c>
      <c r="AJ214" s="22">
        <v>5.9</v>
      </c>
      <c r="AK214" s="30">
        <v>1.7</v>
      </c>
      <c r="AL214" s="28">
        <v>194</v>
      </c>
      <c r="AM214" s="28">
        <v>358</v>
      </c>
      <c r="AN214" s="28">
        <v>15</v>
      </c>
      <c r="AO214" s="28">
        <v>258</v>
      </c>
      <c r="AP214" s="28">
        <v>25</v>
      </c>
      <c r="AQ214" s="25">
        <v>1.2</v>
      </c>
      <c r="AR214" s="25">
        <v>4.0999999999999996</v>
      </c>
    </row>
    <row r="215" spans="1:44" s="44" customFormat="1" ht="18" customHeight="1" x14ac:dyDescent="0.25">
      <c r="A215" t="s">
        <v>1239</v>
      </c>
      <c r="B215" s="26" t="s">
        <v>1553</v>
      </c>
      <c r="C215" s="11">
        <v>147.924291952</v>
      </c>
      <c r="D215" s="11">
        <v>619</v>
      </c>
      <c r="E215" s="37">
        <v>71.2</v>
      </c>
      <c r="F215" s="38">
        <v>19.899999999999999</v>
      </c>
      <c r="G215" s="25">
        <v>7.6</v>
      </c>
      <c r="H215" s="25">
        <v>0</v>
      </c>
      <c r="I215" s="25">
        <v>0</v>
      </c>
      <c r="J215" s="25">
        <v>0</v>
      </c>
      <c r="K215" s="25">
        <v>0</v>
      </c>
      <c r="L215" s="30">
        <v>0</v>
      </c>
      <c r="M215" s="25">
        <v>0</v>
      </c>
      <c r="N215" s="25">
        <v>0</v>
      </c>
      <c r="O215" s="25">
        <v>0</v>
      </c>
      <c r="P215" s="25">
        <v>0</v>
      </c>
      <c r="Q215" s="25">
        <v>3.2</v>
      </c>
      <c r="R215" s="25">
        <v>3.6</v>
      </c>
      <c r="S215" s="25">
        <v>0.3</v>
      </c>
      <c r="T215" s="25">
        <v>0.37</v>
      </c>
      <c r="U215" s="25">
        <v>0.1</v>
      </c>
      <c r="V215" s="28">
        <v>91</v>
      </c>
      <c r="W215" s="22">
        <v>0</v>
      </c>
      <c r="X215" s="9">
        <v>0</v>
      </c>
      <c r="Y215" s="9">
        <v>0</v>
      </c>
      <c r="Z215" s="22">
        <v>0</v>
      </c>
      <c r="AA215" s="22">
        <v>0.17</v>
      </c>
      <c r="AB215" s="22">
        <v>0.22</v>
      </c>
      <c r="AC215" s="22">
        <v>0.21</v>
      </c>
      <c r="AD215" s="9">
        <v>11</v>
      </c>
      <c r="AE215" s="22">
        <v>6.6</v>
      </c>
      <c r="AF215" s="31">
        <v>4.2</v>
      </c>
      <c r="AG215" s="22">
        <v>0.34</v>
      </c>
      <c r="AH215" s="22">
        <v>1.2</v>
      </c>
      <c r="AI215" s="22">
        <v>0</v>
      </c>
      <c r="AJ215" s="22">
        <v>5.7</v>
      </c>
      <c r="AK215" s="30">
        <v>1.3</v>
      </c>
      <c r="AL215" s="28">
        <v>24</v>
      </c>
      <c r="AM215" s="28">
        <v>351</v>
      </c>
      <c r="AN215" s="28">
        <v>14</v>
      </c>
      <c r="AO215" s="28">
        <v>195</v>
      </c>
      <c r="AP215" s="28">
        <v>18</v>
      </c>
      <c r="AQ215" s="25">
        <v>0.9</v>
      </c>
      <c r="AR215" s="25">
        <v>3</v>
      </c>
    </row>
    <row r="216" spans="1:44" s="44" customFormat="1" ht="18" customHeight="1" x14ac:dyDescent="0.25">
      <c r="A216" t="s">
        <v>1240</v>
      </c>
      <c r="B216" s="26" t="s">
        <v>1554</v>
      </c>
      <c r="C216" s="11">
        <v>221.527978416</v>
      </c>
      <c r="D216" s="11">
        <v>927</v>
      </c>
      <c r="E216" s="37">
        <v>60.4</v>
      </c>
      <c r="F216" s="38">
        <v>22.5</v>
      </c>
      <c r="G216" s="25">
        <v>14.5</v>
      </c>
      <c r="H216" s="25">
        <v>0.3</v>
      </c>
      <c r="I216" s="25">
        <v>0.3</v>
      </c>
      <c r="J216" s="25">
        <v>0.2</v>
      </c>
      <c r="K216" s="25">
        <v>0.2</v>
      </c>
      <c r="L216" s="30">
        <v>0</v>
      </c>
      <c r="M216" s="25">
        <v>0</v>
      </c>
      <c r="N216" s="25">
        <v>0.1</v>
      </c>
      <c r="O216" s="25">
        <v>0</v>
      </c>
      <c r="P216" s="25">
        <v>0</v>
      </c>
      <c r="Q216" s="25">
        <v>5.3</v>
      </c>
      <c r="R216" s="25">
        <v>7.3</v>
      </c>
      <c r="S216" s="25">
        <v>0.8</v>
      </c>
      <c r="T216" s="25">
        <v>0.47</v>
      </c>
      <c r="U216" s="25">
        <v>0.6</v>
      </c>
      <c r="V216" s="28">
        <v>110</v>
      </c>
      <c r="W216" s="22">
        <v>1.4E-2</v>
      </c>
      <c r="X216" s="9">
        <v>14</v>
      </c>
      <c r="Y216" s="9">
        <v>0</v>
      </c>
      <c r="Z216" s="22">
        <v>0.11</v>
      </c>
      <c r="AA216" s="22">
        <v>0.87</v>
      </c>
      <c r="AB216" s="22">
        <v>0.22</v>
      </c>
      <c r="AC216" s="22">
        <v>0.25</v>
      </c>
      <c r="AD216" s="9">
        <v>12</v>
      </c>
      <c r="AE216" s="22">
        <v>6.8</v>
      </c>
      <c r="AF216" s="31">
        <v>4.8</v>
      </c>
      <c r="AG216" s="22">
        <v>0.31</v>
      </c>
      <c r="AH216" s="22">
        <v>1.2</v>
      </c>
      <c r="AI216" s="46">
        <v>0.2</v>
      </c>
      <c r="AJ216" s="22">
        <v>6.5</v>
      </c>
      <c r="AK216" s="30">
        <v>1.9</v>
      </c>
      <c r="AL216" s="28">
        <v>324</v>
      </c>
      <c r="AM216" s="28">
        <v>371</v>
      </c>
      <c r="AN216" s="28">
        <v>17</v>
      </c>
      <c r="AO216" s="28">
        <v>215</v>
      </c>
      <c r="AP216" s="28">
        <v>23</v>
      </c>
      <c r="AQ216" s="25">
        <v>1.1000000000000001</v>
      </c>
      <c r="AR216" s="25">
        <v>3.5</v>
      </c>
    </row>
    <row r="217" spans="1:44" s="44" customFormat="1" ht="18" customHeight="1" x14ac:dyDescent="0.25">
      <c r="A217" t="s">
        <v>1241</v>
      </c>
      <c r="B217" s="26" t="s">
        <v>1555</v>
      </c>
      <c r="C217" s="11">
        <v>221.527978416</v>
      </c>
      <c r="D217" s="11">
        <v>927</v>
      </c>
      <c r="E217" s="37">
        <v>60.4</v>
      </c>
      <c r="F217" s="38">
        <v>22.5</v>
      </c>
      <c r="G217" s="25">
        <v>14.5</v>
      </c>
      <c r="H217" s="25">
        <v>0.3</v>
      </c>
      <c r="I217" s="25">
        <v>0.3</v>
      </c>
      <c r="J217" s="25">
        <v>0.2</v>
      </c>
      <c r="K217" s="25">
        <v>0.2</v>
      </c>
      <c r="L217" s="30">
        <v>0</v>
      </c>
      <c r="M217" s="25">
        <v>0</v>
      </c>
      <c r="N217" s="25">
        <v>0.1</v>
      </c>
      <c r="O217" s="25">
        <v>0</v>
      </c>
      <c r="P217" s="25">
        <v>0</v>
      </c>
      <c r="Q217" s="25">
        <v>5.2</v>
      </c>
      <c r="R217" s="25">
        <v>6.7</v>
      </c>
      <c r="S217" s="25">
        <v>1.5</v>
      </c>
      <c r="T217" s="25">
        <v>0.47</v>
      </c>
      <c r="U217" s="25">
        <v>1.2</v>
      </c>
      <c r="V217" s="28">
        <v>110</v>
      </c>
      <c r="W217" s="22">
        <v>0.01</v>
      </c>
      <c r="X217" s="9">
        <v>10</v>
      </c>
      <c r="Y217" s="9">
        <v>0</v>
      </c>
      <c r="Z217" s="22">
        <v>0.11</v>
      </c>
      <c r="AA217" s="22">
        <v>1.3</v>
      </c>
      <c r="AB217" s="22">
        <v>0.22</v>
      </c>
      <c r="AC217" s="22">
        <v>0.25</v>
      </c>
      <c r="AD217" s="9">
        <v>12</v>
      </c>
      <c r="AE217" s="22">
        <v>6.8</v>
      </c>
      <c r="AF217" s="31">
        <v>4.8</v>
      </c>
      <c r="AG217" s="22">
        <v>0.31</v>
      </c>
      <c r="AH217" s="22">
        <v>1.2</v>
      </c>
      <c r="AI217" s="46">
        <v>0.2</v>
      </c>
      <c r="AJ217" s="22">
        <v>6.3</v>
      </c>
      <c r="AK217" s="30">
        <v>1.9</v>
      </c>
      <c r="AL217" s="28">
        <v>324</v>
      </c>
      <c r="AM217" s="28">
        <v>371</v>
      </c>
      <c r="AN217" s="28">
        <v>17</v>
      </c>
      <c r="AO217" s="28">
        <v>215</v>
      </c>
      <c r="AP217" s="28">
        <v>23</v>
      </c>
      <c r="AQ217" s="25">
        <v>1.1000000000000001</v>
      </c>
      <c r="AR217" s="25">
        <v>3.5</v>
      </c>
    </row>
    <row r="218" spans="1:44" s="44" customFormat="1" ht="18" customHeight="1" x14ac:dyDescent="0.25">
      <c r="A218" t="s">
        <v>1242</v>
      </c>
      <c r="B218" s="26" t="s">
        <v>1556</v>
      </c>
      <c r="C218" s="11">
        <v>221.527978416</v>
      </c>
      <c r="D218" s="11">
        <v>927</v>
      </c>
      <c r="E218" s="37">
        <v>60.4</v>
      </c>
      <c r="F218" s="38">
        <v>22.5</v>
      </c>
      <c r="G218" s="25">
        <v>14.5</v>
      </c>
      <c r="H218" s="25">
        <v>0.3</v>
      </c>
      <c r="I218" s="25">
        <v>0.3</v>
      </c>
      <c r="J218" s="25">
        <v>0.2</v>
      </c>
      <c r="K218" s="25">
        <v>0.2</v>
      </c>
      <c r="L218" s="30">
        <v>0</v>
      </c>
      <c r="M218" s="25">
        <v>0</v>
      </c>
      <c r="N218" s="25">
        <v>0.1</v>
      </c>
      <c r="O218" s="25">
        <v>0</v>
      </c>
      <c r="P218" s="25">
        <v>0</v>
      </c>
      <c r="Q218" s="25">
        <v>5.0999999999999996</v>
      </c>
      <c r="R218" s="25">
        <v>5.6</v>
      </c>
      <c r="S218" s="25">
        <v>2.8</v>
      </c>
      <c r="T218" s="25">
        <v>0.47</v>
      </c>
      <c r="U218" s="25">
        <v>2.5</v>
      </c>
      <c r="V218" s="28">
        <v>110</v>
      </c>
      <c r="W218" s="22">
        <v>1.4E-2</v>
      </c>
      <c r="X218" s="9">
        <v>14</v>
      </c>
      <c r="Y218" s="9">
        <v>0</v>
      </c>
      <c r="Z218" s="22">
        <v>0.11</v>
      </c>
      <c r="AA218" s="22">
        <v>2.1</v>
      </c>
      <c r="AB218" s="22">
        <v>0.22</v>
      </c>
      <c r="AC218" s="22">
        <v>0.25</v>
      </c>
      <c r="AD218" s="9">
        <v>12</v>
      </c>
      <c r="AE218" s="22">
        <v>6.8</v>
      </c>
      <c r="AF218" s="31">
        <v>4.8</v>
      </c>
      <c r="AG218" s="22">
        <v>0.31</v>
      </c>
      <c r="AH218" s="22">
        <v>1.2</v>
      </c>
      <c r="AI218" s="46">
        <v>0.2</v>
      </c>
      <c r="AJ218" s="22">
        <v>5.4</v>
      </c>
      <c r="AK218" s="30">
        <v>1.9</v>
      </c>
      <c r="AL218" s="28">
        <v>324</v>
      </c>
      <c r="AM218" s="28">
        <v>371</v>
      </c>
      <c r="AN218" s="28">
        <v>17</v>
      </c>
      <c r="AO218" s="28">
        <v>215</v>
      </c>
      <c r="AP218" s="28">
        <v>23</v>
      </c>
      <c r="AQ218" s="25">
        <v>1.1000000000000001</v>
      </c>
      <c r="AR218" s="25">
        <v>3.5</v>
      </c>
    </row>
    <row r="219" spans="1:44" s="44" customFormat="1" ht="18" customHeight="1" x14ac:dyDescent="0.25">
      <c r="A219" t="s">
        <v>1243</v>
      </c>
      <c r="B219" s="26" t="s">
        <v>1557</v>
      </c>
      <c r="C219" s="11">
        <v>150.791968048</v>
      </c>
      <c r="D219" s="11">
        <v>631</v>
      </c>
      <c r="E219" s="37">
        <v>67.599999999999994</v>
      </c>
      <c r="F219" s="38">
        <v>25.1</v>
      </c>
      <c r="G219" s="25">
        <v>5.6</v>
      </c>
      <c r="H219" s="25">
        <v>0</v>
      </c>
      <c r="I219" s="25">
        <v>0</v>
      </c>
      <c r="J219" s="25">
        <v>0</v>
      </c>
      <c r="K219" s="25">
        <v>0</v>
      </c>
      <c r="L219" s="30">
        <v>0</v>
      </c>
      <c r="M219" s="25">
        <v>0</v>
      </c>
      <c r="N219" s="25">
        <v>0</v>
      </c>
      <c r="O219" s="25">
        <v>0</v>
      </c>
      <c r="P219" s="25">
        <v>0</v>
      </c>
      <c r="Q219" s="25">
        <v>2.2999999999999998</v>
      </c>
      <c r="R219" s="25">
        <v>2.6</v>
      </c>
      <c r="S219" s="25">
        <v>0.2</v>
      </c>
      <c r="T219" s="25">
        <v>0.49</v>
      </c>
      <c r="U219" s="25">
        <v>0.1</v>
      </c>
      <c r="V219" s="28">
        <v>121</v>
      </c>
      <c r="W219" s="22">
        <v>0</v>
      </c>
      <c r="X219" s="9">
        <v>0</v>
      </c>
      <c r="Y219" s="9">
        <v>0</v>
      </c>
      <c r="Z219" s="22">
        <v>0</v>
      </c>
      <c r="AA219" s="22">
        <v>0.11</v>
      </c>
      <c r="AB219" s="22">
        <v>0.13</v>
      </c>
      <c r="AC219" s="22">
        <v>0.24</v>
      </c>
      <c r="AD219" s="9">
        <v>12</v>
      </c>
      <c r="AE219" s="24">
        <v>7</v>
      </c>
      <c r="AF219" s="31">
        <v>5.4</v>
      </c>
      <c r="AG219" s="46">
        <v>0.2</v>
      </c>
      <c r="AH219" s="22">
        <v>1.1000000000000001</v>
      </c>
      <c r="AI219" s="22">
        <v>0</v>
      </c>
      <c r="AJ219" s="22">
        <v>6.4</v>
      </c>
      <c r="AK219" s="30">
        <v>1.71</v>
      </c>
      <c r="AL219" s="28">
        <v>175</v>
      </c>
      <c r="AM219" s="28">
        <v>326</v>
      </c>
      <c r="AN219" s="28">
        <v>17</v>
      </c>
      <c r="AO219" s="28">
        <v>219</v>
      </c>
      <c r="AP219" s="28">
        <v>23</v>
      </c>
      <c r="AQ219" s="25">
        <v>1.2</v>
      </c>
      <c r="AR219" s="25">
        <v>4</v>
      </c>
    </row>
    <row r="220" spans="1:44" ht="18" customHeight="1" x14ac:dyDescent="0.25">
      <c r="A220" t="s">
        <v>1244</v>
      </c>
      <c r="B220" s="26" t="s">
        <v>1558</v>
      </c>
      <c r="C220" s="11">
        <v>215.314680208</v>
      </c>
      <c r="D220" s="11">
        <v>901</v>
      </c>
      <c r="E220" s="37">
        <v>61</v>
      </c>
      <c r="F220" s="38">
        <v>23</v>
      </c>
      <c r="G220" s="25">
        <v>13.7</v>
      </c>
      <c r="H220" s="25">
        <v>0</v>
      </c>
      <c r="I220" s="25">
        <v>0</v>
      </c>
      <c r="J220" s="25">
        <v>0</v>
      </c>
      <c r="K220" s="25">
        <v>0</v>
      </c>
      <c r="L220" s="30">
        <v>0</v>
      </c>
      <c r="M220" s="25">
        <v>0</v>
      </c>
      <c r="N220" s="25">
        <v>0</v>
      </c>
      <c r="O220" s="25">
        <v>0</v>
      </c>
      <c r="P220" s="25">
        <v>0</v>
      </c>
      <c r="Q220" s="25">
        <v>6.2</v>
      </c>
      <c r="R220" s="25">
        <v>5.3</v>
      </c>
      <c r="S220" s="25">
        <v>1.7</v>
      </c>
      <c r="T220" s="25">
        <v>0.437</v>
      </c>
      <c r="U220" s="25">
        <v>1.3</v>
      </c>
      <c r="V220" s="28">
        <v>106</v>
      </c>
      <c r="W220" s="22">
        <v>3.0000000000000001E-3</v>
      </c>
      <c r="X220" s="43">
        <v>3</v>
      </c>
      <c r="Y220" s="9">
        <v>19</v>
      </c>
      <c r="Z220" s="9">
        <v>0.05</v>
      </c>
      <c r="AA220" s="46">
        <v>0.2</v>
      </c>
      <c r="AB220" s="22">
        <v>0.22</v>
      </c>
      <c r="AC220" s="22">
        <v>0.25</v>
      </c>
      <c r="AD220" s="9">
        <v>12</v>
      </c>
      <c r="AE220" s="24">
        <v>7</v>
      </c>
      <c r="AF220" s="31">
        <v>5</v>
      </c>
      <c r="AG220" s="22">
        <v>0.32</v>
      </c>
      <c r="AH220" s="22">
        <v>1.4</v>
      </c>
      <c r="AI220" s="22">
        <v>0</v>
      </c>
      <c r="AJ220" s="43">
        <v>6</v>
      </c>
      <c r="AK220" s="30">
        <v>2.2999999999999998</v>
      </c>
      <c r="AL220" s="28">
        <v>381</v>
      </c>
      <c r="AM220" s="28">
        <v>373</v>
      </c>
      <c r="AN220" s="28">
        <v>17</v>
      </c>
      <c r="AO220" s="28">
        <v>219</v>
      </c>
      <c r="AP220" s="28">
        <v>24</v>
      </c>
      <c r="AQ220" s="25">
        <v>1.1000000000000001</v>
      </c>
      <c r="AR220" s="25">
        <v>3.6</v>
      </c>
    </row>
    <row r="221" spans="1:44" ht="18" customHeight="1" x14ac:dyDescent="0.25">
      <c r="A221" t="s">
        <v>1245</v>
      </c>
      <c r="B221" s="26" t="s">
        <v>1559</v>
      </c>
      <c r="C221" s="11">
        <v>195.00197452799998</v>
      </c>
      <c r="D221" s="11">
        <v>816</v>
      </c>
      <c r="E221" s="37">
        <v>62.7</v>
      </c>
      <c r="F221" s="38">
        <v>24.9</v>
      </c>
      <c r="G221" s="25">
        <v>10.6</v>
      </c>
      <c r="H221" s="25">
        <v>0</v>
      </c>
      <c r="I221" s="25">
        <v>0</v>
      </c>
      <c r="J221" s="25">
        <v>0</v>
      </c>
      <c r="K221" s="25">
        <v>0</v>
      </c>
      <c r="L221" s="30">
        <v>0</v>
      </c>
      <c r="M221" s="25">
        <v>0</v>
      </c>
      <c r="N221" s="25">
        <v>0</v>
      </c>
      <c r="O221" s="25">
        <v>0</v>
      </c>
      <c r="P221" s="25">
        <v>0</v>
      </c>
      <c r="Q221" s="25">
        <v>4.7</v>
      </c>
      <c r="R221" s="25">
        <v>4.5999999999999996</v>
      </c>
      <c r="S221" s="25">
        <v>0.9</v>
      </c>
      <c r="T221" s="25">
        <v>0.42899999999999999</v>
      </c>
      <c r="U221" s="25">
        <v>0.6</v>
      </c>
      <c r="V221" s="28">
        <v>102</v>
      </c>
      <c r="W221" s="22">
        <v>1.0999999999999999E-2</v>
      </c>
      <c r="X221" s="9">
        <v>11</v>
      </c>
      <c r="Y221" s="43">
        <v>6</v>
      </c>
      <c r="Z221" s="9">
        <v>0.05</v>
      </c>
      <c r="AA221" s="22">
        <v>0.11</v>
      </c>
      <c r="AB221" s="22">
        <v>0.13</v>
      </c>
      <c r="AC221" s="22">
        <v>0.24</v>
      </c>
      <c r="AD221" s="9">
        <v>12</v>
      </c>
      <c r="AE221" s="24">
        <v>7</v>
      </c>
      <c r="AF221" s="31">
        <v>5.5</v>
      </c>
      <c r="AG221" s="22">
        <v>0.38</v>
      </c>
      <c r="AH221" s="22">
        <v>1.1000000000000001</v>
      </c>
      <c r="AI221" s="22">
        <v>0</v>
      </c>
      <c r="AJ221" s="22">
        <v>6.4</v>
      </c>
      <c r="AK221" s="30">
        <v>1.8</v>
      </c>
      <c r="AL221" s="28">
        <v>201</v>
      </c>
      <c r="AM221" s="28">
        <v>323</v>
      </c>
      <c r="AN221" s="28">
        <v>17</v>
      </c>
      <c r="AO221" s="28">
        <v>218</v>
      </c>
      <c r="AP221" s="28">
        <v>22</v>
      </c>
      <c r="AQ221" s="25">
        <v>1.1000000000000001</v>
      </c>
      <c r="AR221" s="25">
        <v>4</v>
      </c>
    </row>
    <row r="222" spans="1:44" ht="18" customHeight="1" x14ac:dyDescent="0.25">
      <c r="A222" t="s">
        <v>1246</v>
      </c>
      <c r="B222" s="26" t="s">
        <v>1560</v>
      </c>
      <c r="C222" s="11">
        <v>150.314022032</v>
      </c>
      <c r="D222" s="11">
        <v>629</v>
      </c>
      <c r="E222" s="37">
        <v>67.8</v>
      </c>
      <c r="F222" s="38">
        <v>25</v>
      </c>
      <c r="G222" s="25">
        <v>5.6</v>
      </c>
      <c r="H222" s="25">
        <v>0</v>
      </c>
      <c r="I222" s="25">
        <v>0</v>
      </c>
      <c r="J222" s="25">
        <v>0</v>
      </c>
      <c r="K222" s="25">
        <v>0</v>
      </c>
      <c r="L222" s="30">
        <v>0</v>
      </c>
      <c r="M222" s="25">
        <v>0</v>
      </c>
      <c r="N222" s="25">
        <v>0</v>
      </c>
      <c r="O222" s="25">
        <v>0</v>
      </c>
      <c r="P222" s="25">
        <v>0</v>
      </c>
      <c r="Q222" s="25">
        <v>2.2999999999999998</v>
      </c>
      <c r="R222" s="25">
        <v>2.6</v>
      </c>
      <c r="S222" s="25">
        <v>0.2</v>
      </c>
      <c r="T222" s="25">
        <v>0.27</v>
      </c>
      <c r="U222" s="25">
        <v>0.1</v>
      </c>
      <c r="V222" s="28">
        <v>125</v>
      </c>
      <c r="W222" s="22">
        <v>0</v>
      </c>
      <c r="X222" s="9">
        <v>0</v>
      </c>
      <c r="Y222" s="9">
        <v>0</v>
      </c>
      <c r="Z222" s="22">
        <v>0</v>
      </c>
      <c r="AA222" s="22">
        <v>0.12</v>
      </c>
      <c r="AB222" s="22">
        <v>0.13</v>
      </c>
      <c r="AC222" s="22">
        <v>0.24</v>
      </c>
      <c r="AD222" s="9">
        <v>12</v>
      </c>
      <c r="AE222" s="24">
        <v>7</v>
      </c>
      <c r="AF222" s="31">
        <v>5.3</v>
      </c>
      <c r="AG222" s="46">
        <v>0.2</v>
      </c>
      <c r="AH222" s="22">
        <v>1.1000000000000001</v>
      </c>
      <c r="AI222" s="22">
        <v>0</v>
      </c>
      <c r="AJ222" s="22">
        <v>6.4</v>
      </c>
      <c r="AK222" s="30">
        <v>1.6</v>
      </c>
      <c r="AL222" s="28">
        <v>239</v>
      </c>
      <c r="AM222" s="28">
        <v>325</v>
      </c>
      <c r="AN222" s="28">
        <v>17</v>
      </c>
      <c r="AO222" s="28">
        <v>219</v>
      </c>
      <c r="AP222" s="28">
        <v>22</v>
      </c>
      <c r="AQ222" s="25">
        <v>1.2</v>
      </c>
      <c r="AR222" s="25">
        <v>4</v>
      </c>
    </row>
    <row r="223" spans="1:44" ht="18" customHeight="1" x14ac:dyDescent="0.25">
      <c r="A223" t="s">
        <v>1247</v>
      </c>
      <c r="B223" s="26" t="s">
        <v>1561</v>
      </c>
      <c r="C223" s="11">
        <v>146.77989801128962</v>
      </c>
      <c r="D223" s="45">
        <v>614.21120000000008</v>
      </c>
      <c r="E223" s="37">
        <v>71</v>
      </c>
      <c r="F223" s="38">
        <v>19.600000000000001</v>
      </c>
      <c r="G223" s="25">
        <v>7.6</v>
      </c>
      <c r="H223" s="25">
        <v>0</v>
      </c>
      <c r="I223" s="25">
        <v>0</v>
      </c>
      <c r="J223" s="25">
        <v>0</v>
      </c>
      <c r="K223" s="25">
        <v>0</v>
      </c>
      <c r="L223" s="30">
        <v>0</v>
      </c>
      <c r="M223" s="25">
        <v>0</v>
      </c>
      <c r="N223" s="25">
        <v>0</v>
      </c>
      <c r="O223" s="25">
        <v>0</v>
      </c>
      <c r="P223" s="25">
        <v>0</v>
      </c>
      <c r="Q223" s="25">
        <v>3.2</v>
      </c>
      <c r="R223" s="25">
        <v>3.6</v>
      </c>
      <c r="S223" s="25">
        <v>0.3</v>
      </c>
      <c r="T223" s="25">
        <v>0.37</v>
      </c>
      <c r="U223" s="25">
        <v>0.1</v>
      </c>
      <c r="V223" s="28">
        <v>91</v>
      </c>
      <c r="W223" s="22">
        <v>0</v>
      </c>
      <c r="X223" s="9">
        <v>0</v>
      </c>
      <c r="Y223" s="9">
        <v>0</v>
      </c>
      <c r="Z223" s="22">
        <v>0</v>
      </c>
      <c r="AA223" s="22">
        <v>0.17</v>
      </c>
      <c r="AB223" s="22">
        <v>0.32</v>
      </c>
      <c r="AC223" s="22">
        <v>0.24</v>
      </c>
      <c r="AD223" s="9">
        <v>11</v>
      </c>
      <c r="AE223" s="22">
        <v>6.5</v>
      </c>
      <c r="AF223" s="31">
        <v>4.2</v>
      </c>
      <c r="AG223" s="22">
        <v>0.35</v>
      </c>
      <c r="AH223" s="22">
        <v>1.2</v>
      </c>
      <c r="AI223" s="22">
        <v>0</v>
      </c>
      <c r="AJ223" s="22">
        <v>5.8</v>
      </c>
      <c r="AK223" s="30">
        <v>1.8</v>
      </c>
      <c r="AL223" s="28">
        <v>28</v>
      </c>
      <c r="AM223" s="28">
        <v>414</v>
      </c>
      <c r="AN223" s="28">
        <v>11</v>
      </c>
      <c r="AO223" s="28">
        <v>234</v>
      </c>
      <c r="AP223" s="28">
        <v>21</v>
      </c>
      <c r="AQ223" s="25">
        <v>1.1000000000000001</v>
      </c>
      <c r="AR223" s="25">
        <v>3.3</v>
      </c>
    </row>
    <row r="224" spans="1:44" ht="18" customHeight="1" x14ac:dyDescent="0.25">
      <c r="A224" t="s">
        <v>1248</v>
      </c>
      <c r="B224" s="26" t="s">
        <v>1562</v>
      </c>
      <c r="C224" s="11">
        <v>171.1765568088064</v>
      </c>
      <c r="D224" s="45">
        <v>716.30079999999998</v>
      </c>
      <c r="E224" s="37">
        <v>65.7</v>
      </c>
      <c r="F224" s="38">
        <v>24.8</v>
      </c>
      <c r="G224" s="25">
        <v>8</v>
      </c>
      <c r="H224" s="25">
        <v>0</v>
      </c>
      <c r="I224" s="25">
        <v>0</v>
      </c>
      <c r="J224" s="25">
        <v>0</v>
      </c>
      <c r="K224" s="25">
        <v>0</v>
      </c>
      <c r="L224" s="30">
        <v>0</v>
      </c>
      <c r="M224" s="25">
        <v>0</v>
      </c>
      <c r="N224" s="25">
        <v>0</v>
      </c>
      <c r="O224" s="25">
        <v>0</v>
      </c>
      <c r="P224" s="25">
        <v>0</v>
      </c>
      <c r="Q224" s="25">
        <v>3.4</v>
      </c>
      <c r="R224" s="25">
        <v>3.8</v>
      </c>
      <c r="S224" s="25">
        <v>0.3</v>
      </c>
      <c r="T224" s="25">
        <v>0.39</v>
      </c>
      <c r="U224" s="25">
        <v>0.1</v>
      </c>
      <c r="V224" s="28">
        <v>117</v>
      </c>
      <c r="W224" s="22">
        <v>0</v>
      </c>
      <c r="X224" s="9">
        <v>0</v>
      </c>
      <c r="Y224" s="9">
        <v>0</v>
      </c>
      <c r="Z224" s="22">
        <v>0</v>
      </c>
      <c r="AA224" s="22">
        <v>0.32</v>
      </c>
      <c r="AB224" s="22">
        <v>0.18</v>
      </c>
      <c r="AC224" s="22">
        <v>0.27</v>
      </c>
      <c r="AD224" s="9">
        <v>9.9</v>
      </c>
      <c r="AE224" s="22">
        <v>4.5999999999999996</v>
      </c>
      <c r="AF224" s="31">
        <v>5.3</v>
      </c>
      <c r="AG224" s="46">
        <v>0.2</v>
      </c>
      <c r="AH224" s="22">
        <v>0.97</v>
      </c>
      <c r="AI224" s="22">
        <v>0</v>
      </c>
      <c r="AJ224" s="22">
        <v>5.3</v>
      </c>
      <c r="AK224" s="30">
        <v>1.2</v>
      </c>
      <c r="AL224" s="28">
        <v>149</v>
      </c>
      <c r="AM224" s="28">
        <v>290</v>
      </c>
      <c r="AN224" s="28">
        <v>12</v>
      </c>
      <c r="AO224" s="28">
        <v>213</v>
      </c>
      <c r="AP224" s="28">
        <v>19</v>
      </c>
      <c r="AQ224" s="25">
        <v>1.5</v>
      </c>
      <c r="AR224" s="25">
        <v>4.5999999999999996</v>
      </c>
    </row>
    <row r="225" spans="1:44" ht="18" customHeight="1" x14ac:dyDescent="0.25">
      <c r="A225" t="s">
        <v>1249</v>
      </c>
      <c r="B225" s="26" t="s">
        <v>1563</v>
      </c>
      <c r="C225" s="11">
        <v>202.64911078399999</v>
      </c>
      <c r="D225" s="45">
        <v>848</v>
      </c>
      <c r="E225" s="37">
        <v>61.5</v>
      </c>
      <c r="F225" s="38">
        <v>22.4</v>
      </c>
      <c r="G225" s="25">
        <v>12.3</v>
      </c>
      <c r="H225" s="25">
        <v>0.6</v>
      </c>
      <c r="I225" s="25">
        <v>0.6</v>
      </c>
      <c r="J225" s="25">
        <v>0.4</v>
      </c>
      <c r="K225" s="25">
        <v>0.4</v>
      </c>
      <c r="L225" s="30">
        <v>0</v>
      </c>
      <c r="M225" s="25">
        <v>0</v>
      </c>
      <c r="N225" s="25">
        <v>0.1</v>
      </c>
      <c r="O225" s="25">
        <v>0.1</v>
      </c>
      <c r="P225" s="25">
        <v>0.2</v>
      </c>
      <c r="Q225" s="25">
        <v>4.5999999999999996</v>
      </c>
      <c r="R225" s="25">
        <v>6.2</v>
      </c>
      <c r="S225" s="25">
        <v>0.7</v>
      </c>
      <c r="T225" s="25">
        <v>0.45</v>
      </c>
      <c r="U225" s="25">
        <v>0.4</v>
      </c>
      <c r="V225" s="28">
        <v>100</v>
      </c>
      <c r="W225" s="22">
        <v>1.2999999999999999E-2</v>
      </c>
      <c r="X225" s="9">
        <v>13</v>
      </c>
      <c r="Y225" s="9">
        <v>24</v>
      </c>
      <c r="Z225" s="9">
        <v>0.05</v>
      </c>
      <c r="AA225" s="22">
        <v>0.73</v>
      </c>
      <c r="AB225" s="22">
        <v>0.23</v>
      </c>
      <c r="AC225" s="22">
        <v>0.28000000000000003</v>
      </c>
      <c r="AD225" s="9">
        <v>11</v>
      </c>
      <c r="AE225" s="22">
        <v>6.1</v>
      </c>
      <c r="AF225" s="31">
        <v>4.8</v>
      </c>
      <c r="AG225" s="22">
        <v>0.26</v>
      </c>
      <c r="AH225" s="22">
        <v>0.94</v>
      </c>
      <c r="AI225" s="22">
        <v>1.6</v>
      </c>
      <c r="AJ225" s="22">
        <v>7.8</v>
      </c>
      <c r="AK225" s="30">
        <v>2.2000000000000002</v>
      </c>
      <c r="AL225" s="28">
        <v>369</v>
      </c>
      <c r="AM225" s="28">
        <v>518</v>
      </c>
      <c r="AN225" s="28">
        <v>17</v>
      </c>
      <c r="AO225" s="28">
        <v>277</v>
      </c>
      <c r="AP225" s="28">
        <v>29</v>
      </c>
      <c r="AQ225" s="25">
        <v>1.4</v>
      </c>
      <c r="AR225" s="25">
        <v>3.8</v>
      </c>
    </row>
    <row r="226" spans="1:44" ht="18" customHeight="1" x14ac:dyDescent="0.25">
      <c r="A226" t="s">
        <v>1250</v>
      </c>
      <c r="B226" s="26" t="s">
        <v>1564</v>
      </c>
      <c r="C226" s="11">
        <v>202.64911078399999</v>
      </c>
      <c r="D226" s="11">
        <v>848</v>
      </c>
      <c r="E226" s="37">
        <v>61.5</v>
      </c>
      <c r="F226" s="38">
        <v>22.4</v>
      </c>
      <c r="G226" s="25">
        <v>12.3</v>
      </c>
      <c r="H226" s="25">
        <v>0.6</v>
      </c>
      <c r="I226" s="25">
        <v>0.6</v>
      </c>
      <c r="J226" s="25">
        <v>0.4</v>
      </c>
      <c r="K226" s="25">
        <v>0.4</v>
      </c>
      <c r="L226" s="30">
        <v>0</v>
      </c>
      <c r="M226" s="25">
        <v>0</v>
      </c>
      <c r="N226" s="25">
        <v>0.1</v>
      </c>
      <c r="O226" s="25">
        <v>0.1</v>
      </c>
      <c r="P226" s="25">
        <v>0.2</v>
      </c>
      <c r="Q226" s="25">
        <v>4.5999999999999996</v>
      </c>
      <c r="R226" s="25">
        <v>5.6</v>
      </c>
      <c r="S226" s="25">
        <v>1.3</v>
      </c>
      <c r="T226" s="25">
        <v>0.45</v>
      </c>
      <c r="U226" s="25">
        <v>1.1000000000000001</v>
      </c>
      <c r="V226" s="28">
        <v>100</v>
      </c>
      <c r="W226" s="22">
        <v>1.2999999999999999E-2</v>
      </c>
      <c r="X226" s="9">
        <v>13</v>
      </c>
      <c r="Y226" s="9">
        <v>24</v>
      </c>
      <c r="Z226" s="9">
        <v>0.05</v>
      </c>
      <c r="AA226" s="22">
        <v>1.1000000000000001</v>
      </c>
      <c r="AB226" s="22">
        <v>0.23</v>
      </c>
      <c r="AC226" s="22">
        <v>0.28000000000000003</v>
      </c>
      <c r="AD226" s="9">
        <v>12</v>
      </c>
      <c r="AE226" s="22">
        <v>7.6</v>
      </c>
      <c r="AF226" s="31">
        <v>4.8</v>
      </c>
      <c r="AG226" s="22">
        <v>0.26</v>
      </c>
      <c r="AH226" s="22">
        <v>0.94</v>
      </c>
      <c r="AI226" s="22">
        <v>1.6</v>
      </c>
      <c r="AJ226" s="22">
        <v>7.6</v>
      </c>
      <c r="AK226" s="30">
        <v>2.2000000000000002</v>
      </c>
      <c r="AL226" s="28">
        <v>369</v>
      </c>
      <c r="AM226" s="28">
        <v>518</v>
      </c>
      <c r="AN226" s="28">
        <v>17</v>
      </c>
      <c r="AO226" s="28">
        <v>277</v>
      </c>
      <c r="AP226" s="28">
        <v>29</v>
      </c>
      <c r="AQ226" s="25">
        <v>1.4</v>
      </c>
      <c r="AR226" s="25">
        <v>3.8</v>
      </c>
    </row>
    <row r="227" spans="1:44" ht="18" customHeight="1" x14ac:dyDescent="0.25">
      <c r="A227" t="s">
        <v>1251</v>
      </c>
      <c r="B227" s="26" t="s">
        <v>1565</v>
      </c>
      <c r="C227" s="11">
        <v>202.64911078399999</v>
      </c>
      <c r="D227" s="11">
        <v>848</v>
      </c>
      <c r="E227" s="37">
        <v>61.5</v>
      </c>
      <c r="F227" s="38">
        <v>22.4</v>
      </c>
      <c r="G227" s="25">
        <v>12.3</v>
      </c>
      <c r="H227" s="25">
        <v>0.6</v>
      </c>
      <c r="I227" s="25">
        <v>0.6</v>
      </c>
      <c r="J227" s="25">
        <v>0.4</v>
      </c>
      <c r="K227" s="25">
        <v>0.4</v>
      </c>
      <c r="L227" s="30">
        <v>0</v>
      </c>
      <c r="M227" s="25">
        <v>0</v>
      </c>
      <c r="N227" s="25">
        <v>0.1</v>
      </c>
      <c r="O227" s="25">
        <v>0.1</v>
      </c>
      <c r="P227" s="25">
        <v>0.2</v>
      </c>
      <c r="Q227" s="25">
        <v>4.5999999999999996</v>
      </c>
      <c r="R227" s="25">
        <v>5</v>
      </c>
      <c r="S227" s="25">
        <v>2</v>
      </c>
      <c r="T227" s="25">
        <v>0.45</v>
      </c>
      <c r="U227" s="25">
        <v>1.8</v>
      </c>
      <c r="V227" s="28">
        <v>100</v>
      </c>
      <c r="W227" s="22">
        <v>1.2999999999999999E-2</v>
      </c>
      <c r="X227" s="9">
        <v>13</v>
      </c>
      <c r="Y227" s="9">
        <v>24</v>
      </c>
      <c r="Z227" s="9">
        <v>0.05</v>
      </c>
      <c r="AA227" s="22">
        <v>1.6</v>
      </c>
      <c r="AB227" s="22">
        <v>0.23</v>
      </c>
      <c r="AC227" s="22">
        <v>0.28000000000000003</v>
      </c>
      <c r="AD227" s="9">
        <v>11</v>
      </c>
      <c r="AE227" s="22">
        <v>6.1</v>
      </c>
      <c r="AF227" s="31">
        <v>4.8</v>
      </c>
      <c r="AG227" s="22">
        <v>0.26</v>
      </c>
      <c r="AH227" s="22">
        <v>0.94</v>
      </c>
      <c r="AI227" s="22">
        <v>1.6</v>
      </c>
      <c r="AJ227" s="22">
        <v>7.4</v>
      </c>
      <c r="AK227" s="30">
        <v>2.2000000000000002</v>
      </c>
      <c r="AL227" s="28">
        <v>369</v>
      </c>
      <c r="AM227" s="28">
        <v>518</v>
      </c>
      <c r="AN227" s="28">
        <v>17</v>
      </c>
      <c r="AO227" s="28">
        <v>277</v>
      </c>
      <c r="AP227" s="28">
        <v>29</v>
      </c>
      <c r="AQ227" s="25">
        <v>1.4</v>
      </c>
      <c r="AR227" s="25">
        <v>3.8</v>
      </c>
    </row>
    <row r="228" spans="1:44" ht="18" customHeight="1" x14ac:dyDescent="0.25">
      <c r="A228" t="s">
        <v>1252</v>
      </c>
      <c r="B228" s="26" t="s">
        <v>1566</v>
      </c>
      <c r="C228" s="11">
        <v>178.67552979984637</v>
      </c>
      <c r="D228" s="45">
        <v>747.68079999999998</v>
      </c>
      <c r="E228" s="37">
        <v>63.6</v>
      </c>
      <c r="F228" s="38">
        <v>26</v>
      </c>
      <c r="G228" s="25">
        <v>8.3000000000000007</v>
      </c>
      <c r="H228" s="25">
        <v>0</v>
      </c>
      <c r="I228" s="25">
        <v>0</v>
      </c>
      <c r="J228" s="25">
        <v>0</v>
      </c>
      <c r="K228" s="25">
        <v>0</v>
      </c>
      <c r="L228" s="30">
        <v>0</v>
      </c>
      <c r="M228" s="25">
        <v>0</v>
      </c>
      <c r="N228" s="25">
        <v>0</v>
      </c>
      <c r="O228" s="25">
        <v>0</v>
      </c>
      <c r="P228" s="25">
        <v>0</v>
      </c>
      <c r="Q228" s="25">
        <v>3.5</v>
      </c>
      <c r="R228" s="25">
        <v>3.9</v>
      </c>
      <c r="S228" s="25">
        <v>0.3</v>
      </c>
      <c r="T228" s="25">
        <v>0.4</v>
      </c>
      <c r="U228" s="25">
        <v>0.1</v>
      </c>
      <c r="V228" s="28">
        <v>121</v>
      </c>
      <c r="W228" s="22">
        <v>0</v>
      </c>
      <c r="X228" s="9">
        <v>0</v>
      </c>
      <c r="Y228" s="9">
        <v>0</v>
      </c>
      <c r="Z228" s="22">
        <v>0</v>
      </c>
      <c r="AA228" s="22">
        <v>0.18</v>
      </c>
      <c r="AB228" s="22">
        <v>0.21</v>
      </c>
      <c r="AC228" s="22">
        <v>0.28000000000000003</v>
      </c>
      <c r="AD228" s="9">
        <v>13</v>
      </c>
      <c r="AE228" s="22">
        <v>7.5</v>
      </c>
      <c r="AF228" s="31">
        <v>5.5</v>
      </c>
      <c r="AG228" s="22">
        <v>0.23</v>
      </c>
      <c r="AH228" s="22">
        <v>0.99</v>
      </c>
      <c r="AI228" s="22">
        <v>0</v>
      </c>
      <c r="AJ228" s="22">
        <v>5.5</v>
      </c>
      <c r="AK228" s="30">
        <v>1.1000000000000001</v>
      </c>
      <c r="AL228" s="28">
        <v>204</v>
      </c>
      <c r="AM228" s="28">
        <v>358</v>
      </c>
      <c r="AN228" s="28">
        <v>14</v>
      </c>
      <c r="AO228" s="28">
        <v>270</v>
      </c>
      <c r="AP228" s="28">
        <v>21</v>
      </c>
      <c r="AQ228" s="25">
        <v>1.6</v>
      </c>
      <c r="AR228" s="25">
        <v>4.8</v>
      </c>
    </row>
    <row r="229" spans="1:44" ht="18" customHeight="1" x14ac:dyDescent="0.3">
      <c r="A229" s="47"/>
      <c r="B229" s="21"/>
      <c r="C229" s="11"/>
      <c r="D229" s="11"/>
      <c r="E229" s="37"/>
      <c r="F229" s="38"/>
      <c r="G229" s="48"/>
      <c r="H229" s="48"/>
      <c r="I229" s="48"/>
      <c r="J229" s="48"/>
      <c r="K229" s="48"/>
      <c r="L229" s="49"/>
      <c r="M229" s="48"/>
      <c r="N229" s="48"/>
      <c r="O229" s="48"/>
      <c r="P229" s="48"/>
      <c r="Q229" s="48"/>
      <c r="R229" s="48"/>
      <c r="S229" s="48"/>
      <c r="T229" s="48"/>
      <c r="U229" s="48"/>
      <c r="V229" s="50"/>
      <c r="W229" s="47"/>
      <c r="X229" s="9"/>
      <c r="Y229" s="9"/>
      <c r="Z229" s="47"/>
      <c r="AA229" s="47"/>
      <c r="AB229" s="47"/>
      <c r="AC229" s="47"/>
      <c r="AD229" s="47"/>
      <c r="AE229" s="47"/>
      <c r="AF229" s="51"/>
      <c r="AG229" s="47"/>
      <c r="AH229" s="47"/>
      <c r="AI229" s="47"/>
      <c r="AJ229" s="47"/>
      <c r="AK229" s="49"/>
      <c r="AL229" s="50"/>
      <c r="AM229" s="50"/>
      <c r="AN229" s="50"/>
      <c r="AO229" s="50"/>
      <c r="AP229" s="50"/>
      <c r="AQ229" s="48"/>
      <c r="AR229" s="48"/>
    </row>
    <row r="230" spans="1:44" ht="18" customHeight="1" x14ac:dyDescent="0.25">
      <c r="A230" t="s">
        <v>1253</v>
      </c>
      <c r="B230" s="21" t="s">
        <v>1469</v>
      </c>
      <c r="C230" s="11">
        <v>263.82620083199998</v>
      </c>
      <c r="D230" s="11">
        <v>1104</v>
      </c>
      <c r="E230" s="37">
        <v>53.7</v>
      </c>
      <c r="F230" s="38">
        <v>27.5</v>
      </c>
      <c r="G230" s="25">
        <v>17.100000000000001</v>
      </c>
      <c r="H230" s="25">
        <v>0</v>
      </c>
      <c r="I230" s="25">
        <v>0</v>
      </c>
      <c r="J230" s="25">
        <v>0</v>
      </c>
      <c r="K230" s="25">
        <v>0</v>
      </c>
      <c r="L230" s="30">
        <v>0</v>
      </c>
      <c r="M230" s="25">
        <v>0</v>
      </c>
      <c r="N230" s="25">
        <v>0</v>
      </c>
      <c r="O230" s="25">
        <v>0</v>
      </c>
      <c r="P230" s="25">
        <v>0</v>
      </c>
      <c r="Q230" s="25">
        <v>5.8</v>
      </c>
      <c r="R230" s="25">
        <v>5.7</v>
      </c>
      <c r="S230" s="25">
        <v>2.8</v>
      </c>
      <c r="T230" s="25">
        <v>6.5000000000000002E-2</v>
      </c>
      <c r="U230" s="25">
        <v>2.4</v>
      </c>
      <c r="V230" s="28">
        <v>96</v>
      </c>
      <c r="W230" s="22">
        <v>0</v>
      </c>
      <c r="X230" s="9">
        <v>0</v>
      </c>
      <c r="Y230" s="9">
        <v>0</v>
      </c>
      <c r="Z230" s="22">
        <v>0.82</v>
      </c>
      <c r="AA230" s="46">
        <v>0.2</v>
      </c>
      <c r="AB230" s="22">
        <v>0.54</v>
      </c>
      <c r="AC230" s="22">
        <v>0.25</v>
      </c>
      <c r="AD230" s="9">
        <v>13</v>
      </c>
      <c r="AE230" s="22">
        <v>7.1</v>
      </c>
      <c r="AF230" s="31">
        <v>5.9</v>
      </c>
      <c r="AG230" s="22">
        <v>0.35</v>
      </c>
      <c r="AH230" s="22">
        <v>1.2</v>
      </c>
      <c r="AI230" s="22">
        <v>0</v>
      </c>
      <c r="AJ230" s="22">
        <v>7.5</v>
      </c>
      <c r="AK230" s="30">
        <v>1.7</v>
      </c>
      <c r="AL230" s="28">
        <v>227</v>
      </c>
      <c r="AM230" s="28">
        <v>384</v>
      </c>
      <c r="AN230" s="28">
        <v>18</v>
      </c>
      <c r="AO230" s="28">
        <v>240</v>
      </c>
      <c r="AP230" s="28">
        <v>25</v>
      </c>
      <c r="AQ230" s="25">
        <v>2</v>
      </c>
      <c r="AR230" s="25">
        <v>3.1</v>
      </c>
    </row>
    <row r="231" spans="1:44" ht="18" customHeight="1" x14ac:dyDescent="0.25">
      <c r="A231" t="s">
        <v>1254</v>
      </c>
      <c r="B231" s="26" t="s">
        <v>102</v>
      </c>
      <c r="C231" s="11">
        <v>261</v>
      </c>
      <c r="D231" s="11">
        <v>1090</v>
      </c>
      <c r="E231" s="37">
        <v>53.9</v>
      </c>
      <c r="F231" s="38">
        <v>27.8</v>
      </c>
      <c r="G231" s="25">
        <v>16.600000000000001</v>
      </c>
      <c r="H231" s="25">
        <v>0</v>
      </c>
      <c r="I231" s="25">
        <v>0</v>
      </c>
      <c r="J231" s="25">
        <v>0</v>
      </c>
      <c r="K231" s="25">
        <v>0</v>
      </c>
      <c r="L231" s="30">
        <v>0</v>
      </c>
      <c r="M231" s="25">
        <v>0</v>
      </c>
      <c r="N231" s="25">
        <v>0</v>
      </c>
      <c r="O231" s="25">
        <v>0</v>
      </c>
      <c r="P231" s="25">
        <v>0</v>
      </c>
      <c r="Q231" s="25">
        <v>5.7</v>
      </c>
      <c r="R231" s="25">
        <v>5.6</v>
      </c>
      <c r="S231" s="25">
        <v>2.8</v>
      </c>
      <c r="T231" s="25">
        <v>6.3E-2</v>
      </c>
      <c r="U231" s="25">
        <v>2.2999999999999998</v>
      </c>
      <c r="V231" s="28">
        <v>83</v>
      </c>
      <c r="W231" s="22">
        <v>0</v>
      </c>
      <c r="X231" s="9">
        <v>0</v>
      </c>
      <c r="Y231" s="9">
        <v>0</v>
      </c>
      <c r="Z231" s="22">
        <v>0.83</v>
      </c>
      <c r="AA231" s="46">
        <v>0.2</v>
      </c>
      <c r="AB231" s="46">
        <v>0.6</v>
      </c>
      <c r="AC231" s="42">
        <v>0.3</v>
      </c>
      <c r="AD231" s="9">
        <v>13</v>
      </c>
      <c r="AE231" s="22">
        <v>7.2</v>
      </c>
      <c r="AF231" s="31">
        <v>5.9</v>
      </c>
      <c r="AG231" s="22">
        <v>0.36</v>
      </c>
      <c r="AH231" s="22">
        <v>1.2</v>
      </c>
      <c r="AI231" s="22">
        <v>0</v>
      </c>
      <c r="AJ231" s="22">
        <v>7.6</v>
      </c>
      <c r="AK231" s="30">
        <v>1.7</v>
      </c>
      <c r="AL231" s="28">
        <v>231</v>
      </c>
      <c r="AM231" s="28">
        <v>390</v>
      </c>
      <c r="AN231" s="28">
        <v>19</v>
      </c>
      <c r="AO231" s="28">
        <v>243</v>
      </c>
      <c r="AP231" s="28">
        <v>26</v>
      </c>
      <c r="AQ231" s="25">
        <v>2.1</v>
      </c>
      <c r="AR231" s="25">
        <v>3.1</v>
      </c>
    </row>
    <row r="232" spans="1:44" ht="18" customHeight="1" x14ac:dyDescent="0.25">
      <c r="A232" t="s">
        <v>1255</v>
      </c>
      <c r="B232" s="26" t="s">
        <v>103</v>
      </c>
      <c r="C232" s="11">
        <v>141.94996675199999</v>
      </c>
      <c r="D232" s="11">
        <v>594</v>
      </c>
      <c r="E232" s="37">
        <v>72.099999999999994</v>
      </c>
      <c r="F232" s="38">
        <v>20.2</v>
      </c>
      <c r="G232" s="25">
        <v>6.8</v>
      </c>
      <c r="H232" s="25">
        <v>0</v>
      </c>
      <c r="I232" s="25">
        <v>0</v>
      </c>
      <c r="J232" s="25">
        <v>0</v>
      </c>
      <c r="K232" s="25">
        <v>0</v>
      </c>
      <c r="L232" s="30">
        <v>0</v>
      </c>
      <c r="M232" s="25">
        <v>0</v>
      </c>
      <c r="N232" s="25">
        <v>0</v>
      </c>
      <c r="O232" s="25">
        <v>0</v>
      </c>
      <c r="P232" s="25">
        <v>0</v>
      </c>
      <c r="Q232" s="25">
        <v>2.7</v>
      </c>
      <c r="R232" s="25">
        <v>3</v>
      </c>
      <c r="S232" s="25">
        <v>0.3</v>
      </c>
      <c r="T232" s="25">
        <v>0.31</v>
      </c>
      <c r="U232" s="25">
        <v>0.2</v>
      </c>
      <c r="V232" s="28">
        <v>61</v>
      </c>
      <c r="W232" s="22">
        <v>0</v>
      </c>
      <c r="X232" s="9">
        <v>0</v>
      </c>
      <c r="Y232" s="9">
        <v>0</v>
      </c>
      <c r="Z232" s="46">
        <v>0.4</v>
      </c>
      <c r="AA232" s="46">
        <v>0.1</v>
      </c>
      <c r="AB232" s="40">
        <v>0.09</v>
      </c>
      <c r="AC232" s="22">
        <v>0.15</v>
      </c>
      <c r="AD232" s="9">
        <v>7.7</v>
      </c>
      <c r="AE232" s="22">
        <v>3.4</v>
      </c>
      <c r="AF232" s="31">
        <v>4.3</v>
      </c>
      <c r="AG232" s="22">
        <v>0.45</v>
      </c>
      <c r="AH232" s="24">
        <v>2</v>
      </c>
      <c r="AI232" s="22">
        <v>0</v>
      </c>
      <c r="AJ232" s="22">
        <v>14</v>
      </c>
      <c r="AK232" s="30">
        <v>0.9</v>
      </c>
      <c r="AL232" s="28">
        <v>64</v>
      </c>
      <c r="AM232" s="28">
        <v>355</v>
      </c>
      <c r="AN232" s="28">
        <v>10</v>
      </c>
      <c r="AO232" s="28">
        <v>180</v>
      </c>
      <c r="AP232" s="28">
        <v>22</v>
      </c>
      <c r="AQ232" s="25">
        <v>1.6</v>
      </c>
      <c r="AR232" s="25">
        <v>3.5</v>
      </c>
    </row>
    <row r="233" spans="1:44" ht="18" customHeight="1" x14ac:dyDescent="0.25">
      <c r="A233" t="s">
        <v>1256</v>
      </c>
      <c r="B233" s="26" t="s">
        <v>104</v>
      </c>
      <c r="C233" s="11">
        <v>183.05332412799999</v>
      </c>
      <c r="D233" s="11">
        <v>766</v>
      </c>
      <c r="E233" s="37">
        <v>63</v>
      </c>
      <c r="F233" s="38">
        <v>27.3</v>
      </c>
      <c r="G233" s="25">
        <v>8.1999999999999993</v>
      </c>
      <c r="H233" s="25">
        <v>0</v>
      </c>
      <c r="I233" s="25">
        <v>0</v>
      </c>
      <c r="J233" s="25">
        <v>0</v>
      </c>
      <c r="K233" s="25">
        <v>0</v>
      </c>
      <c r="L233" s="30">
        <v>0</v>
      </c>
      <c r="M233" s="25">
        <v>0</v>
      </c>
      <c r="N233" s="25">
        <v>0</v>
      </c>
      <c r="O233" s="25">
        <v>0</v>
      </c>
      <c r="P233" s="25">
        <v>0</v>
      </c>
      <c r="Q233" s="25">
        <v>3.2</v>
      </c>
      <c r="R233" s="25">
        <v>3.7</v>
      </c>
      <c r="S233" s="25">
        <v>0.3</v>
      </c>
      <c r="T233" s="25">
        <v>0.37</v>
      </c>
      <c r="U233" s="25">
        <v>0.3</v>
      </c>
      <c r="V233" s="28">
        <v>86</v>
      </c>
      <c r="W233" s="22">
        <v>0</v>
      </c>
      <c r="X233" s="9">
        <v>0</v>
      </c>
      <c r="Y233" s="9">
        <v>0</v>
      </c>
      <c r="Z233" s="22">
        <v>0.31</v>
      </c>
      <c r="AA233" s="46">
        <v>0.1</v>
      </c>
      <c r="AB233" s="41">
        <v>0.06</v>
      </c>
      <c r="AC233" s="22">
        <v>0.18</v>
      </c>
      <c r="AD233" s="9">
        <v>9.6</v>
      </c>
      <c r="AE233" s="22">
        <v>3.8</v>
      </c>
      <c r="AF233" s="31">
        <v>5.8</v>
      </c>
      <c r="AG233" s="22">
        <v>0.28999999999999998</v>
      </c>
      <c r="AH233" s="24">
        <v>2</v>
      </c>
      <c r="AI233" s="22">
        <v>0</v>
      </c>
      <c r="AJ233" s="22">
        <v>17</v>
      </c>
      <c r="AK233" s="30">
        <v>1.5</v>
      </c>
      <c r="AL233" s="28">
        <v>186</v>
      </c>
      <c r="AM233" s="28">
        <v>353</v>
      </c>
      <c r="AN233" s="28">
        <v>13</v>
      </c>
      <c r="AO233" s="28">
        <v>217</v>
      </c>
      <c r="AP233" s="28">
        <v>29</v>
      </c>
      <c r="AQ233" s="25">
        <v>2.2000000000000002</v>
      </c>
      <c r="AR233" s="25">
        <v>4.9000000000000004</v>
      </c>
    </row>
    <row r="234" spans="1:44" ht="18" customHeight="1" x14ac:dyDescent="0.25">
      <c r="A234" t="s">
        <v>1257</v>
      </c>
      <c r="B234" s="21" t="s">
        <v>1470</v>
      </c>
      <c r="C234" s="11">
        <v>236</v>
      </c>
      <c r="D234" s="11">
        <v>990</v>
      </c>
      <c r="E234" s="37">
        <v>58.7</v>
      </c>
      <c r="F234" s="38">
        <v>18.8</v>
      </c>
      <c r="G234" s="25">
        <v>16.3</v>
      </c>
      <c r="H234" s="25">
        <v>3.6</v>
      </c>
      <c r="I234" s="25">
        <v>3.9</v>
      </c>
      <c r="J234" s="25">
        <v>1.1000000000000001</v>
      </c>
      <c r="K234" s="25">
        <v>1.1000000000000001</v>
      </c>
      <c r="L234" s="30">
        <v>0</v>
      </c>
      <c r="M234" s="25">
        <v>0</v>
      </c>
      <c r="N234" s="25">
        <v>2.5</v>
      </c>
      <c r="O234" s="25">
        <v>0</v>
      </c>
      <c r="P234" s="25">
        <v>0.2</v>
      </c>
      <c r="Q234" s="25">
        <v>6.8</v>
      </c>
      <c r="R234" s="25">
        <v>5.4</v>
      </c>
      <c r="S234" s="25">
        <v>2.6</v>
      </c>
      <c r="T234" s="25">
        <v>0.27</v>
      </c>
      <c r="U234" s="25">
        <v>2.4</v>
      </c>
      <c r="V234" s="28">
        <v>97</v>
      </c>
      <c r="W234" s="22">
        <v>0.06</v>
      </c>
      <c r="X234" s="9">
        <v>60</v>
      </c>
      <c r="Y234" s="9">
        <v>22</v>
      </c>
      <c r="Z234" s="46">
        <v>0.6</v>
      </c>
      <c r="AA234" s="46">
        <v>0.3</v>
      </c>
      <c r="AB234" s="22">
        <v>0.19</v>
      </c>
      <c r="AC234" s="22">
        <v>0.24</v>
      </c>
      <c r="AD234" s="9">
        <v>7.7</v>
      </c>
      <c r="AE234" s="22">
        <v>3.6</v>
      </c>
      <c r="AF234" s="31">
        <v>4.0999999999999996</v>
      </c>
      <c r="AG234" s="22">
        <v>0.28999999999999998</v>
      </c>
      <c r="AH234" s="22">
        <v>1.5</v>
      </c>
      <c r="AI234" s="22">
        <v>0</v>
      </c>
      <c r="AJ234" s="22">
        <v>10</v>
      </c>
      <c r="AK234" s="30">
        <v>2.6</v>
      </c>
      <c r="AL234" s="28">
        <v>691</v>
      </c>
      <c r="AM234" s="28">
        <v>301</v>
      </c>
      <c r="AN234" s="28">
        <v>40</v>
      </c>
      <c r="AO234" s="28">
        <v>215</v>
      </c>
      <c r="AP234" s="28">
        <v>25</v>
      </c>
      <c r="AQ234" s="25">
        <v>1.4</v>
      </c>
      <c r="AR234" s="25">
        <v>3.7</v>
      </c>
    </row>
    <row r="235" spans="1:44" ht="18" customHeight="1" x14ac:dyDescent="0.3">
      <c r="A235" s="47"/>
      <c r="B235" s="54"/>
      <c r="C235" s="11"/>
      <c r="D235" s="11"/>
      <c r="E235" s="37"/>
      <c r="F235" s="38"/>
      <c r="G235" s="48"/>
      <c r="H235" s="48"/>
      <c r="I235" s="48"/>
      <c r="J235" s="48"/>
      <c r="K235" s="48"/>
      <c r="L235" s="49"/>
      <c r="M235" s="48"/>
      <c r="N235" s="48"/>
      <c r="O235" s="48"/>
      <c r="P235" s="48"/>
      <c r="Q235" s="48"/>
      <c r="R235" s="48"/>
      <c r="S235" s="48"/>
      <c r="T235" s="48"/>
      <c r="U235" s="48"/>
      <c r="V235" s="50"/>
      <c r="W235" s="47"/>
      <c r="X235" s="9"/>
      <c r="Y235" s="9"/>
      <c r="Z235" s="47"/>
      <c r="AA235" s="47"/>
      <c r="AB235" s="47"/>
      <c r="AC235" s="47"/>
      <c r="AD235" s="47"/>
      <c r="AE235" s="47"/>
      <c r="AF235" s="51"/>
      <c r="AG235" s="47"/>
      <c r="AH235" s="47"/>
      <c r="AI235" s="47"/>
      <c r="AJ235" s="47"/>
      <c r="AK235" s="49"/>
      <c r="AL235" s="50"/>
      <c r="AM235" s="50"/>
      <c r="AN235" s="50"/>
      <c r="AO235" s="50"/>
      <c r="AP235" s="50"/>
      <c r="AQ235" s="48"/>
      <c r="AR235" s="48"/>
    </row>
    <row r="236" spans="1:44" ht="18" customHeight="1" x14ac:dyDescent="0.25">
      <c r="A236" t="s">
        <v>1258</v>
      </c>
      <c r="B236" s="26" t="s">
        <v>185</v>
      </c>
      <c r="C236" s="11">
        <v>344.59907753599998</v>
      </c>
      <c r="D236" s="11">
        <v>1442</v>
      </c>
      <c r="E236" s="37">
        <v>33.1</v>
      </c>
      <c r="F236" s="38">
        <v>9.1</v>
      </c>
      <c r="G236" s="25">
        <v>16.3</v>
      </c>
      <c r="H236" s="25">
        <v>39.299999999999997</v>
      </c>
      <c r="I236" s="25">
        <v>43.1</v>
      </c>
      <c r="J236" s="25">
        <v>1.3</v>
      </c>
      <c r="K236" s="25">
        <v>1.3</v>
      </c>
      <c r="L236" s="30">
        <v>0</v>
      </c>
      <c r="M236" s="25">
        <v>0</v>
      </c>
      <c r="N236" s="25">
        <v>37.9</v>
      </c>
      <c r="O236" s="25">
        <v>0.1</v>
      </c>
      <c r="P236" s="25">
        <v>1.7</v>
      </c>
      <c r="Q236" s="25">
        <v>7</v>
      </c>
      <c r="R236" s="25">
        <v>5.5</v>
      </c>
      <c r="S236" s="25">
        <v>1.8</v>
      </c>
      <c r="T236" s="25">
        <v>1.5</v>
      </c>
      <c r="U236" s="25">
        <v>1.8</v>
      </c>
      <c r="V236" s="28">
        <v>14</v>
      </c>
      <c r="W236" s="22">
        <v>0.04</v>
      </c>
      <c r="X236" s="9">
        <v>40</v>
      </c>
      <c r="Y236" s="43">
        <v>8</v>
      </c>
      <c r="Z236" s="22">
        <v>0.12</v>
      </c>
      <c r="AA236" s="22">
        <v>2.1</v>
      </c>
      <c r="AB236" s="46">
        <v>0.1</v>
      </c>
      <c r="AC236" s="40">
        <v>0.06</v>
      </c>
      <c r="AD236" s="9">
        <v>2.5</v>
      </c>
      <c r="AE236" s="46">
        <v>0.9</v>
      </c>
      <c r="AF236" s="31">
        <v>1.6</v>
      </c>
      <c r="AG236" s="22">
        <v>8.3000000000000004E-2</v>
      </c>
      <c r="AH236" s="22">
        <v>0.33</v>
      </c>
      <c r="AI236" s="24">
        <v>4</v>
      </c>
      <c r="AJ236" s="22">
        <v>8.6</v>
      </c>
      <c r="AK236" s="30">
        <v>1.1499999999999999</v>
      </c>
      <c r="AL236" s="28">
        <v>550</v>
      </c>
      <c r="AM236" s="28">
        <v>196</v>
      </c>
      <c r="AN236" s="28">
        <v>32</v>
      </c>
      <c r="AO236" s="28">
        <v>110</v>
      </c>
      <c r="AP236" s="28">
        <v>25</v>
      </c>
      <c r="AQ236" s="25">
        <v>1.4</v>
      </c>
      <c r="AR236" s="25">
        <v>1.2</v>
      </c>
    </row>
    <row r="237" spans="1:44" ht="18" customHeight="1" x14ac:dyDescent="0.25">
      <c r="A237" t="s">
        <v>1259</v>
      </c>
      <c r="B237" s="36" t="s">
        <v>186</v>
      </c>
      <c r="C237" s="11">
        <v>317.11718161599998</v>
      </c>
      <c r="D237" s="11">
        <v>1327</v>
      </c>
      <c r="E237" s="37">
        <v>42.4</v>
      </c>
      <c r="F237" s="38">
        <v>13.2</v>
      </c>
      <c r="G237" s="25">
        <v>18.8</v>
      </c>
      <c r="H237" s="25">
        <v>23.1</v>
      </c>
      <c r="I237" s="25">
        <v>25.4</v>
      </c>
      <c r="J237" s="25">
        <v>0.5</v>
      </c>
      <c r="K237" s="25">
        <v>0.5</v>
      </c>
      <c r="L237" s="30">
        <v>0</v>
      </c>
      <c r="M237" s="25">
        <v>0</v>
      </c>
      <c r="N237" s="25">
        <v>22.6</v>
      </c>
      <c r="O237" s="25">
        <v>0</v>
      </c>
      <c r="P237" s="25">
        <v>0.9</v>
      </c>
      <c r="Q237" s="25">
        <v>4.8</v>
      </c>
      <c r="R237" s="25">
        <v>5.4</v>
      </c>
      <c r="S237" s="25">
        <v>5.8</v>
      </c>
      <c r="T237" s="25">
        <v>0.25</v>
      </c>
      <c r="U237" s="25">
        <v>5.7</v>
      </c>
      <c r="V237" s="28">
        <v>84</v>
      </c>
      <c r="W237" s="22">
        <v>4.1000000000000002E-2</v>
      </c>
      <c r="X237" s="9">
        <v>41</v>
      </c>
      <c r="Y237" s="9">
        <v>0</v>
      </c>
      <c r="Z237" s="22">
        <v>0.24</v>
      </c>
      <c r="AA237" s="22">
        <v>2.9</v>
      </c>
      <c r="AB237" s="22">
        <v>0.21</v>
      </c>
      <c r="AC237" s="22">
        <v>0.17</v>
      </c>
      <c r="AD237" s="9">
        <v>2.8</v>
      </c>
      <c r="AE237" s="22">
        <v>1.3</v>
      </c>
      <c r="AF237" s="31">
        <v>1.5</v>
      </c>
      <c r="AG237" s="22">
        <v>0.14000000000000001</v>
      </c>
      <c r="AH237" s="22">
        <v>0.93</v>
      </c>
      <c r="AI237" s="22">
        <v>0</v>
      </c>
      <c r="AJ237" s="22">
        <v>9.6</v>
      </c>
      <c r="AK237" s="30">
        <v>2.5</v>
      </c>
      <c r="AL237" s="28">
        <v>641</v>
      </c>
      <c r="AM237" s="28">
        <v>220</v>
      </c>
      <c r="AN237" s="28">
        <v>25</v>
      </c>
      <c r="AO237" s="28">
        <v>115</v>
      </c>
      <c r="AP237" s="28">
        <v>23</v>
      </c>
      <c r="AQ237" s="25">
        <v>2</v>
      </c>
      <c r="AR237" s="25">
        <v>1.6</v>
      </c>
    </row>
    <row r="238" spans="1:44" ht="18" customHeight="1" x14ac:dyDescent="0.25">
      <c r="A238" t="s">
        <v>1260</v>
      </c>
      <c r="B238" s="26" t="s">
        <v>187</v>
      </c>
      <c r="C238" s="11">
        <v>373.03686548799999</v>
      </c>
      <c r="D238" s="11">
        <v>1561</v>
      </c>
      <c r="E238" s="37">
        <v>32.700000000000003</v>
      </c>
      <c r="F238" s="38">
        <v>9.6</v>
      </c>
      <c r="G238" s="25">
        <v>21.9</v>
      </c>
      <c r="H238" s="25">
        <v>33.9</v>
      </c>
      <c r="I238" s="25">
        <v>36.700000000000003</v>
      </c>
      <c r="J238" s="25">
        <v>1.8</v>
      </c>
      <c r="K238" s="25">
        <v>1.8</v>
      </c>
      <c r="L238" s="30">
        <v>0</v>
      </c>
      <c r="M238" s="25">
        <v>0</v>
      </c>
      <c r="N238" s="25">
        <v>32</v>
      </c>
      <c r="O238" s="25">
        <v>0.1</v>
      </c>
      <c r="P238" s="25">
        <v>1.3</v>
      </c>
      <c r="Q238" s="25">
        <v>9.6999999999999993</v>
      </c>
      <c r="R238" s="25">
        <v>2.8</v>
      </c>
      <c r="S238" s="25">
        <v>2.7</v>
      </c>
      <c r="T238" s="25">
        <v>1.29</v>
      </c>
      <c r="U238" s="25">
        <v>2.7</v>
      </c>
      <c r="V238" s="28">
        <v>17</v>
      </c>
      <c r="W238" s="22">
        <v>0.14299999999999999</v>
      </c>
      <c r="X238" s="9">
        <v>143</v>
      </c>
      <c r="Y238" s="9">
        <v>0</v>
      </c>
      <c r="Z238" s="22">
        <v>0.18</v>
      </c>
      <c r="AA238" s="22">
        <v>2.5</v>
      </c>
      <c r="AB238" s="22">
        <v>0.14000000000000001</v>
      </c>
      <c r="AC238" s="55">
        <v>7.0000000000000007E-2</v>
      </c>
      <c r="AD238" s="9">
        <v>3.5</v>
      </c>
      <c r="AE238" s="22">
        <v>1.4</v>
      </c>
      <c r="AF238" s="31">
        <v>2.1</v>
      </c>
      <c r="AG238" s="22">
        <v>0.11</v>
      </c>
      <c r="AH238" s="22">
        <v>0.44</v>
      </c>
      <c r="AI238" s="22">
        <v>0</v>
      </c>
      <c r="AJ238" s="22">
        <v>8.1999999999999993</v>
      </c>
      <c r="AK238" s="30">
        <v>0.99</v>
      </c>
      <c r="AL238" s="28">
        <v>524</v>
      </c>
      <c r="AM238" s="28">
        <v>154</v>
      </c>
      <c r="AN238" s="28">
        <v>12</v>
      </c>
      <c r="AO238" s="28">
        <v>74</v>
      </c>
      <c r="AP238" s="28">
        <v>21</v>
      </c>
      <c r="AQ238" s="25">
        <v>1.3</v>
      </c>
      <c r="AR238" s="25">
        <v>0.8</v>
      </c>
    </row>
    <row r="239" spans="1:44" ht="18" customHeight="1" x14ac:dyDescent="0.25">
      <c r="A239" t="s">
        <v>1261</v>
      </c>
      <c r="B239" s="26" t="s">
        <v>188</v>
      </c>
      <c r="C239" s="11">
        <v>416.05200692799997</v>
      </c>
      <c r="D239" s="11">
        <v>1741</v>
      </c>
      <c r="E239" s="37">
        <v>27.6</v>
      </c>
      <c r="F239" s="38">
        <v>7.1</v>
      </c>
      <c r="G239" s="25">
        <v>26</v>
      </c>
      <c r="H239" s="25">
        <v>37.4</v>
      </c>
      <c r="I239" s="25">
        <v>41</v>
      </c>
      <c r="J239" s="25">
        <v>2.1</v>
      </c>
      <c r="K239" s="25">
        <v>2.1</v>
      </c>
      <c r="L239" s="30">
        <v>0</v>
      </c>
      <c r="M239" s="25">
        <v>0</v>
      </c>
      <c r="N239" s="25">
        <v>35.200000000000003</v>
      </c>
      <c r="O239" s="25">
        <v>0.1</v>
      </c>
      <c r="P239" s="25">
        <v>1.5</v>
      </c>
      <c r="Q239" s="25">
        <v>11.1</v>
      </c>
      <c r="R239" s="25">
        <v>8.8000000000000007</v>
      </c>
      <c r="S239" s="25">
        <v>2.9</v>
      </c>
      <c r="T239" s="25">
        <v>2.4</v>
      </c>
      <c r="U239" s="25">
        <v>2.8</v>
      </c>
      <c r="V239" s="28">
        <v>79</v>
      </c>
      <c r="W239" s="22">
        <v>0.17499999999999999</v>
      </c>
      <c r="X239" s="9">
        <v>175</v>
      </c>
      <c r="Y239" s="9">
        <v>0</v>
      </c>
      <c r="Z239" s="10">
        <v>0.05</v>
      </c>
      <c r="AA239" s="46">
        <v>0.3</v>
      </c>
      <c r="AB239" s="22">
        <v>0.17</v>
      </c>
      <c r="AC239" s="42">
        <v>0.1</v>
      </c>
      <c r="AD239" s="9">
        <v>2.1</v>
      </c>
      <c r="AE239" s="46">
        <v>0.6</v>
      </c>
      <c r="AF239" s="31">
        <v>1.5</v>
      </c>
      <c r="AG239" s="22">
        <v>0.12</v>
      </c>
      <c r="AH239" s="22">
        <v>0.35</v>
      </c>
      <c r="AI239" s="24">
        <v>1</v>
      </c>
      <c r="AJ239" s="22">
        <v>12</v>
      </c>
      <c r="AK239" s="30">
        <v>1.07</v>
      </c>
      <c r="AL239" s="28">
        <v>612</v>
      </c>
      <c r="AM239" s="28">
        <v>132</v>
      </c>
      <c r="AN239" s="28">
        <v>12</v>
      </c>
      <c r="AO239" s="28">
        <v>72</v>
      </c>
      <c r="AP239" s="28">
        <v>23</v>
      </c>
      <c r="AQ239" s="25">
        <v>1.1000000000000001</v>
      </c>
      <c r="AR239" s="25">
        <v>0.5</v>
      </c>
    </row>
    <row r="240" spans="1:44" ht="18" customHeight="1" x14ac:dyDescent="0.25">
      <c r="A240" t="s">
        <v>1262</v>
      </c>
      <c r="B240" s="26" t="s">
        <v>189</v>
      </c>
      <c r="C240" s="11">
        <v>280.55431139199999</v>
      </c>
      <c r="D240" s="11">
        <v>1174</v>
      </c>
      <c r="E240" s="37">
        <v>45.4</v>
      </c>
      <c r="F240" s="38">
        <v>7.3</v>
      </c>
      <c r="G240" s="25">
        <v>13.4</v>
      </c>
      <c r="H240" s="25">
        <v>31.8</v>
      </c>
      <c r="I240" s="25">
        <v>34.9</v>
      </c>
      <c r="J240" s="25">
        <v>1.1000000000000001</v>
      </c>
      <c r="K240" s="25">
        <v>1.1000000000000001</v>
      </c>
      <c r="L240" s="30">
        <v>0</v>
      </c>
      <c r="M240" s="25">
        <v>0</v>
      </c>
      <c r="N240" s="25">
        <v>30.7</v>
      </c>
      <c r="O240" s="25">
        <v>0</v>
      </c>
      <c r="P240" s="25">
        <v>1.3</v>
      </c>
      <c r="Q240" s="25">
        <v>3.4</v>
      </c>
      <c r="R240" s="25">
        <v>3.9</v>
      </c>
      <c r="S240" s="25">
        <v>4.0999999999999996</v>
      </c>
      <c r="T240" s="25">
        <v>0.18</v>
      </c>
      <c r="U240" s="25">
        <v>4.0999999999999996</v>
      </c>
      <c r="V240" s="28">
        <v>66</v>
      </c>
      <c r="W240" s="22">
        <v>2.9000000000000001E-2</v>
      </c>
      <c r="X240" s="9">
        <v>29</v>
      </c>
      <c r="Y240" s="43">
        <v>1</v>
      </c>
      <c r="Z240" s="46">
        <v>0.2</v>
      </c>
      <c r="AA240" s="22">
        <v>2.4</v>
      </c>
      <c r="AB240" s="22">
        <v>0.13</v>
      </c>
      <c r="AC240" s="40">
        <v>0.09</v>
      </c>
      <c r="AD240" s="9">
        <v>3.7</v>
      </c>
      <c r="AE240" s="22">
        <v>2.1</v>
      </c>
      <c r="AF240" s="31">
        <v>1.6</v>
      </c>
      <c r="AG240" s="22">
        <v>9.4E-2</v>
      </c>
      <c r="AH240" s="46">
        <v>0.5</v>
      </c>
      <c r="AI240" s="22">
        <v>0</v>
      </c>
      <c r="AJ240" s="22">
        <v>11</v>
      </c>
      <c r="AK240" s="30">
        <v>1.18</v>
      </c>
      <c r="AL240" s="28">
        <v>641</v>
      </c>
      <c r="AM240" s="28">
        <v>144</v>
      </c>
      <c r="AN240" s="28">
        <v>31</v>
      </c>
      <c r="AO240" s="28">
        <v>98</v>
      </c>
      <c r="AP240" s="28">
        <v>21</v>
      </c>
      <c r="AQ240" s="25">
        <v>1</v>
      </c>
      <c r="AR240" s="25">
        <v>1.2</v>
      </c>
    </row>
    <row r="241" spans="1:44" ht="18" customHeight="1" x14ac:dyDescent="0.3">
      <c r="A241" s="47"/>
      <c r="B241" s="54"/>
      <c r="C241" s="11"/>
      <c r="D241" s="11"/>
      <c r="E241" s="37"/>
      <c r="F241" s="38"/>
      <c r="G241" s="48"/>
      <c r="H241" s="48"/>
      <c r="I241" s="48"/>
      <c r="J241" s="48"/>
      <c r="K241" s="48"/>
      <c r="L241" s="49"/>
      <c r="M241" s="48"/>
      <c r="N241" s="48"/>
      <c r="O241" s="48"/>
      <c r="P241" s="48"/>
      <c r="Q241" s="48"/>
      <c r="R241" s="48"/>
      <c r="S241" s="48"/>
      <c r="T241" s="48"/>
      <c r="U241" s="48"/>
      <c r="V241" s="50"/>
      <c r="W241" s="47"/>
      <c r="X241" s="9"/>
      <c r="Y241" s="9"/>
      <c r="Z241" s="47"/>
      <c r="AA241" s="47"/>
      <c r="AB241" s="47"/>
      <c r="AC241" s="47"/>
      <c r="AD241" s="47"/>
      <c r="AE241" s="47"/>
      <c r="AF241" s="51"/>
      <c r="AG241" s="47"/>
      <c r="AH241" s="47"/>
      <c r="AI241" s="47"/>
      <c r="AJ241" s="47"/>
      <c r="AK241" s="49"/>
      <c r="AL241" s="50"/>
      <c r="AM241" s="50"/>
      <c r="AN241" s="50"/>
      <c r="AO241" s="50"/>
      <c r="AP241" s="50"/>
      <c r="AQ241" s="48"/>
      <c r="AR241" s="48"/>
    </row>
    <row r="242" spans="1:44" ht="18" customHeight="1" x14ac:dyDescent="0.25">
      <c r="A242" t="s">
        <v>1263</v>
      </c>
      <c r="B242" s="21" t="s">
        <v>1471</v>
      </c>
      <c r="C242" s="11">
        <v>113.18449901143039</v>
      </c>
      <c r="D242" s="45">
        <v>473.62879999999996</v>
      </c>
      <c r="E242" s="37">
        <v>76.3</v>
      </c>
      <c r="F242" s="38">
        <v>18.399999999999999</v>
      </c>
      <c r="G242" s="25">
        <v>4.4000000000000004</v>
      </c>
      <c r="H242" s="25">
        <v>0</v>
      </c>
      <c r="I242" s="25">
        <v>0</v>
      </c>
      <c r="J242" s="25">
        <v>0</v>
      </c>
      <c r="K242" s="25">
        <v>0</v>
      </c>
      <c r="L242" s="30">
        <v>0</v>
      </c>
      <c r="M242" s="25">
        <v>0</v>
      </c>
      <c r="N242" s="25">
        <v>0</v>
      </c>
      <c r="O242" s="25">
        <v>0</v>
      </c>
      <c r="P242" s="25">
        <v>0</v>
      </c>
      <c r="Q242" s="25">
        <v>1.5</v>
      </c>
      <c r="R242" s="25">
        <v>1.7</v>
      </c>
      <c r="S242" s="25">
        <v>0.7</v>
      </c>
      <c r="T242" s="25">
        <v>0.02</v>
      </c>
      <c r="U242" s="25">
        <v>0.6</v>
      </c>
      <c r="V242" s="28">
        <v>92</v>
      </c>
      <c r="W242" s="22">
        <v>8.0000000000000002E-3</v>
      </c>
      <c r="X242" s="43">
        <v>8</v>
      </c>
      <c r="Y242" s="9">
        <v>0</v>
      </c>
      <c r="Z242" s="46">
        <v>0.7</v>
      </c>
      <c r="AA242" s="22">
        <v>0.37</v>
      </c>
      <c r="AB242" s="22">
        <v>0.52</v>
      </c>
      <c r="AC242" s="22">
        <v>0.97</v>
      </c>
      <c r="AD242" s="9">
        <v>8.9</v>
      </c>
      <c r="AE242" s="24">
        <v>5</v>
      </c>
      <c r="AF242" s="31">
        <v>3.9</v>
      </c>
      <c r="AG242" s="22">
        <v>0.31</v>
      </c>
      <c r="AH242" s="24">
        <v>2</v>
      </c>
      <c r="AI242" s="43">
        <v>3</v>
      </c>
      <c r="AJ242" s="43">
        <v>2</v>
      </c>
      <c r="AK242" s="30">
        <v>1.18</v>
      </c>
      <c r="AL242" s="28">
        <v>114</v>
      </c>
      <c r="AM242" s="28">
        <v>316</v>
      </c>
      <c r="AN242" s="28">
        <v>10</v>
      </c>
      <c r="AO242" s="28">
        <v>282</v>
      </c>
      <c r="AP242" s="28">
        <v>22</v>
      </c>
      <c r="AQ242" s="25">
        <v>2.7</v>
      </c>
      <c r="AR242" s="25">
        <v>2.2000000000000002</v>
      </c>
    </row>
    <row r="243" spans="1:44" ht="18" customHeight="1" x14ac:dyDescent="0.25">
      <c r="A243" t="s">
        <v>1264</v>
      </c>
      <c r="B243" s="26" t="s">
        <v>105</v>
      </c>
      <c r="C243" s="11">
        <v>184.3747492730368</v>
      </c>
      <c r="D243" s="45">
        <v>771.52960000000007</v>
      </c>
      <c r="E243" s="37">
        <v>65.099999999999994</v>
      </c>
      <c r="F243" s="38">
        <v>20.5</v>
      </c>
      <c r="G243" s="25">
        <v>10.5</v>
      </c>
      <c r="H243" s="25">
        <v>0.8</v>
      </c>
      <c r="I243" s="25">
        <v>0.8</v>
      </c>
      <c r="J243" s="25">
        <v>0.7</v>
      </c>
      <c r="K243" s="25">
        <v>0.7</v>
      </c>
      <c r="L243" s="30">
        <v>0</v>
      </c>
      <c r="M243" s="25">
        <v>0.7</v>
      </c>
      <c r="N243" s="25">
        <v>0.1</v>
      </c>
      <c r="O243" s="25">
        <v>0</v>
      </c>
      <c r="P243" s="25">
        <v>0.5</v>
      </c>
      <c r="Q243" s="25">
        <v>3.7</v>
      </c>
      <c r="R243" s="25">
        <v>4.4000000000000004</v>
      </c>
      <c r="S243" s="25">
        <v>1.4</v>
      </c>
      <c r="T243" s="25">
        <v>8.1000000000000003E-2</v>
      </c>
      <c r="U243" s="25">
        <v>1.2</v>
      </c>
      <c r="V243" s="28">
        <v>112</v>
      </c>
      <c r="W243" s="22">
        <v>0.09</v>
      </c>
      <c r="X243" s="9">
        <v>90</v>
      </c>
      <c r="Y243" s="9">
        <v>430</v>
      </c>
      <c r="Z243" s="22">
        <v>0.76</v>
      </c>
      <c r="AA243" s="22">
        <v>1.1000000000000001</v>
      </c>
      <c r="AB243" s="22">
        <v>0.37</v>
      </c>
      <c r="AC243" s="22">
        <v>1.1000000000000001</v>
      </c>
      <c r="AD243" s="43">
        <v>9</v>
      </c>
      <c r="AE243" s="22">
        <v>4.5999999999999996</v>
      </c>
      <c r="AF243" s="31">
        <v>4.4000000000000004</v>
      </c>
      <c r="AG243" s="22">
        <v>0.23</v>
      </c>
      <c r="AH243" s="22">
        <v>1.8</v>
      </c>
      <c r="AI243" s="24">
        <v>6</v>
      </c>
      <c r="AJ243" s="22">
        <v>7.3</v>
      </c>
      <c r="AK243" s="30">
        <v>2.6</v>
      </c>
      <c r="AL243" s="28">
        <v>621</v>
      </c>
      <c r="AM243" s="28">
        <v>431</v>
      </c>
      <c r="AN243" s="28">
        <v>23</v>
      </c>
      <c r="AO243" s="28">
        <v>326</v>
      </c>
      <c r="AP243" s="28">
        <v>32</v>
      </c>
      <c r="AQ243" s="25">
        <v>3.4</v>
      </c>
      <c r="AR243" s="25">
        <v>2.6</v>
      </c>
    </row>
    <row r="244" spans="1:44" ht="18" customHeight="1" x14ac:dyDescent="0.25">
      <c r="A244" t="s">
        <v>1265</v>
      </c>
      <c r="B244" s="26" t="s">
        <v>106</v>
      </c>
      <c r="C244" s="11">
        <v>92.287360943065593</v>
      </c>
      <c r="D244" s="45">
        <v>386.1832</v>
      </c>
      <c r="E244" s="37">
        <v>78.8</v>
      </c>
      <c r="F244" s="38">
        <v>17</v>
      </c>
      <c r="G244" s="25">
        <v>2.7</v>
      </c>
      <c r="H244" s="25">
        <v>0</v>
      </c>
      <c r="I244" s="25">
        <v>0</v>
      </c>
      <c r="J244" s="25">
        <v>0</v>
      </c>
      <c r="K244" s="25">
        <v>0</v>
      </c>
      <c r="L244" s="30">
        <v>0</v>
      </c>
      <c r="M244" s="25">
        <v>0</v>
      </c>
      <c r="N244" s="25">
        <v>0</v>
      </c>
      <c r="O244" s="25">
        <v>0</v>
      </c>
      <c r="P244" s="25">
        <v>0</v>
      </c>
      <c r="Q244" s="25">
        <v>1.1000000000000001</v>
      </c>
      <c r="R244" s="25">
        <v>1.2</v>
      </c>
      <c r="S244" s="25">
        <v>0.1</v>
      </c>
      <c r="T244" s="25">
        <v>0.12</v>
      </c>
      <c r="U244" s="25">
        <v>0.1</v>
      </c>
      <c r="V244" s="28">
        <v>91</v>
      </c>
      <c r="W244" s="22">
        <v>6.0000000000000001E-3</v>
      </c>
      <c r="X244" s="43">
        <v>6</v>
      </c>
      <c r="Y244" s="9">
        <v>0</v>
      </c>
      <c r="Z244" s="22">
        <v>0.28000000000000003</v>
      </c>
      <c r="AA244" s="22">
        <v>0.45</v>
      </c>
      <c r="AB244" s="46">
        <v>0.4</v>
      </c>
      <c r="AC244" s="42">
        <v>0.4</v>
      </c>
      <c r="AD244" s="9">
        <v>8.6</v>
      </c>
      <c r="AE244" s="24">
        <v>5</v>
      </c>
      <c r="AF244" s="31">
        <v>3.6</v>
      </c>
      <c r="AG244" s="22">
        <v>0.23</v>
      </c>
      <c r="AH244" s="22">
        <v>13</v>
      </c>
      <c r="AI244" s="24">
        <v>6</v>
      </c>
      <c r="AJ244" s="43">
        <v>4</v>
      </c>
      <c r="AK244" s="30">
        <v>1.04</v>
      </c>
      <c r="AL244" s="28">
        <v>101</v>
      </c>
      <c r="AM244" s="28">
        <v>288</v>
      </c>
      <c r="AN244" s="28">
        <v>13</v>
      </c>
      <c r="AO244" s="28">
        <v>280</v>
      </c>
      <c r="AP244" s="28">
        <v>20</v>
      </c>
      <c r="AQ244" s="25">
        <v>5</v>
      </c>
      <c r="AR244" s="25">
        <v>1.6</v>
      </c>
    </row>
    <row r="245" spans="1:44" ht="18" customHeight="1" x14ac:dyDescent="0.25">
      <c r="A245" t="s">
        <v>1266</v>
      </c>
      <c r="B245" s="26" t="s">
        <v>107</v>
      </c>
      <c r="C245" s="11">
        <v>123.2831159726976</v>
      </c>
      <c r="D245" s="45">
        <v>515.88720000000001</v>
      </c>
      <c r="E245" s="37">
        <v>71.400000000000006</v>
      </c>
      <c r="F245" s="38">
        <v>23.4</v>
      </c>
      <c r="G245" s="25">
        <v>3.3</v>
      </c>
      <c r="H245" s="25">
        <v>0</v>
      </c>
      <c r="I245" s="25">
        <v>0</v>
      </c>
      <c r="J245" s="25">
        <v>0</v>
      </c>
      <c r="K245" s="25">
        <v>0</v>
      </c>
      <c r="L245" s="30">
        <v>0</v>
      </c>
      <c r="M245" s="25">
        <v>0</v>
      </c>
      <c r="N245" s="25">
        <v>0</v>
      </c>
      <c r="O245" s="25">
        <v>0</v>
      </c>
      <c r="P245" s="25">
        <v>0</v>
      </c>
      <c r="Q245" s="25">
        <v>1.4</v>
      </c>
      <c r="R245" s="25">
        <v>1.4</v>
      </c>
      <c r="S245" s="25">
        <v>0.2</v>
      </c>
      <c r="T245" s="25">
        <v>0.14599999999999999</v>
      </c>
      <c r="U245" s="25">
        <v>0.2</v>
      </c>
      <c r="V245" s="28">
        <v>128</v>
      </c>
      <c r="W245" s="22">
        <v>0.01</v>
      </c>
      <c r="X245" s="9">
        <v>10</v>
      </c>
      <c r="Y245" s="9">
        <v>0</v>
      </c>
      <c r="Z245" s="22">
        <v>0.38</v>
      </c>
      <c r="AA245" s="46">
        <v>0.6</v>
      </c>
      <c r="AB245" s="22">
        <v>0.43</v>
      </c>
      <c r="AC245" s="22">
        <v>0.49</v>
      </c>
      <c r="AD245" s="9">
        <v>8.8000000000000007</v>
      </c>
      <c r="AE245" s="22">
        <v>3.8</v>
      </c>
      <c r="AF245" s="31">
        <v>5</v>
      </c>
      <c r="AG245" s="22">
        <v>0.16</v>
      </c>
      <c r="AH245" s="22">
        <v>12</v>
      </c>
      <c r="AI245" s="24">
        <v>6</v>
      </c>
      <c r="AJ245" s="22">
        <v>3.9</v>
      </c>
      <c r="AK245" s="30">
        <v>1.6</v>
      </c>
      <c r="AL245" s="28">
        <v>199</v>
      </c>
      <c r="AM245" s="28">
        <v>264</v>
      </c>
      <c r="AN245" s="28">
        <v>16</v>
      </c>
      <c r="AO245" s="28">
        <v>299</v>
      </c>
      <c r="AP245" s="28">
        <v>27</v>
      </c>
      <c r="AQ245" s="25">
        <v>7.6</v>
      </c>
      <c r="AR245" s="25">
        <v>2.1</v>
      </c>
    </row>
    <row r="246" spans="1:44" ht="18" customHeight="1" x14ac:dyDescent="0.25">
      <c r="A246" t="s">
        <v>1267</v>
      </c>
      <c r="B246" s="26" t="s">
        <v>108</v>
      </c>
      <c r="C246" s="11">
        <v>149.07958306187518</v>
      </c>
      <c r="D246" s="45">
        <v>623.83439999999996</v>
      </c>
      <c r="E246" s="37">
        <v>70.2</v>
      </c>
      <c r="F246" s="38">
        <v>17.7</v>
      </c>
      <c r="G246" s="25">
        <v>7.9</v>
      </c>
      <c r="H246" s="25">
        <v>0.8</v>
      </c>
      <c r="I246" s="25">
        <v>0.8</v>
      </c>
      <c r="J246" s="25">
        <v>0.6</v>
      </c>
      <c r="K246" s="25">
        <v>0.6</v>
      </c>
      <c r="L246" s="30">
        <v>0</v>
      </c>
      <c r="M246" s="25">
        <v>0.6</v>
      </c>
      <c r="N246" s="25">
        <v>0.1</v>
      </c>
      <c r="O246" s="25">
        <v>0.1</v>
      </c>
      <c r="P246" s="25">
        <v>0.5</v>
      </c>
      <c r="Q246" s="25">
        <v>3</v>
      </c>
      <c r="R246" s="25">
        <v>3.5</v>
      </c>
      <c r="S246" s="25">
        <v>0.6</v>
      </c>
      <c r="T246" s="25">
        <v>0.17699999999999999</v>
      </c>
      <c r="U246" s="25">
        <v>0.6</v>
      </c>
      <c r="V246" s="28">
        <v>102</v>
      </c>
      <c r="W246" s="22">
        <v>0.09</v>
      </c>
      <c r="X246" s="9">
        <v>90</v>
      </c>
      <c r="Y246" s="9">
        <v>445</v>
      </c>
      <c r="Z246" s="22">
        <v>0.42</v>
      </c>
      <c r="AA246" s="22">
        <v>1.1000000000000001</v>
      </c>
      <c r="AB246" s="22">
        <v>0.39</v>
      </c>
      <c r="AC246" s="22">
        <v>0.42</v>
      </c>
      <c r="AD246" s="9">
        <v>8.6</v>
      </c>
      <c r="AE246" s="22">
        <v>4.8</v>
      </c>
      <c r="AF246" s="31">
        <v>3.8</v>
      </c>
      <c r="AG246" s="22">
        <v>0.22</v>
      </c>
      <c r="AH246" s="22">
        <v>11</v>
      </c>
      <c r="AI246" s="24">
        <v>8</v>
      </c>
      <c r="AJ246" s="22">
        <v>7.1</v>
      </c>
      <c r="AK246" s="30">
        <v>2.2999999999999998</v>
      </c>
      <c r="AL246" s="28">
        <v>555</v>
      </c>
      <c r="AM246" s="28">
        <v>366</v>
      </c>
      <c r="AN246" s="28">
        <v>24</v>
      </c>
      <c r="AO246" s="28">
        <v>296</v>
      </c>
      <c r="AP246" s="28">
        <v>27</v>
      </c>
      <c r="AQ246" s="25">
        <v>5.5</v>
      </c>
      <c r="AR246" s="25">
        <v>1.7</v>
      </c>
    </row>
    <row r="247" spans="1:44" ht="18" customHeight="1" x14ac:dyDescent="0.25">
      <c r="A247" t="s">
        <v>1268</v>
      </c>
      <c r="B247" s="26" t="s">
        <v>109</v>
      </c>
      <c r="C247" s="11">
        <v>99.586361321011196</v>
      </c>
      <c r="D247" s="45">
        <v>416.72640000000001</v>
      </c>
      <c r="E247" s="37">
        <v>78.599999999999994</v>
      </c>
      <c r="F247" s="38">
        <v>16.8</v>
      </c>
      <c r="G247" s="25">
        <v>3.6</v>
      </c>
      <c r="H247" s="25">
        <v>0</v>
      </c>
      <c r="I247" s="25">
        <v>0</v>
      </c>
      <c r="J247" s="25">
        <v>0</v>
      </c>
      <c r="K247" s="25">
        <v>0</v>
      </c>
      <c r="L247" s="30">
        <v>0</v>
      </c>
      <c r="M247" s="25">
        <v>0</v>
      </c>
      <c r="N247" s="25">
        <v>0</v>
      </c>
      <c r="O247" s="25">
        <v>0</v>
      </c>
      <c r="P247" s="25">
        <v>0</v>
      </c>
      <c r="Q247" s="25">
        <v>1.5</v>
      </c>
      <c r="R247" s="25">
        <v>1.5</v>
      </c>
      <c r="S247" s="25">
        <v>0.1</v>
      </c>
      <c r="T247" s="25">
        <v>0.17</v>
      </c>
      <c r="U247" s="25">
        <v>0.1</v>
      </c>
      <c r="V247" s="28">
        <v>76</v>
      </c>
      <c r="W247" s="22">
        <v>6.0000000000000001E-3</v>
      </c>
      <c r="X247" s="43">
        <v>6</v>
      </c>
      <c r="Y247" s="9">
        <v>0</v>
      </c>
      <c r="Z247" s="46">
        <v>0.9</v>
      </c>
      <c r="AA247" s="22">
        <v>0.45</v>
      </c>
      <c r="AB247" s="46">
        <v>0.5</v>
      </c>
      <c r="AC247" s="22">
        <v>0.49</v>
      </c>
      <c r="AD247" s="9">
        <v>10</v>
      </c>
      <c r="AE247" s="22">
        <v>6.5</v>
      </c>
      <c r="AF247" s="31">
        <v>3.6</v>
      </c>
      <c r="AG247" s="22">
        <v>0.23</v>
      </c>
      <c r="AH247" s="22">
        <v>13</v>
      </c>
      <c r="AI247" s="43">
        <v>5</v>
      </c>
      <c r="AJ247" s="43">
        <v>4</v>
      </c>
      <c r="AK247" s="30">
        <v>1.1000000000000001</v>
      </c>
      <c r="AL247" s="28">
        <v>115</v>
      </c>
      <c r="AM247" s="28">
        <v>353</v>
      </c>
      <c r="AN247" s="28">
        <v>15</v>
      </c>
      <c r="AO247" s="28">
        <v>295</v>
      </c>
      <c r="AP247" s="28">
        <v>18</v>
      </c>
      <c r="AQ247" s="25">
        <v>5.5</v>
      </c>
      <c r="AR247" s="25">
        <v>1.5</v>
      </c>
    </row>
    <row r="248" spans="1:44" ht="18" customHeight="1" x14ac:dyDescent="0.25">
      <c r="C248" s="11"/>
      <c r="D248" s="11"/>
      <c r="E248" s="37"/>
      <c r="F248" s="38"/>
      <c r="X248" s="9"/>
      <c r="Y248" s="9"/>
    </row>
    <row r="249" spans="1:44" ht="18" customHeight="1" x14ac:dyDescent="0.25">
      <c r="A249" t="s">
        <v>1269</v>
      </c>
      <c r="B249" s="21" t="s">
        <v>1472</v>
      </c>
      <c r="C249" s="11">
        <v>128.58239021969919</v>
      </c>
      <c r="D249" s="45">
        <v>538.06240000000003</v>
      </c>
      <c r="E249" s="37">
        <v>71.8</v>
      </c>
      <c r="F249" s="38">
        <v>20.9</v>
      </c>
      <c r="G249" s="25">
        <v>5</v>
      </c>
      <c r="H249" s="25">
        <v>0</v>
      </c>
      <c r="I249" s="25">
        <v>0</v>
      </c>
      <c r="J249" s="25">
        <v>0</v>
      </c>
      <c r="K249" s="25">
        <v>0</v>
      </c>
      <c r="L249" s="30">
        <v>0</v>
      </c>
      <c r="M249" s="25">
        <v>0</v>
      </c>
      <c r="N249" s="25">
        <v>0</v>
      </c>
      <c r="O249" s="25">
        <v>0</v>
      </c>
      <c r="P249" s="25">
        <v>0</v>
      </c>
      <c r="Q249" s="25">
        <v>1.7</v>
      </c>
      <c r="R249" s="25">
        <v>1.7</v>
      </c>
      <c r="S249" s="25">
        <v>0.8</v>
      </c>
      <c r="T249" s="25">
        <v>0.02</v>
      </c>
      <c r="U249" s="25">
        <v>0.7</v>
      </c>
      <c r="V249" s="28">
        <v>237</v>
      </c>
      <c r="W249" s="22">
        <v>9</v>
      </c>
      <c r="X249" s="9">
        <v>9000</v>
      </c>
      <c r="Y249" s="9">
        <v>0</v>
      </c>
      <c r="Z249" s="22">
        <v>1.1000000000000001</v>
      </c>
      <c r="AA249" s="22">
        <v>0.33</v>
      </c>
      <c r="AB249" s="22">
        <v>0.41</v>
      </c>
      <c r="AC249" s="22">
        <v>3.3</v>
      </c>
      <c r="AD249" s="9">
        <v>20</v>
      </c>
      <c r="AE249" s="22">
        <v>16</v>
      </c>
      <c r="AF249" s="31">
        <v>4.5</v>
      </c>
      <c r="AG249" s="22">
        <v>0.57999999999999996</v>
      </c>
      <c r="AH249" s="22">
        <v>23</v>
      </c>
      <c r="AI249" s="22">
        <v>28</v>
      </c>
      <c r="AJ249" s="22">
        <v>289</v>
      </c>
      <c r="AK249" s="30">
        <v>1.6</v>
      </c>
      <c r="AL249" s="28">
        <v>108</v>
      </c>
      <c r="AM249" s="28">
        <v>356</v>
      </c>
      <c r="AN249" s="28">
        <v>14</v>
      </c>
      <c r="AO249" s="28">
        <v>324</v>
      </c>
      <c r="AP249" s="28">
        <v>32</v>
      </c>
      <c r="AQ249" s="25">
        <v>7.8</v>
      </c>
      <c r="AR249" s="25">
        <v>3.3</v>
      </c>
    </row>
    <row r="250" spans="1:44" ht="18" customHeight="1" x14ac:dyDescent="0.25">
      <c r="A250" t="s">
        <v>1270</v>
      </c>
      <c r="B250" s="26" t="s">
        <v>110</v>
      </c>
      <c r="C250" s="11">
        <v>210.67114789495039</v>
      </c>
      <c r="D250" s="45">
        <v>881.56880000000001</v>
      </c>
      <c r="E250" s="37">
        <v>61.2</v>
      </c>
      <c r="F250" s="38">
        <v>23.2</v>
      </c>
      <c r="G250" s="25">
        <v>13.1</v>
      </c>
      <c r="H250" s="25">
        <v>0</v>
      </c>
      <c r="I250" s="25">
        <v>0</v>
      </c>
      <c r="J250" s="25">
        <v>0</v>
      </c>
      <c r="K250" s="25">
        <v>0</v>
      </c>
      <c r="L250" s="30">
        <v>0</v>
      </c>
      <c r="M250" s="25">
        <v>0</v>
      </c>
      <c r="N250" s="25">
        <v>0</v>
      </c>
      <c r="O250" s="25">
        <v>0</v>
      </c>
      <c r="P250" s="25">
        <v>0</v>
      </c>
      <c r="Q250" s="25">
        <v>4.5999999999999996</v>
      </c>
      <c r="R250" s="25">
        <v>5.4</v>
      </c>
      <c r="S250" s="25">
        <v>1.6</v>
      </c>
      <c r="T250" s="25">
        <v>9.8000000000000004E-2</v>
      </c>
      <c r="U250" s="25">
        <v>1.5</v>
      </c>
      <c r="V250" s="28">
        <v>233</v>
      </c>
      <c r="W250" s="22">
        <v>9.01</v>
      </c>
      <c r="X250" s="9">
        <v>9010</v>
      </c>
      <c r="Y250" s="9">
        <v>0</v>
      </c>
      <c r="Z250" s="22">
        <v>1.4</v>
      </c>
      <c r="AA250" s="22">
        <v>1.2</v>
      </c>
      <c r="AB250" s="22">
        <v>0.41</v>
      </c>
      <c r="AC250" s="22">
        <v>3.7</v>
      </c>
      <c r="AD250" s="9">
        <v>21</v>
      </c>
      <c r="AE250" s="22">
        <v>16</v>
      </c>
      <c r="AF250" s="31">
        <v>4.9000000000000004</v>
      </c>
      <c r="AG250" s="22">
        <v>0.55000000000000004</v>
      </c>
      <c r="AH250" s="22">
        <v>22</v>
      </c>
      <c r="AI250" s="22">
        <v>25</v>
      </c>
      <c r="AJ250" s="22">
        <v>272</v>
      </c>
      <c r="AK250" s="30">
        <v>2.8</v>
      </c>
      <c r="AL250" s="28">
        <v>538</v>
      </c>
      <c r="AM250" s="28">
        <v>395</v>
      </c>
      <c r="AN250" s="28">
        <v>16</v>
      </c>
      <c r="AO250" s="28">
        <v>360</v>
      </c>
      <c r="AP250" s="28">
        <v>38</v>
      </c>
      <c r="AQ250" s="25">
        <v>8.6999999999999993</v>
      </c>
      <c r="AR250" s="25">
        <v>3.7</v>
      </c>
    </row>
    <row r="251" spans="1:44" ht="18" customHeight="1" x14ac:dyDescent="0.25">
      <c r="A251" t="s">
        <v>1271</v>
      </c>
      <c r="B251" s="26" t="s">
        <v>111</v>
      </c>
      <c r="C251" s="11">
        <v>179.97535178496</v>
      </c>
      <c r="D251" s="45">
        <v>753.12</v>
      </c>
      <c r="E251" s="37">
        <v>63.8</v>
      </c>
      <c r="F251" s="38">
        <v>25.2</v>
      </c>
      <c r="G251" s="25">
        <v>8.8000000000000007</v>
      </c>
      <c r="H251" s="25">
        <v>0</v>
      </c>
      <c r="I251" s="25">
        <v>0</v>
      </c>
      <c r="J251" s="25">
        <v>0</v>
      </c>
      <c r="K251" s="25">
        <v>0</v>
      </c>
      <c r="L251" s="30">
        <v>0</v>
      </c>
      <c r="M251" s="25">
        <v>0</v>
      </c>
      <c r="N251" s="25">
        <v>0</v>
      </c>
      <c r="O251" s="25">
        <v>0</v>
      </c>
      <c r="P251" s="25">
        <v>0</v>
      </c>
      <c r="Q251" s="25">
        <v>3.1</v>
      </c>
      <c r="R251" s="25">
        <v>3.1</v>
      </c>
      <c r="S251" s="25">
        <v>1.4</v>
      </c>
      <c r="T251" s="25">
        <v>2.4E-2</v>
      </c>
      <c r="U251" s="25">
        <v>0.9</v>
      </c>
      <c r="V251" s="28">
        <v>256</v>
      </c>
      <c r="W251" s="22">
        <v>10.28</v>
      </c>
      <c r="X251" s="9">
        <v>10280</v>
      </c>
      <c r="Y251" s="9">
        <v>0</v>
      </c>
      <c r="Z251" s="24">
        <v>1</v>
      </c>
      <c r="AA251" s="46">
        <v>0.4</v>
      </c>
      <c r="AB251" s="22">
        <v>0.44</v>
      </c>
      <c r="AC251" s="24">
        <v>4</v>
      </c>
      <c r="AD251" s="9">
        <v>22</v>
      </c>
      <c r="AE251" s="22">
        <v>17</v>
      </c>
      <c r="AF251" s="31">
        <v>5.4</v>
      </c>
      <c r="AG251" s="22">
        <v>0.59</v>
      </c>
      <c r="AH251" s="22">
        <v>22</v>
      </c>
      <c r="AI251" s="22">
        <v>27</v>
      </c>
      <c r="AJ251" s="22">
        <v>312</v>
      </c>
      <c r="AK251" s="30">
        <v>2.2000000000000002</v>
      </c>
      <c r="AL251" s="28">
        <v>258</v>
      </c>
      <c r="AM251" s="28">
        <v>316</v>
      </c>
      <c r="AN251" s="28">
        <v>18</v>
      </c>
      <c r="AO251" s="28">
        <v>329</v>
      </c>
      <c r="AP251" s="28">
        <v>37</v>
      </c>
      <c r="AQ251" s="25">
        <v>9.4</v>
      </c>
      <c r="AR251" s="25">
        <v>3.6</v>
      </c>
    </row>
    <row r="252" spans="1:44" ht="18" customHeight="1" x14ac:dyDescent="0.25">
      <c r="A252" t="s">
        <v>1272</v>
      </c>
      <c r="B252" s="26" t="s">
        <v>112</v>
      </c>
      <c r="C252" s="11">
        <v>161.87783029991681</v>
      </c>
      <c r="D252" s="45">
        <v>677.38960000000009</v>
      </c>
      <c r="E252" s="37">
        <v>65.099999999999994</v>
      </c>
      <c r="F252" s="38">
        <v>26.3</v>
      </c>
      <c r="G252" s="25">
        <v>6.3</v>
      </c>
      <c r="H252" s="25">
        <v>0</v>
      </c>
      <c r="I252" s="25">
        <v>0</v>
      </c>
      <c r="J252" s="25">
        <v>0</v>
      </c>
      <c r="K252" s="25">
        <v>0</v>
      </c>
      <c r="L252" s="30">
        <v>0</v>
      </c>
      <c r="M252" s="25">
        <v>0</v>
      </c>
      <c r="N252" s="25">
        <v>0</v>
      </c>
      <c r="O252" s="25">
        <v>0</v>
      </c>
      <c r="P252" s="25">
        <v>0</v>
      </c>
      <c r="Q252" s="25">
        <v>2.2000000000000002</v>
      </c>
      <c r="R252" s="25">
        <v>2.2000000000000002</v>
      </c>
      <c r="S252" s="25">
        <v>1</v>
      </c>
      <c r="T252" s="25">
        <v>2.5000000000000001E-2</v>
      </c>
      <c r="U252" s="25">
        <v>0.9</v>
      </c>
      <c r="V252" s="28">
        <v>267</v>
      </c>
      <c r="W252" s="22">
        <v>10.73</v>
      </c>
      <c r="X252" s="9">
        <v>10730</v>
      </c>
      <c r="Y252" s="9">
        <v>0</v>
      </c>
      <c r="Z252" s="22">
        <v>1.4</v>
      </c>
      <c r="AA252" s="46">
        <v>0.4</v>
      </c>
      <c r="AB252" s="22">
        <v>0.46</v>
      </c>
      <c r="AC252" s="22">
        <v>4.2</v>
      </c>
      <c r="AD252" s="9">
        <v>23</v>
      </c>
      <c r="AE252" s="22">
        <v>17</v>
      </c>
      <c r="AF252" s="31">
        <v>5.6</v>
      </c>
      <c r="AG252" s="22">
        <v>0.61</v>
      </c>
      <c r="AH252" s="22">
        <v>23</v>
      </c>
      <c r="AI252" s="22">
        <v>28</v>
      </c>
      <c r="AJ252" s="22">
        <v>325</v>
      </c>
      <c r="AK252" s="30">
        <v>2.2999999999999998</v>
      </c>
      <c r="AL252" s="28">
        <v>270</v>
      </c>
      <c r="AM252" s="28">
        <v>354</v>
      </c>
      <c r="AN252" s="28">
        <v>19</v>
      </c>
      <c r="AO252" s="28">
        <v>343</v>
      </c>
      <c r="AP252" s="28">
        <v>38</v>
      </c>
      <c r="AQ252" s="25">
        <v>9.8000000000000007</v>
      </c>
      <c r="AR252" s="25">
        <v>3.7</v>
      </c>
    </row>
    <row r="253" spans="1:44" ht="18" customHeight="1" x14ac:dyDescent="0.25">
      <c r="A253" t="s">
        <v>1273</v>
      </c>
      <c r="B253" s="26" t="s">
        <v>113</v>
      </c>
      <c r="C253" s="11">
        <v>131.8069486058464</v>
      </c>
      <c r="D253" s="45">
        <v>551.55579999999998</v>
      </c>
      <c r="E253" s="37">
        <v>71</v>
      </c>
      <c r="F253" s="38">
        <v>20.9</v>
      </c>
      <c r="G253" s="25">
        <v>4.4000000000000004</v>
      </c>
      <c r="H253" s="25">
        <v>2.1</v>
      </c>
      <c r="I253" s="25">
        <v>2.2999999999999998</v>
      </c>
      <c r="J253" s="25">
        <v>0</v>
      </c>
      <c r="K253" s="25">
        <v>0</v>
      </c>
      <c r="L253" s="30">
        <v>0</v>
      </c>
      <c r="M253" s="25">
        <v>0</v>
      </c>
      <c r="N253" s="25">
        <v>2.1</v>
      </c>
      <c r="O253" s="25">
        <v>0</v>
      </c>
      <c r="P253" s="25">
        <v>0</v>
      </c>
      <c r="Q253" s="25">
        <v>1.7</v>
      </c>
      <c r="R253" s="25">
        <v>1.9</v>
      </c>
      <c r="S253" s="25">
        <v>0.2</v>
      </c>
      <c r="T253" s="25">
        <v>0.2</v>
      </c>
      <c r="U253" s="25">
        <v>0.1</v>
      </c>
      <c r="V253" s="28">
        <v>283</v>
      </c>
      <c r="W253" s="22">
        <v>9.6</v>
      </c>
      <c r="X253" s="9">
        <v>9600</v>
      </c>
      <c r="Y253" s="9">
        <v>0</v>
      </c>
      <c r="Z253" s="22">
        <v>1.1000000000000001</v>
      </c>
      <c r="AA253" s="22">
        <v>0.42</v>
      </c>
      <c r="AB253" s="22">
        <v>0.45</v>
      </c>
      <c r="AC253" s="22">
        <v>3.2</v>
      </c>
      <c r="AD253" s="9">
        <v>14</v>
      </c>
      <c r="AE253" s="22">
        <v>10</v>
      </c>
      <c r="AF253" s="31">
        <v>4.5</v>
      </c>
      <c r="AG253" s="22">
        <v>0.87</v>
      </c>
      <c r="AH253" s="22">
        <v>110</v>
      </c>
      <c r="AI253" s="22">
        <v>27</v>
      </c>
      <c r="AJ253" s="22">
        <v>330</v>
      </c>
      <c r="AK253" s="30">
        <v>1.42</v>
      </c>
      <c r="AL253" s="28">
        <v>132</v>
      </c>
      <c r="AM253" s="28">
        <v>345</v>
      </c>
      <c r="AN253" s="28">
        <v>12</v>
      </c>
      <c r="AO253" s="28">
        <v>280</v>
      </c>
      <c r="AP253" s="28">
        <v>19</v>
      </c>
      <c r="AQ253" s="25">
        <v>5.7</v>
      </c>
      <c r="AR253" s="25">
        <v>2.6</v>
      </c>
    </row>
    <row r="254" spans="1:44" ht="18" customHeight="1" x14ac:dyDescent="0.25">
      <c r="A254" t="s">
        <v>1274</v>
      </c>
      <c r="B254" s="26" t="s">
        <v>114</v>
      </c>
      <c r="C254" s="11">
        <v>172</v>
      </c>
      <c r="D254" s="45">
        <v>717.55600000000004</v>
      </c>
      <c r="E254" s="37">
        <v>64</v>
      </c>
      <c r="F254" s="38">
        <v>24.5</v>
      </c>
      <c r="G254" s="25">
        <v>7</v>
      </c>
      <c r="H254" s="25">
        <v>2.5</v>
      </c>
      <c r="I254" s="25">
        <v>2.8</v>
      </c>
      <c r="J254" s="25">
        <v>0</v>
      </c>
      <c r="K254" s="25">
        <v>0</v>
      </c>
      <c r="L254" s="30">
        <v>0</v>
      </c>
      <c r="M254" s="25">
        <v>0</v>
      </c>
      <c r="N254" s="25">
        <v>2.5</v>
      </c>
      <c r="O254" s="25">
        <v>0</v>
      </c>
      <c r="P254" s="25">
        <v>0</v>
      </c>
      <c r="Q254" s="25">
        <v>2.9</v>
      </c>
      <c r="R254" s="25">
        <v>2.7</v>
      </c>
      <c r="S254" s="25">
        <v>0.8</v>
      </c>
      <c r="T254" s="25">
        <v>0.23499999999999999</v>
      </c>
      <c r="U254" s="25">
        <v>0.6</v>
      </c>
      <c r="V254" s="28">
        <v>297</v>
      </c>
      <c r="W254" s="22">
        <v>10.7</v>
      </c>
      <c r="X254" s="9">
        <v>10700</v>
      </c>
      <c r="Y254" s="9">
        <v>10</v>
      </c>
      <c r="Z254" s="22">
        <v>1.3</v>
      </c>
      <c r="AA254" s="46">
        <v>0.5</v>
      </c>
      <c r="AB254" s="22">
        <v>0.47</v>
      </c>
      <c r="AC254" s="22">
        <v>3.8</v>
      </c>
      <c r="AD254" s="9">
        <v>16</v>
      </c>
      <c r="AE254" s="22">
        <v>10</v>
      </c>
      <c r="AF254" s="31">
        <v>5.5</v>
      </c>
      <c r="AG254" s="22">
        <v>0.86</v>
      </c>
      <c r="AH254" s="22">
        <v>102</v>
      </c>
      <c r="AI254" s="22">
        <v>24</v>
      </c>
      <c r="AJ254" s="22">
        <v>346</v>
      </c>
      <c r="AK254" s="30">
        <v>2</v>
      </c>
      <c r="AL254" s="28">
        <v>282</v>
      </c>
      <c r="AM254" s="28">
        <v>319</v>
      </c>
      <c r="AN254" s="28">
        <v>15</v>
      </c>
      <c r="AO254" s="28">
        <v>276</v>
      </c>
      <c r="AP254" s="28">
        <v>22</v>
      </c>
      <c r="AQ254" s="25">
        <v>6.3</v>
      </c>
      <c r="AR254" s="25">
        <v>2.7</v>
      </c>
    </row>
    <row r="255" spans="1:44" ht="18" customHeight="1" x14ac:dyDescent="0.25">
      <c r="A255" t="s">
        <v>1275</v>
      </c>
      <c r="B255" s="26" t="s">
        <v>115</v>
      </c>
      <c r="C255" s="11">
        <v>119.05869452107839</v>
      </c>
      <c r="D255" s="45">
        <v>498.20980000000003</v>
      </c>
      <c r="E255" s="37">
        <v>72.7</v>
      </c>
      <c r="F255" s="38">
        <v>20.3</v>
      </c>
      <c r="G255" s="25">
        <v>3.5</v>
      </c>
      <c r="H255" s="25">
        <v>1.5</v>
      </c>
      <c r="I255" s="25">
        <v>1.7</v>
      </c>
      <c r="J255" s="25">
        <v>0</v>
      </c>
      <c r="K255" s="25">
        <v>0</v>
      </c>
      <c r="L255" s="30">
        <v>0</v>
      </c>
      <c r="M255" s="25">
        <v>0</v>
      </c>
      <c r="N255" s="25">
        <v>1.5</v>
      </c>
      <c r="O255" s="25">
        <v>0</v>
      </c>
      <c r="P255" s="25">
        <v>0</v>
      </c>
      <c r="Q255" s="25">
        <v>1.4</v>
      </c>
      <c r="R255" s="25">
        <v>1.5</v>
      </c>
      <c r="S255" s="25">
        <v>0.1</v>
      </c>
      <c r="T255" s="25">
        <v>0.16</v>
      </c>
      <c r="U255" s="25">
        <v>0.1</v>
      </c>
      <c r="V255" s="28">
        <v>286</v>
      </c>
      <c r="W255" s="22">
        <v>11.88</v>
      </c>
      <c r="X255" s="9">
        <v>11880</v>
      </c>
      <c r="Y255" s="9">
        <v>0</v>
      </c>
      <c r="Z255" s="46">
        <v>0.3</v>
      </c>
      <c r="AA255" s="22">
        <v>0.42</v>
      </c>
      <c r="AB255" s="22">
        <v>0.26</v>
      </c>
      <c r="AC255" s="22">
        <v>1.6</v>
      </c>
      <c r="AD255" s="9">
        <v>16</v>
      </c>
      <c r="AE255" s="22">
        <v>11</v>
      </c>
      <c r="AF255" s="31">
        <v>4.8</v>
      </c>
      <c r="AG255" s="22">
        <v>0.52</v>
      </c>
      <c r="AH255" s="22">
        <v>64</v>
      </c>
      <c r="AI255" s="22">
        <v>30</v>
      </c>
      <c r="AJ255" s="22">
        <v>155</v>
      </c>
      <c r="AK255" s="30">
        <v>1.37</v>
      </c>
      <c r="AL255" s="28">
        <v>122</v>
      </c>
      <c r="AM255" s="28">
        <v>409</v>
      </c>
      <c r="AN255" s="28">
        <v>12</v>
      </c>
      <c r="AO255" s="28">
        <v>323</v>
      </c>
      <c r="AP255" s="28">
        <v>23</v>
      </c>
      <c r="AQ255" s="25">
        <v>6.5</v>
      </c>
      <c r="AR255" s="25">
        <v>5</v>
      </c>
    </row>
    <row r="256" spans="1:44" ht="18" customHeight="1" x14ac:dyDescent="0.25">
      <c r="A256" t="s">
        <v>1276</v>
      </c>
      <c r="B256" s="26" t="s">
        <v>116</v>
      </c>
      <c r="C256" s="11">
        <v>199.847630211216</v>
      </c>
      <c r="D256" s="45">
        <v>836.27700000000004</v>
      </c>
      <c r="E256" s="37">
        <v>61.9</v>
      </c>
      <c r="F256" s="38">
        <v>22.5</v>
      </c>
      <c r="G256" s="25">
        <v>11.5</v>
      </c>
      <c r="H256" s="25">
        <v>1.5</v>
      </c>
      <c r="I256" s="25">
        <v>1.7</v>
      </c>
      <c r="J256" s="25">
        <v>0</v>
      </c>
      <c r="K256" s="25">
        <v>0</v>
      </c>
      <c r="L256" s="30">
        <v>0</v>
      </c>
      <c r="M256" s="25">
        <v>0</v>
      </c>
      <c r="N256" s="25">
        <v>1.5</v>
      </c>
      <c r="O256" s="25">
        <v>0</v>
      </c>
      <c r="P256" s="25">
        <v>0</v>
      </c>
      <c r="Q256" s="25">
        <v>4.8</v>
      </c>
      <c r="R256" s="25">
        <v>5.0999999999999996</v>
      </c>
      <c r="S256" s="25">
        <v>0.7</v>
      </c>
      <c r="T256" s="25">
        <v>0.70599999999999996</v>
      </c>
      <c r="U256" s="25">
        <v>0.6</v>
      </c>
      <c r="V256" s="28">
        <v>284</v>
      </c>
      <c r="W256" s="22">
        <v>11.9</v>
      </c>
      <c r="X256" s="9">
        <v>11900</v>
      </c>
      <c r="Y256" s="9">
        <v>0</v>
      </c>
      <c r="Z256" s="22">
        <v>0.35</v>
      </c>
      <c r="AA256" s="46">
        <v>0.6</v>
      </c>
      <c r="AB256" s="22">
        <v>0.26</v>
      </c>
      <c r="AC256" s="22">
        <v>1.7</v>
      </c>
      <c r="AD256" s="9">
        <v>16</v>
      </c>
      <c r="AE256" s="22">
        <v>11</v>
      </c>
      <c r="AF256" s="31">
        <v>4.8</v>
      </c>
      <c r="AG256" s="22">
        <v>0.49</v>
      </c>
      <c r="AH256" s="22">
        <v>60</v>
      </c>
      <c r="AI256" s="22">
        <v>26</v>
      </c>
      <c r="AJ256" s="22">
        <v>146</v>
      </c>
      <c r="AK256" s="30">
        <v>2.5</v>
      </c>
      <c r="AL256" s="28">
        <v>516</v>
      </c>
      <c r="AM256" s="28">
        <v>454</v>
      </c>
      <c r="AN256" s="28">
        <v>14</v>
      </c>
      <c r="AO256" s="28">
        <v>359</v>
      </c>
      <c r="AP256" s="28">
        <v>28</v>
      </c>
      <c r="AQ256" s="25">
        <v>7.2</v>
      </c>
      <c r="AR256" s="25">
        <v>5.6</v>
      </c>
    </row>
    <row r="257" spans="1:44" ht="18" customHeight="1" x14ac:dyDescent="0.25">
      <c r="A257" t="s">
        <v>1277</v>
      </c>
      <c r="B257" s="26" t="s">
        <v>117</v>
      </c>
      <c r="C257" s="11">
        <v>180</v>
      </c>
      <c r="D257" s="45">
        <v>750.92340000000013</v>
      </c>
      <c r="E257" s="37">
        <v>64.099999999999994</v>
      </c>
      <c r="F257" s="38">
        <v>24.6</v>
      </c>
      <c r="G257" s="25">
        <v>8.3000000000000007</v>
      </c>
      <c r="H257" s="25">
        <v>1.5</v>
      </c>
      <c r="I257" s="25">
        <v>1.7</v>
      </c>
      <c r="J257" s="25">
        <v>0</v>
      </c>
      <c r="K257" s="25">
        <v>0</v>
      </c>
      <c r="L257" s="30">
        <v>0</v>
      </c>
      <c r="M257" s="25">
        <v>0</v>
      </c>
      <c r="N257" s="25">
        <v>1.5</v>
      </c>
      <c r="O257" s="25">
        <v>0</v>
      </c>
      <c r="P257" s="25">
        <v>0</v>
      </c>
      <c r="Q257" s="25">
        <v>3.2</v>
      </c>
      <c r="R257" s="25">
        <v>3.6</v>
      </c>
      <c r="S257" s="25">
        <v>0.3</v>
      </c>
      <c r="T257" s="25">
        <v>0.38</v>
      </c>
      <c r="U257" s="25">
        <v>0.3</v>
      </c>
      <c r="V257" s="28">
        <v>310</v>
      </c>
      <c r="W257" s="22">
        <v>11.379</v>
      </c>
      <c r="X257" s="9">
        <v>11379</v>
      </c>
      <c r="Y257" s="9">
        <v>0</v>
      </c>
      <c r="Z257" s="46">
        <v>0.4</v>
      </c>
      <c r="AA257" s="22">
        <v>0.54</v>
      </c>
      <c r="AB257" s="22">
        <v>0.28000000000000003</v>
      </c>
      <c r="AC257" s="24">
        <v>2</v>
      </c>
      <c r="AD257" s="9">
        <v>17</v>
      </c>
      <c r="AE257" s="22">
        <v>12</v>
      </c>
      <c r="AF257" s="31">
        <v>5.4</v>
      </c>
      <c r="AG257" s="22">
        <v>0.53</v>
      </c>
      <c r="AH257" s="22">
        <v>69</v>
      </c>
      <c r="AI257" s="22">
        <v>31</v>
      </c>
      <c r="AJ257" s="22">
        <v>168</v>
      </c>
      <c r="AK257" s="30">
        <v>1.5</v>
      </c>
      <c r="AL257" s="28">
        <v>122</v>
      </c>
      <c r="AM257" s="28">
        <v>366</v>
      </c>
      <c r="AN257" s="28">
        <v>15</v>
      </c>
      <c r="AO257" s="28">
        <v>330</v>
      </c>
      <c r="AP257" s="28">
        <v>25</v>
      </c>
      <c r="AQ257" s="25">
        <v>7.9</v>
      </c>
      <c r="AR257" s="25">
        <v>5.4</v>
      </c>
    </row>
    <row r="258" spans="1:44" ht="18" customHeight="1" x14ac:dyDescent="0.25">
      <c r="A258" t="s">
        <v>1278</v>
      </c>
      <c r="B258" s="26" t="s">
        <v>118</v>
      </c>
      <c r="C258" s="11">
        <v>152.94272511999998</v>
      </c>
      <c r="D258" s="11">
        <v>640</v>
      </c>
      <c r="E258" s="37">
        <v>65.599999999999994</v>
      </c>
      <c r="F258" s="38">
        <v>25.7</v>
      </c>
      <c r="G258" s="25">
        <v>4.7</v>
      </c>
      <c r="H258" s="25">
        <v>1.9</v>
      </c>
      <c r="I258" s="25">
        <v>2.1</v>
      </c>
      <c r="J258" s="25">
        <v>0</v>
      </c>
      <c r="K258" s="25">
        <v>0</v>
      </c>
      <c r="L258" s="30">
        <v>0</v>
      </c>
      <c r="M258" s="25">
        <v>0</v>
      </c>
      <c r="N258" s="25">
        <v>1.9</v>
      </c>
      <c r="O258" s="25">
        <v>0</v>
      </c>
      <c r="P258" s="25">
        <v>0</v>
      </c>
      <c r="Q258" s="25">
        <v>1.8</v>
      </c>
      <c r="R258" s="25">
        <v>2.1</v>
      </c>
      <c r="S258" s="25">
        <v>0.2</v>
      </c>
      <c r="T258" s="25">
        <v>0.21</v>
      </c>
      <c r="U258" s="25">
        <v>0.1</v>
      </c>
      <c r="V258" s="28">
        <v>387</v>
      </c>
      <c r="W258" s="22">
        <v>14.188000000000001</v>
      </c>
      <c r="X258" s="9">
        <v>14188</v>
      </c>
      <c r="Y258" s="9">
        <v>0</v>
      </c>
      <c r="Z258" s="46">
        <v>0.5</v>
      </c>
      <c r="AA258" s="22">
        <v>0.56000000000000005</v>
      </c>
      <c r="AB258" s="22">
        <v>0.35</v>
      </c>
      <c r="AC258" s="22">
        <v>2.4</v>
      </c>
      <c r="AD258" s="9">
        <v>21</v>
      </c>
      <c r="AE258" s="22">
        <v>15</v>
      </c>
      <c r="AF258" s="31">
        <v>6</v>
      </c>
      <c r="AG258" s="22">
        <v>0.66</v>
      </c>
      <c r="AH258" s="22">
        <v>87</v>
      </c>
      <c r="AI258" s="22">
        <v>38</v>
      </c>
      <c r="AJ258" s="22">
        <v>210</v>
      </c>
      <c r="AK258" s="30">
        <v>2.1</v>
      </c>
      <c r="AL258" s="28">
        <v>152</v>
      </c>
      <c r="AM258" s="28">
        <v>488</v>
      </c>
      <c r="AN258" s="28">
        <v>19</v>
      </c>
      <c r="AO258" s="28">
        <v>411</v>
      </c>
      <c r="AP258" s="28">
        <v>31</v>
      </c>
      <c r="AQ258" s="25">
        <v>9.8000000000000007</v>
      </c>
      <c r="AR258" s="25">
        <v>6.8</v>
      </c>
    </row>
    <row r="259" spans="1:44" ht="18" customHeight="1" x14ac:dyDescent="0.25">
      <c r="A259" t="s">
        <v>1279</v>
      </c>
      <c r="B259" s="26" t="s">
        <v>1046</v>
      </c>
      <c r="C259" s="11">
        <v>362.82530988315199</v>
      </c>
      <c r="D259" s="45">
        <v>1518.269</v>
      </c>
      <c r="E259" s="37">
        <v>50</v>
      </c>
      <c r="F259" s="38">
        <v>10</v>
      </c>
      <c r="G259" s="25">
        <v>34.5</v>
      </c>
      <c r="H259" s="25">
        <v>3.2</v>
      </c>
      <c r="I259" s="25">
        <v>3.3</v>
      </c>
      <c r="J259" s="25">
        <v>2.6</v>
      </c>
      <c r="K259" s="25">
        <v>2.6</v>
      </c>
      <c r="L259" s="30">
        <v>0</v>
      </c>
      <c r="M259" s="25">
        <v>0</v>
      </c>
      <c r="N259" s="25">
        <v>0.6</v>
      </c>
      <c r="O259" s="25">
        <v>0</v>
      </c>
      <c r="P259" s="25">
        <v>0</v>
      </c>
      <c r="Q259" s="25">
        <v>10</v>
      </c>
      <c r="R259" s="25">
        <v>10.7</v>
      </c>
      <c r="S259" s="25">
        <v>1</v>
      </c>
      <c r="T259" s="25">
        <v>0.1</v>
      </c>
      <c r="U259" s="25">
        <v>0.9</v>
      </c>
      <c r="V259" s="28">
        <v>170</v>
      </c>
      <c r="W259" s="22">
        <v>4.5</v>
      </c>
      <c r="X259" s="9">
        <v>4500</v>
      </c>
      <c r="Y259" s="9">
        <v>0</v>
      </c>
      <c r="Z259" s="46">
        <v>0.6</v>
      </c>
      <c r="AA259" s="22">
        <v>0.15</v>
      </c>
      <c r="AB259" s="22">
        <v>0.13</v>
      </c>
      <c r="AC259" s="22">
        <v>0.55000000000000004</v>
      </c>
      <c r="AD259" s="9">
        <v>6.1</v>
      </c>
      <c r="AE259" s="24">
        <v>4</v>
      </c>
      <c r="AF259" s="31">
        <v>2.1</v>
      </c>
      <c r="AG259" s="22">
        <v>0.19</v>
      </c>
      <c r="AH259" s="24">
        <v>6</v>
      </c>
      <c r="AI259" s="24">
        <v>1</v>
      </c>
      <c r="AJ259" s="22">
        <v>68</v>
      </c>
      <c r="AK259" s="30">
        <v>2.2999999999999998</v>
      </c>
      <c r="AL259" s="28">
        <v>790</v>
      </c>
      <c r="AM259" s="28">
        <v>160</v>
      </c>
      <c r="AN259" s="28">
        <v>18</v>
      </c>
      <c r="AO259" s="28">
        <v>240</v>
      </c>
      <c r="AP259" s="28">
        <v>11</v>
      </c>
      <c r="AQ259" s="25">
        <v>4</v>
      </c>
      <c r="AR259" s="25">
        <v>3</v>
      </c>
    </row>
    <row r="260" spans="1:44" ht="18" customHeight="1" x14ac:dyDescent="0.25">
      <c r="A260" t="s">
        <v>1280</v>
      </c>
      <c r="B260" s="26" t="s">
        <v>1047</v>
      </c>
      <c r="C260" s="11">
        <v>282.61129545566081</v>
      </c>
      <c r="D260" s="45">
        <v>1182.6076</v>
      </c>
      <c r="E260" s="37">
        <v>48.1</v>
      </c>
      <c r="F260" s="38">
        <v>26.7</v>
      </c>
      <c r="G260" s="25">
        <v>17.3</v>
      </c>
      <c r="H260" s="25">
        <v>4.5999999999999996</v>
      </c>
      <c r="I260" s="25">
        <v>5</v>
      </c>
      <c r="J260" s="25">
        <v>0.5</v>
      </c>
      <c r="K260" s="25">
        <v>0.5</v>
      </c>
      <c r="L260" s="30">
        <v>0</v>
      </c>
      <c r="M260" s="25">
        <v>0.2</v>
      </c>
      <c r="N260" s="25">
        <v>4.0999999999999996</v>
      </c>
      <c r="O260" s="25">
        <v>0</v>
      </c>
      <c r="P260" s="25">
        <v>0.3</v>
      </c>
      <c r="Q260" s="25">
        <v>5.4</v>
      </c>
      <c r="R260" s="25">
        <v>7.1</v>
      </c>
      <c r="S260" s="25">
        <v>2.5</v>
      </c>
      <c r="T260" s="25">
        <v>8.6999999999999994E-2</v>
      </c>
      <c r="U260" s="25">
        <v>2.2000000000000002</v>
      </c>
      <c r="V260" s="28">
        <v>154</v>
      </c>
      <c r="W260" s="22">
        <v>0.04</v>
      </c>
      <c r="X260" s="9">
        <v>40</v>
      </c>
      <c r="Y260" s="43">
        <v>1</v>
      </c>
      <c r="Z260" s="22">
        <v>0.46</v>
      </c>
      <c r="AA260" s="46">
        <v>0.7</v>
      </c>
      <c r="AB260" s="22">
        <v>0.22</v>
      </c>
      <c r="AC260" s="22">
        <v>0.46</v>
      </c>
      <c r="AD260" s="9">
        <v>9.6999999999999993</v>
      </c>
      <c r="AE260" s="22">
        <v>4.3</v>
      </c>
      <c r="AF260" s="31">
        <v>5.4</v>
      </c>
      <c r="AG260" s="46">
        <v>0.3</v>
      </c>
      <c r="AH260" s="22">
        <v>1.5</v>
      </c>
      <c r="AI260" s="22">
        <v>0</v>
      </c>
      <c r="AJ260" s="22">
        <v>16</v>
      </c>
      <c r="AK260" s="30">
        <v>2.8</v>
      </c>
      <c r="AL260" s="28">
        <v>729</v>
      </c>
      <c r="AM260" s="28">
        <v>344</v>
      </c>
      <c r="AN260" s="28">
        <v>31</v>
      </c>
      <c r="AO260" s="28">
        <v>238</v>
      </c>
      <c r="AP260" s="28">
        <v>33</v>
      </c>
      <c r="AQ260" s="25">
        <v>2.4</v>
      </c>
      <c r="AR260" s="25">
        <v>2.2999999999999998</v>
      </c>
    </row>
    <row r="261" spans="1:44" ht="18" customHeight="1" x14ac:dyDescent="0.3">
      <c r="A261" s="47"/>
      <c r="B261" s="21"/>
      <c r="C261" s="11"/>
      <c r="D261" s="11"/>
      <c r="E261" s="37"/>
      <c r="F261" s="38"/>
      <c r="G261" s="48"/>
      <c r="H261" s="48"/>
      <c r="I261" s="48"/>
      <c r="J261" s="48"/>
      <c r="K261" s="48"/>
      <c r="L261" s="49"/>
      <c r="M261" s="48"/>
      <c r="N261" s="48"/>
      <c r="O261" s="48"/>
      <c r="P261" s="48"/>
      <c r="Q261" s="48"/>
      <c r="R261" s="48"/>
      <c r="S261" s="48"/>
      <c r="T261" s="48"/>
      <c r="U261" s="48"/>
      <c r="V261" s="50"/>
      <c r="W261" s="47"/>
      <c r="X261" s="9"/>
      <c r="Y261" s="9"/>
      <c r="Z261" s="47"/>
      <c r="AA261" s="47"/>
      <c r="AB261" s="47"/>
      <c r="AC261" s="47"/>
      <c r="AD261" s="47"/>
      <c r="AE261" s="47"/>
      <c r="AF261" s="51"/>
      <c r="AG261" s="47"/>
      <c r="AH261" s="47"/>
      <c r="AI261" s="47"/>
      <c r="AJ261" s="47"/>
      <c r="AK261" s="49"/>
      <c r="AL261" s="50"/>
      <c r="AM261" s="50"/>
      <c r="AN261" s="50"/>
      <c r="AO261" s="50"/>
      <c r="AP261" s="50"/>
      <c r="AQ261" s="48"/>
      <c r="AR261" s="48"/>
    </row>
    <row r="262" spans="1:44" ht="18" customHeight="1" x14ac:dyDescent="0.25">
      <c r="A262" t="s">
        <v>1281</v>
      </c>
      <c r="B262" s="21" t="s">
        <v>1473</v>
      </c>
      <c r="C262" s="11">
        <v>198.58656964799999</v>
      </c>
      <c r="D262" s="11">
        <v>831</v>
      </c>
      <c r="E262" s="37">
        <v>67.900000000000006</v>
      </c>
      <c r="F262" s="38">
        <v>15.9</v>
      </c>
      <c r="G262" s="25">
        <v>15</v>
      </c>
      <c r="H262" s="25">
        <v>0</v>
      </c>
      <c r="I262" s="25">
        <v>0</v>
      </c>
      <c r="J262" s="25">
        <v>0</v>
      </c>
      <c r="K262" s="25">
        <v>0</v>
      </c>
      <c r="L262" s="30">
        <v>0</v>
      </c>
      <c r="M262" s="25">
        <v>0</v>
      </c>
      <c r="N262" s="25">
        <v>0</v>
      </c>
      <c r="O262" s="25">
        <v>0</v>
      </c>
      <c r="P262" s="25">
        <v>0</v>
      </c>
      <c r="Q262" s="25">
        <v>5.7</v>
      </c>
      <c r="R262" s="25">
        <v>6.7</v>
      </c>
      <c r="S262" s="25">
        <v>0.5</v>
      </c>
      <c r="T262" s="25">
        <v>0.67</v>
      </c>
      <c r="U262" s="25">
        <v>0.5</v>
      </c>
      <c r="V262" s="28">
        <v>89</v>
      </c>
      <c r="W262" s="22">
        <v>0</v>
      </c>
      <c r="X262" s="9">
        <v>0</v>
      </c>
      <c r="Y262" s="9">
        <v>0</v>
      </c>
      <c r="Z262" s="46">
        <v>0.3</v>
      </c>
      <c r="AA262" s="22">
        <v>0.28000000000000003</v>
      </c>
      <c r="AB262" s="46">
        <v>0.1</v>
      </c>
      <c r="AC262" s="22">
        <v>0.36</v>
      </c>
      <c r="AD262" s="9">
        <v>9.1999999999999993</v>
      </c>
      <c r="AE262" s="22">
        <v>5.8</v>
      </c>
      <c r="AF262" s="31">
        <v>3.4</v>
      </c>
      <c r="AG262" s="22">
        <v>0.15</v>
      </c>
      <c r="AH262" s="24">
        <v>5</v>
      </c>
      <c r="AI262" s="43">
        <v>3</v>
      </c>
      <c r="AJ262" s="43">
        <v>6</v>
      </c>
      <c r="AK262" s="30">
        <v>1.1599999999999999</v>
      </c>
      <c r="AL262" s="28">
        <v>96</v>
      </c>
      <c r="AM262" s="28">
        <v>300</v>
      </c>
      <c r="AN262" s="25">
        <v>8</v>
      </c>
      <c r="AO262" s="28">
        <v>160</v>
      </c>
      <c r="AP262" s="28">
        <v>19</v>
      </c>
      <c r="AQ262" s="25">
        <v>3.8</v>
      </c>
      <c r="AR262" s="25">
        <v>3.3</v>
      </c>
    </row>
    <row r="263" spans="1:44" ht="18" customHeight="1" x14ac:dyDescent="0.25">
      <c r="A263" t="s">
        <v>1282</v>
      </c>
      <c r="B263" s="26" t="s">
        <v>119</v>
      </c>
      <c r="C263" s="11">
        <v>267.17182294399998</v>
      </c>
      <c r="D263" s="11">
        <v>1118</v>
      </c>
      <c r="E263" s="37">
        <v>57.8</v>
      </c>
      <c r="F263" s="38">
        <v>19.8</v>
      </c>
      <c r="G263" s="25">
        <v>20.9</v>
      </c>
      <c r="H263" s="25">
        <v>0</v>
      </c>
      <c r="I263" s="25">
        <v>0</v>
      </c>
      <c r="J263" s="25">
        <v>0</v>
      </c>
      <c r="K263" s="25">
        <v>0</v>
      </c>
      <c r="L263" s="30">
        <v>0</v>
      </c>
      <c r="M263" s="25">
        <v>0</v>
      </c>
      <c r="N263" s="25">
        <v>0</v>
      </c>
      <c r="O263" s="25">
        <v>0</v>
      </c>
      <c r="P263" s="25">
        <v>0</v>
      </c>
      <c r="Q263" s="25">
        <v>8</v>
      </c>
      <c r="R263" s="25">
        <v>9.3000000000000007</v>
      </c>
      <c r="S263" s="25">
        <v>0.7</v>
      </c>
      <c r="T263" s="25">
        <v>0.93</v>
      </c>
      <c r="U263" s="25">
        <v>0.7</v>
      </c>
      <c r="V263" s="28">
        <v>95</v>
      </c>
      <c r="W263" s="22">
        <v>0</v>
      </c>
      <c r="X263" s="9">
        <v>0</v>
      </c>
      <c r="Y263" s="9">
        <v>0</v>
      </c>
      <c r="Z263" s="22">
        <v>0</v>
      </c>
      <c r="AA263" s="46">
        <v>0.4</v>
      </c>
      <c r="AB263" s="40">
        <v>0.09</v>
      </c>
      <c r="AC263" s="42">
        <v>0.5</v>
      </c>
      <c r="AD263" s="9">
        <v>11</v>
      </c>
      <c r="AE263" s="22">
        <v>6.5</v>
      </c>
      <c r="AF263" s="31">
        <v>4.2</v>
      </c>
      <c r="AG263" s="22">
        <v>0.16</v>
      </c>
      <c r="AH263" s="22">
        <v>4.5999999999999996</v>
      </c>
      <c r="AI263" s="43">
        <v>3</v>
      </c>
      <c r="AJ263" s="43">
        <v>6</v>
      </c>
      <c r="AK263" s="30">
        <v>1.5</v>
      </c>
      <c r="AL263" s="28">
        <v>222</v>
      </c>
      <c r="AM263" s="28">
        <v>378</v>
      </c>
      <c r="AN263" s="25">
        <v>9</v>
      </c>
      <c r="AO263" s="28">
        <v>159</v>
      </c>
      <c r="AP263" s="28">
        <v>24</v>
      </c>
      <c r="AQ263" s="25">
        <v>6.2</v>
      </c>
      <c r="AR263" s="25">
        <v>3.9</v>
      </c>
    </row>
    <row r="264" spans="1:44" ht="18" customHeight="1" x14ac:dyDescent="0.25">
      <c r="C264" s="11"/>
      <c r="D264" s="11"/>
      <c r="E264" s="37"/>
      <c r="F264" s="38"/>
      <c r="X264" s="9"/>
      <c r="Y264" s="9"/>
    </row>
    <row r="265" spans="1:44" ht="18" customHeight="1" x14ac:dyDescent="0.25">
      <c r="A265" t="s">
        <v>1283</v>
      </c>
      <c r="B265" s="21" t="s">
        <v>1474</v>
      </c>
      <c r="C265" s="11">
        <v>91.787429410329594</v>
      </c>
      <c r="D265" s="45">
        <v>384.09120000000001</v>
      </c>
      <c r="E265" s="37">
        <v>79.2</v>
      </c>
      <c r="F265" s="38">
        <v>16.2</v>
      </c>
      <c r="G265" s="25">
        <v>3</v>
      </c>
      <c r="H265" s="25">
        <v>0</v>
      </c>
      <c r="I265" s="25">
        <v>0</v>
      </c>
      <c r="J265" s="25">
        <v>0</v>
      </c>
      <c r="K265" s="25">
        <v>0</v>
      </c>
      <c r="L265" s="30">
        <v>0</v>
      </c>
      <c r="M265" s="25">
        <v>0</v>
      </c>
      <c r="N265" s="25">
        <v>0</v>
      </c>
      <c r="O265" s="25">
        <v>0</v>
      </c>
      <c r="P265" s="25">
        <v>0</v>
      </c>
      <c r="Q265" s="25">
        <v>1.3</v>
      </c>
      <c r="R265" s="25">
        <v>1</v>
      </c>
      <c r="S265" s="25">
        <v>0.1</v>
      </c>
      <c r="T265" s="25">
        <v>0.14000000000000001</v>
      </c>
      <c r="U265" s="25">
        <v>0.1</v>
      </c>
      <c r="V265" s="28">
        <v>276</v>
      </c>
      <c r="W265" s="22">
        <v>0.1</v>
      </c>
      <c r="X265" s="9">
        <v>100</v>
      </c>
      <c r="Y265" s="9">
        <v>0</v>
      </c>
      <c r="Z265" s="22">
        <v>0</v>
      </c>
      <c r="AA265" s="22">
        <v>0.37</v>
      </c>
      <c r="AB265" s="22">
        <v>0.34</v>
      </c>
      <c r="AC265" s="22">
        <v>2.4</v>
      </c>
      <c r="AD265" s="9">
        <v>9.1999999999999993</v>
      </c>
      <c r="AE265" s="22">
        <v>5.7</v>
      </c>
      <c r="AF265" s="31">
        <v>3.5</v>
      </c>
      <c r="AG265" s="22">
        <v>0.61</v>
      </c>
      <c r="AH265" s="22">
        <v>17</v>
      </c>
      <c r="AI265" s="22">
        <v>12</v>
      </c>
      <c r="AJ265" s="43">
        <v>8</v>
      </c>
      <c r="AK265" s="30">
        <v>1.33</v>
      </c>
      <c r="AL265" s="28">
        <v>161</v>
      </c>
      <c r="AM265" s="28">
        <v>280</v>
      </c>
      <c r="AN265" s="28">
        <v>11</v>
      </c>
      <c r="AO265" s="28">
        <v>230</v>
      </c>
      <c r="AP265" s="28">
        <v>17</v>
      </c>
      <c r="AQ265" s="25">
        <v>5.2</v>
      </c>
      <c r="AR265" s="25">
        <v>1.9</v>
      </c>
    </row>
    <row r="266" spans="1:44" ht="18" customHeight="1" x14ac:dyDescent="0.25">
      <c r="A266" t="s">
        <v>1284</v>
      </c>
      <c r="B266" s="26" t="s">
        <v>120</v>
      </c>
      <c r="C266" s="11">
        <v>183.67484512720637</v>
      </c>
      <c r="D266" s="45">
        <v>768.60079999999994</v>
      </c>
      <c r="E266" s="37">
        <v>64.2</v>
      </c>
      <c r="F266" s="38">
        <v>22.3</v>
      </c>
      <c r="G266" s="25">
        <v>10.5</v>
      </c>
      <c r="H266" s="25">
        <v>0</v>
      </c>
      <c r="I266" s="25">
        <v>0</v>
      </c>
      <c r="J266" s="25">
        <v>0</v>
      </c>
      <c r="K266" s="25">
        <v>0</v>
      </c>
      <c r="L266" s="30">
        <v>0</v>
      </c>
      <c r="M266" s="25">
        <v>0</v>
      </c>
      <c r="N266" s="25">
        <v>0</v>
      </c>
      <c r="O266" s="25">
        <v>0</v>
      </c>
      <c r="P266" s="25">
        <v>0</v>
      </c>
      <c r="Q266" s="25">
        <v>4.9000000000000004</v>
      </c>
      <c r="R266" s="25">
        <v>3.4</v>
      </c>
      <c r="S266" s="25">
        <v>0.8</v>
      </c>
      <c r="T266" s="25">
        <v>0.124</v>
      </c>
      <c r="U266" s="25">
        <v>0.7</v>
      </c>
      <c r="V266" s="28">
        <v>401</v>
      </c>
      <c r="W266" s="22">
        <v>0.19</v>
      </c>
      <c r="X266" s="9">
        <v>190</v>
      </c>
      <c r="Y266" s="9">
        <v>0</v>
      </c>
      <c r="Z266" s="22">
        <v>0.52</v>
      </c>
      <c r="AA266" s="22">
        <v>2.5</v>
      </c>
      <c r="AB266" s="22">
        <v>0.42</v>
      </c>
      <c r="AC266" s="22">
        <v>3.3</v>
      </c>
      <c r="AD266" s="9">
        <v>12</v>
      </c>
      <c r="AE266" s="24">
        <v>7</v>
      </c>
      <c r="AF266" s="31">
        <v>4.8</v>
      </c>
      <c r="AG266" s="22">
        <v>0.71</v>
      </c>
      <c r="AH266" s="22">
        <v>20</v>
      </c>
      <c r="AI266" s="22">
        <v>13</v>
      </c>
      <c r="AJ266" s="22">
        <v>9.4</v>
      </c>
      <c r="AK266" s="30">
        <v>3</v>
      </c>
      <c r="AL266" s="28">
        <v>685</v>
      </c>
      <c r="AM266" s="28">
        <v>385</v>
      </c>
      <c r="AN266" s="28">
        <v>15</v>
      </c>
      <c r="AO266" s="28">
        <v>317</v>
      </c>
      <c r="AP266" s="28">
        <v>26</v>
      </c>
      <c r="AQ266" s="25">
        <v>7.2</v>
      </c>
      <c r="AR266" s="25">
        <v>2.6</v>
      </c>
    </row>
    <row r="267" spans="1:44" ht="18" customHeight="1" x14ac:dyDescent="0.25">
      <c r="A267" t="s">
        <v>1285</v>
      </c>
      <c r="B267" s="26" t="s">
        <v>121</v>
      </c>
      <c r="C267" s="11">
        <v>95.111257183999996</v>
      </c>
      <c r="D267" s="45">
        <v>398</v>
      </c>
      <c r="E267" s="37">
        <v>78.400000000000006</v>
      </c>
      <c r="F267" s="38">
        <v>17</v>
      </c>
      <c r="G267" s="25">
        <v>3</v>
      </c>
      <c r="H267" s="25">
        <v>0</v>
      </c>
      <c r="I267" s="25">
        <v>0</v>
      </c>
      <c r="J267" s="25">
        <v>0</v>
      </c>
      <c r="K267" s="25">
        <v>0</v>
      </c>
      <c r="L267" s="30">
        <v>0</v>
      </c>
      <c r="M267" s="25">
        <v>0</v>
      </c>
      <c r="N267" s="25">
        <v>0</v>
      </c>
      <c r="O267" s="25">
        <v>0</v>
      </c>
      <c r="P267" s="25">
        <v>0</v>
      </c>
      <c r="Q267" s="25">
        <v>1</v>
      </c>
      <c r="R267" s="25">
        <v>1</v>
      </c>
      <c r="S267" s="25">
        <v>0.5</v>
      </c>
      <c r="T267" s="25">
        <v>0.01</v>
      </c>
      <c r="U267" s="25">
        <v>0.4</v>
      </c>
      <c r="V267" s="28">
        <v>395</v>
      </c>
      <c r="W267" s="22">
        <v>0.11</v>
      </c>
      <c r="X267" s="9">
        <v>110</v>
      </c>
      <c r="Y267" s="9">
        <v>0</v>
      </c>
      <c r="Z267" s="22">
        <v>0</v>
      </c>
      <c r="AA267" s="22">
        <v>0.44</v>
      </c>
      <c r="AB267" s="22">
        <v>0.53</v>
      </c>
      <c r="AC267" s="22">
        <v>2.8</v>
      </c>
      <c r="AD267" s="9">
        <v>12</v>
      </c>
      <c r="AE267" s="24">
        <v>8</v>
      </c>
      <c r="AF267" s="31">
        <v>3.6</v>
      </c>
      <c r="AG267" s="22">
        <v>0.43</v>
      </c>
      <c r="AH267" s="22">
        <v>44</v>
      </c>
      <c r="AI267" s="22">
        <v>10</v>
      </c>
      <c r="AJ267" s="22">
        <v>43</v>
      </c>
      <c r="AK267" s="30">
        <v>1.34</v>
      </c>
      <c r="AL267" s="28">
        <v>257</v>
      </c>
      <c r="AM267" s="28">
        <v>254</v>
      </c>
      <c r="AN267" s="28">
        <v>13</v>
      </c>
      <c r="AO267" s="28">
        <v>296</v>
      </c>
      <c r="AP267" s="28">
        <v>21</v>
      </c>
      <c r="AQ267" s="25">
        <v>5</v>
      </c>
      <c r="AR267" s="25">
        <v>2.4</v>
      </c>
    </row>
    <row r="268" spans="1:44" ht="18" customHeight="1" x14ac:dyDescent="0.25">
      <c r="A268" t="s">
        <v>1286</v>
      </c>
      <c r="B268" s="26" t="s">
        <v>126</v>
      </c>
      <c r="C268" s="11">
        <v>206.87166824615682</v>
      </c>
      <c r="D268" s="45">
        <v>865.66960000000006</v>
      </c>
      <c r="E268" s="37">
        <v>61.5</v>
      </c>
      <c r="F268" s="38">
        <v>23.6</v>
      </c>
      <c r="G268" s="25">
        <v>12.5</v>
      </c>
      <c r="H268" s="25">
        <v>0</v>
      </c>
      <c r="I268" s="25">
        <v>0</v>
      </c>
      <c r="J268" s="25">
        <v>0</v>
      </c>
      <c r="K268" s="25">
        <v>0</v>
      </c>
      <c r="L268" s="30">
        <v>0</v>
      </c>
      <c r="M268" s="25">
        <v>0</v>
      </c>
      <c r="N268" s="25">
        <v>0</v>
      </c>
      <c r="O268" s="25">
        <v>0</v>
      </c>
      <c r="P268" s="25">
        <v>0</v>
      </c>
      <c r="Q268" s="25">
        <v>5.4</v>
      </c>
      <c r="R268" s="25">
        <v>4.0999999999999996</v>
      </c>
      <c r="S268" s="25">
        <v>1.5</v>
      </c>
      <c r="T268" s="25">
        <v>0.159</v>
      </c>
      <c r="U268" s="25">
        <v>1.3</v>
      </c>
      <c r="V268" s="28">
        <v>483</v>
      </c>
      <c r="W268" s="22">
        <v>0.19800000000000001</v>
      </c>
      <c r="X268" s="9">
        <v>198</v>
      </c>
      <c r="Y268" s="9">
        <v>0</v>
      </c>
      <c r="Z268" s="22">
        <v>0.49</v>
      </c>
      <c r="AA268" s="22">
        <v>2.5</v>
      </c>
      <c r="AB268" s="22">
        <v>0.66</v>
      </c>
      <c r="AC268" s="22">
        <v>3.9</v>
      </c>
      <c r="AD268" s="9">
        <v>15</v>
      </c>
      <c r="AE268" s="22">
        <v>10</v>
      </c>
      <c r="AF268" s="31">
        <v>5</v>
      </c>
      <c r="AG268" s="46">
        <v>0.5</v>
      </c>
      <c r="AH268" s="22">
        <v>52</v>
      </c>
      <c r="AI268" s="24">
        <v>9</v>
      </c>
      <c r="AJ268" s="22">
        <v>51</v>
      </c>
      <c r="AK268" s="30">
        <v>2.4</v>
      </c>
      <c r="AL268" s="28">
        <v>580</v>
      </c>
      <c r="AM268" s="28">
        <v>353</v>
      </c>
      <c r="AN268" s="28">
        <v>18</v>
      </c>
      <c r="AO268" s="28">
        <v>411</v>
      </c>
      <c r="AP268" s="28">
        <v>30</v>
      </c>
      <c r="AQ268" s="25">
        <v>7</v>
      </c>
      <c r="AR268" s="25">
        <v>3.3</v>
      </c>
    </row>
    <row r="269" spans="1:44" ht="18" customHeight="1" x14ac:dyDescent="0.25">
      <c r="A269" t="s">
        <v>1287</v>
      </c>
      <c r="B269" s="26" t="s">
        <v>127</v>
      </c>
      <c r="C269" s="11">
        <v>91.787429410329594</v>
      </c>
      <c r="D269" s="45">
        <v>384.09120000000001</v>
      </c>
      <c r="E269" s="37">
        <v>77.7</v>
      </c>
      <c r="F269" s="38">
        <v>18</v>
      </c>
      <c r="G269" s="25">
        <v>2.2000000000000002</v>
      </c>
      <c r="H269" s="25">
        <v>0</v>
      </c>
      <c r="I269" s="25">
        <v>0</v>
      </c>
      <c r="J269" s="25">
        <v>0</v>
      </c>
      <c r="K269" s="25">
        <v>0</v>
      </c>
      <c r="L269" s="30">
        <v>0</v>
      </c>
      <c r="M269" s="25">
        <v>0</v>
      </c>
      <c r="N269" s="25">
        <v>0</v>
      </c>
      <c r="O269" s="25">
        <v>0</v>
      </c>
      <c r="P269" s="25">
        <v>0</v>
      </c>
      <c r="Q269" s="25">
        <v>0.9</v>
      </c>
      <c r="R269" s="25">
        <v>1</v>
      </c>
      <c r="S269" s="25">
        <v>0.1</v>
      </c>
      <c r="T269" s="25">
        <v>0.1</v>
      </c>
      <c r="U269" s="25">
        <v>0.1</v>
      </c>
      <c r="V269" s="28">
        <v>213</v>
      </c>
      <c r="W269" s="22">
        <v>0.105</v>
      </c>
      <c r="X269" s="9">
        <v>105</v>
      </c>
      <c r="Y269" s="9">
        <v>0</v>
      </c>
      <c r="Z269" s="46">
        <v>0.3</v>
      </c>
      <c r="AA269" s="22">
        <v>0.55000000000000004</v>
      </c>
      <c r="AB269" s="22">
        <v>0.48</v>
      </c>
      <c r="AC269" s="22">
        <v>0.84</v>
      </c>
      <c r="AD269" s="9">
        <v>11</v>
      </c>
      <c r="AE269" s="24">
        <v>7</v>
      </c>
      <c r="AF269" s="31">
        <v>3.8</v>
      </c>
      <c r="AG269" s="22">
        <v>0.24</v>
      </c>
      <c r="AH269" s="22">
        <v>14</v>
      </c>
      <c r="AI269" s="22">
        <v>12</v>
      </c>
      <c r="AJ269" s="43">
        <v>4</v>
      </c>
      <c r="AK269" s="30">
        <v>1.35</v>
      </c>
      <c r="AL269" s="28">
        <v>255</v>
      </c>
      <c r="AM269" s="28">
        <v>224</v>
      </c>
      <c r="AN269" s="28">
        <v>19</v>
      </c>
      <c r="AO269" s="28">
        <v>243</v>
      </c>
      <c r="AP269" s="28">
        <v>18</v>
      </c>
      <c r="AQ269" s="25">
        <v>3.3</v>
      </c>
      <c r="AR269" s="25">
        <v>1.9</v>
      </c>
    </row>
    <row r="270" spans="1:44" ht="18" customHeight="1" x14ac:dyDescent="0.3">
      <c r="A270" s="47"/>
      <c r="B270" s="21"/>
      <c r="C270" s="11"/>
      <c r="D270" s="11"/>
      <c r="E270" s="37"/>
      <c r="F270" s="38"/>
      <c r="G270" s="48"/>
      <c r="H270" s="48"/>
      <c r="I270" s="48"/>
      <c r="J270" s="48"/>
      <c r="K270" s="48"/>
      <c r="L270" s="49"/>
      <c r="M270" s="48"/>
      <c r="N270" s="48"/>
      <c r="O270" s="48"/>
      <c r="P270" s="48"/>
      <c r="Q270" s="48"/>
      <c r="R270" s="48"/>
      <c r="S270" s="48"/>
      <c r="T270" s="48"/>
      <c r="U270" s="48"/>
      <c r="V270" s="50"/>
      <c r="W270" s="47"/>
      <c r="X270" s="9"/>
      <c r="Y270" s="9"/>
      <c r="Z270" s="47"/>
      <c r="AA270" s="47"/>
      <c r="AB270" s="47"/>
      <c r="AC270" s="47"/>
      <c r="AD270" s="47"/>
      <c r="AE270" s="47"/>
      <c r="AF270" s="51"/>
      <c r="AG270" s="47"/>
      <c r="AH270" s="47"/>
      <c r="AI270" s="47"/>
      <c r="AJ270" s="47"/>
      <c r="AK270" s="49"/>
      <c r="AL270" s="50"/>
      <c r="AM270" s="50"/>
      <c r="AN270" s="50"/>
      <c r="AO270" s="50"/>
      <c r="AP270" s="50"/>
      <c r="AQ270" s="48"/>
      <c r="AR270" s="48"/>
    </row>
    <row r="271" spans="1:44" ht="18" customHeight="1" x14ac:dyDescent="0.25">
      <c r="A271" t="s">
        <v>1288</v>
      </c>
      <c r="B271" s="21" t="s">
        <v>1475</v>
      </c>
      <c r="C271" s="11">
        <v>308.55774200465919</v>
      </c>
      <c r="D271" s="45">
        <v>1291.1824000000001</v>
      </c>
      <c r="E271" s="37">
        <v>43.8</v>
      </c>
      <c r="F271" s="38">
        <v>8.3000000000000007</v>
      </c>
      <c r="G271" s="25">
        <v>18.100000000000001</v>
      </c>
      <c r="H271" s="25">
        <v>27.4</v>
      </c>
      <c r="I271" s="25">
        <v>30</v>
      </c>
      <c r="J271" s="25">
        <v>1</v>
      </c>
      <c r="K271" s="25">
        <v>1</v>
      </c>
      <c r="L271" s="30">
        <v>0</v>
      </c>
      <c r="M271" s="25">
        <v>0</v>
      </c>
      <c r="N271" s="25">
        <v>26.4</v>
      </c>
      <c r="O271" s="25">
        <v>0</v>
      </c>
      <c r="P271" s="25">
        <v>1.4</v>
      </c>
      <c r="Q271" s="25">
        <v>5.2</v>
      </c>
      <c r="R271" s="25">
        <v>6.6</v>
      </c>
      <c r="S271" s="25">
        <v>4.0999999999999996</v>
      </c>
      <c r="T271" s="25">
        <v>0.05</v>
      </c>
      <c r="U271" s="25">
        <v>3.7</v>
      </c>
      <c r="V271" s="28">
        <v>32</v>
      </c>
      <c r="W271" s="22">
        <v>0</v>
      </c>
      <c r="X271" s="9">
        <v>0</v>
      </c>
      <c r="Y271" s="9">
        <v>0</v>
      </c>
      <c r="Z271" s="22">
        <v>0</v>
      </c>
      <c r="AA271" s="46">
        <v>0.3</v>
      </c>
      <c r="AB271" s="40">
        <v>0.02</v>
      </c>
      <c r="AC271" s="40">
        <v>7.0000000000000007E-2</v>
      </c>
      <c r="AD271" s="9">
        <v>3.7</v>
      </c>
      <c r="AE271" s="22">
        <v>2.4</v>
      </c>
      <c r="AF271" s="31">
        <v>1.3</v>
      </c>
      <c r="AG271" s="41">
        <v>0.03</v>
      </c>
      <c r="AH271" s="24">
        <v>1</v>
      </c>
      <c r="AI271" s="22">
        <v>0</v>
      </c>
      <c r="AJ271" s="43">
        <v>1</v>
      </c>
      <c r="AK271" s="30">
        <v>2.4</v>
      </c>
      <c r="AL271" s="28">
        <v>667</v>
      </c>
      <c r="AM271" s="28">
        <v>86</v>
      </c>
      <c r="AN271" s="28">
        <v>19</v>
      </c>
      <c r="AO271" s="28">
        <v>52</v>
      </c>
      <c r="AP271" s="28">
        <v>16</v>
      </c>
      <c r="AQ271" s="25">
        <v>0.3</v>
      </c>
      <c r="AR271" s="25">
        <v>1.1000000000000001</v>
      </c>
    </row>
    <row r="272" spans="1:44" ht="18" customHeight="1" x14ac:dyDescent="0.25">
      <c r="A272" t="s">
        <v>1289</v>
      </c>
      <c r="B272" s="26" t="s">
        <v>128</v>
      </c>
      <c r="C272" s="11">
        <v>275.03733273471039</v>
      </c>
      <c r="D272" s="45">
        <v>1150.9138</v>
      </c>
      <c r="E272" s="37">
        <v>48.9</v>
      </c>
      <c r="F272" s="38">
        <v>8.3000000000000007</v>
      </c>
      <c r="G272" s="25">
        <v>14</v>
      </c>
      <c r="H272" s="25">
        <v>26.8</v>
      </c>
      <c r="I272" s="25">
        <v>30.9</v>
      </c>
      <c r="J272" s="25">
        <v>1</v>
      </c>
      <c r="K272" s="25">
        <v>1</v>
      </c>
      <c r="L272" s="30">
        <v>0</v>
      </c>
      <c r="M272" s="25">
        <v>0</v>
      </c>
      <c r="N272" s="25">
        <v>25.8</v>
      </c>
      <c r="O272" s="25">
        <v>0</v>
      </c>
      <c r="P272" s="25">
        <v>1.4</v>
      </c>
      <c r="Q272" s="25">
        <v>4.0999999999999996</v>
      </c>
      <c r="R272" s="25">
        <v>5.0999999999999996</v>
      </c>
      <c r="S272" s="25">
        <v>3.2</v>
      </c>
      <c r="T272" s="25">
        <v>3.9E-2</v>
      </c>
      <c r="U272" s="25">
        <v>2.9</v>
      </c>
      <c r="V272" s="28">
        <v>31</v>
      </c>
      <c r="W272" s="22">
        <v>0</v>
      </c>
      <c r="X272" s="9">
        <v>0</v>
      </c>
      <c r="Y272" s="9">
        <v>0</v>
      </c>
      <c r="Z272" s="22">
        <v>0</v>
      </c>
      <c r="AA272" s="46">
        <v>0.3</v>
      </c>
      <c r="AB272" s="40">
        <v>0.02</v>
      </c>
      <c r="AC272" s="40">
        <v>7.0000000000000007E-2</v>
      </c>
      <c r="AD272" s="9">
        <v>3.2</v>
      </c>
      <c r="AE272" s="22">
        <v>1.9</v>
      </c>
      <c r="AF272" s="31">
        <v>1.3</v>
      </c>
      <c r="AG272" s="41">
        <v>0.02</v>
      </c>
      <c r="AH272" s="46">
        <v>0.7</v>
      </c>
      <c r="AI272" s="22">
        <v>0</v>
      </c>
      <c r="AJ272" s="46">
        <v>0.7</v>
      </c>
      <c r="AK272" s="30">
        <v>2</v>
      </c>
      <c r="AL272" s="28">
        <v>585</v>
      </c>
      <c r="AM272" s="28">
        <v>76</v>
      </c>
      <c r="AN272" s="28">
        <v>20</v>
      </c>
      <c r="AO272" s="28">
        <v>51</v>
      </c>
      <c r="AP272" s="28">
        <v>16</v>
      </c>
      <c r="AQ272" s="25">
        <v>0.3</v>
      </c>
      <c r="AR272" s="25">
        <v>1.1000000000000001</v>
      </c>
    </row>
    <row r="273" spans="1:44" ht="18" customHeight="1" x14ac:dyDescent="0.25">
      <c r="A273" t="s">
        <v>1290</v>
      </c>
      <c r="B273" s="26" t="s">
        <v>129</v>
      </c>
      <c r="C273" s="11">
        <v>302.73353964828476</v>
      </c>
      <c r="D273" s="45">
        <v>1266.8106</v>
      </c>
      <c r="E273" s="37">
        <v>44.1</v>
      </c>
      <c r="F273" s="38">
        <v>8.1</v>
      </c>
      <c r="G273" s="25">
        <v>17</v>
      </c>
      <c r="H273" s="25">
        <v>28.5</v>
      </c>
      <c r="I273" s="25">
        <v>31.3</v>
      </c>
      <c r="J273" s="25">
        <v>1</v>
      </c>
      <c r="K273" s="25">
        <v>1</v>
      </c>
      <c r="L273" s="30">
        <v>0</v>
      </c>
      <c r="M273" s="25">
        <v>0</v>
      </c>
      <c r="N273" s="25">
        <v>27.5</v>
      </c>
      <c r="O273" s="25">
        <v>0</v>
      </c>
      <c r="P273" s="25">
        <v>1.5</v>
      </c>
      <c r="Q273" s="25">
        <v>4.9000000000000004</v>
      </c>
      <c r="R273" s="25">
        <v>6.2</v>
      </c>
      <c r="S273" s="25">
        <v>3.9</v>
      </c>
      <c r="T273" s="25">
        <v>0.05</v>
      </c>
      <c r="U273" s="25">
        <v>3.5</v>
      </c>
      <c r="V273" s="28">
        <v>33</v>
      </c>
      <c r="W273" s="22">
        <v>0</v>
      </c>
      <c r="X273" s="9">
        <v>0</v>
      </c>
      <c r="Y273" s="9">
        <v>0</v>
      </c>
      <c r="Z273" s="22">
        <v>0</v>
      </c>
      <c r="AA273" s="46">
        <v>0.3</v>
      </c>
      <c r="AB273" s="40">
        <v>0.02</v>
      </c>
      <c r="AC273" s="40">
        <v>7.0000000000000007E-2</v>
      </c>
      <c r="AD273" s="9">
        <v>3.5</v>
      </c>
      <c r="AE273" s="22">
        <v>2.1</v>
      </c>
      <c r="AF273" s="31">
        <v>1.4</v>
      </c>
      <c r="AG273" s="41">
        <v>0.02</v>
      </c>
      <c r="AH273" s="46">
        <v>0.9</v>
      </c>
      <c r="AI273" s="22">
        <v>0</v>
      </c>
      <c r="AJ273" s="46">
        <v>0.9</v>
      </c>
      <c r="AK273" s="30">
        <v>2.2999999999999998</v>
      </c>
      <c r="AL273" s="28">
        <v>695</v>
      </c>
      <c r="AM273" s="28">
        <v>90</v>
      </c>
      <c r="AN273" s="28">
        <v>20</v>
      </c>
      <c r="AO273" s="28">
        <v>54</v>
      </c>
      <c r="AP273" s="28">
        <v>17</v>
      </c>
      <c r="AQ273" s="25">
        <v>0.3</v>
      </c>
      <c r="AR273" s="25">
        <v>1.2</v>
      </c>
    </row>
    <row r="274" spans="1:44" ht="18" customHeight="1" x14ac:dyDescent="0.25">
      <c r="A274" t="s">
        <v>1291</v>
      </c>
      <c r="B274" s="21" t="s">
        <v>195</v>
      </c>
      <c r="C274" s="11">
        <v>366.54979980203524</v>
      </c>
      <c r="D274" s="45">
        <v>1533.8544000000002</v>
      </c>
      <c r="E274" s="37">
        <v>48.3</v>
      </c>
      <c r="F274" s="38">
        <v>13.8</v>
      </c>
      <c r="G274" s="25">
        <v>34.6</v>
      </c>
      <c r="H274" s="25">
        <v>0</v>
      </c>
      <c r="I274" s="25">
        <v>0</v>
      </c>
      <c r="J274" s="25">
        <v>0</v>
      </c>
      <c r="K274" s="25">
        <v>0</v>
      </c>
      <c r="L274" s="30">
        <v>0</v>
      </c>
      <c r="M274" s="25">
        <v>0</v>
      </c>
      <c r="N274" s="25">
        <v>0</v>
      </c>
      <c r="O274" s="25">
        <v>0</v>
      </c>
      <c r="P274" s="25">
        <v>0</v>
      </c>
      <c r="Q274" s="25">
        <v>11.9</v>
      </c>
      <c r="R274" s="25">
        <v>11.6</v>
      </c>
      <c r="S274" s="25">
        <v>5.6</v>
      </c>
      <c r="T274" s="25">
        <v>0.13800000000000001</v>
      </c>
      <c r="U274" s="25">
        <v>4.8</v>
      </c>
      <c r="V274" s="28">
        <v>67</v>
      </c>
      <c r="W274" s="22">
        <v>0</v>
      </c>
      <c r="X274" s="9">
        <v>0</v>
      </c>
      <c r="Y274" s="9">
        <v>0</v>
      </c>
      <c r="Z274" s="22">
        <v>0</v>
      </c>
      <c r="AA274" s="40">
        <v>0.08</v>
      </c>
      <c r="AB274" s="22">
        <v>0.54</v>
      </c>
      <c r="AC274" s="22">
        <v>0.15</v>
      </c>
      <c r="AD274" s="43">
        <v>6</v>
      </c>
      <c r="AE274" s="22">
        <v>3.8</v>
      </c>
      <c r="AF274" s="31">
        <v>2.2000000000000002</v>
      </c>
      <c r="AG274" s="22">
        <v>0.27</v>
      </c>
      <c r="AH274" s="46">
        <v>0.9</v>
      </c>
      <c r="AI274" s="22">
        <v>0</v>
      </c>
      <c r="AJ274" s="43">
        <v>2</v>
      </c>
      <c r="AK274" s="30">
        <v>2.8</v>
      </c>
      <c r="AL274" s="28">
        <v>1190</v>
      </c>
      <c r="AM274" s="28">
        <v>225</v>
      </c>
      <c r="AN274" s="25">
        <v>7</v>
      </c>
      <c r="AO274" s="28">
        <v>140</v>
      </c>
      <c r="AP274" s="28">
        <v>18</v>
      </c>
      <c r="AQ274" s="25">
        <v>0.7</v>
      </c>
      <c r="AR274" s="25">
        <v>1.3</v>
      </c>
    </row>
    <row r="275" spans="1:44" ht="18" customHeight="1" x14ac:dyDescent="0.25">
      <c r="A275" t="s">
        <v>1292</v>
      </c>
      <c r="B275" s="26" t="s">
        <v>196</v>
      </c>
      <c r="C275" s="11">
        <v>372.24901927522563</v>
      </c>
      <c r="D275" s="45">
        <v>1557.7032000000002</v>
      </c>
      <c r="E275" s="37">
        <v>42.1</v>
      </c>
      <c r="F275" s="38">
        <v>22.2</v>
      </c>
      <c r="G275" s="25">
        <v>31.5</v>
      </c>
      <c r="H275" s="25">
        <v>0</v>
      </c>
      <c r="I275" s="25">
        <v>0</v>
      </c>
      <c r="J275" s="25">
        <v>0</v>
      </c>
      <c r="K275" s="25">
        <v>0</v>
      </c>
      <c r="L275" s="30">
        <v>0</v>
      </c>
      <c r="M275" s="25">
        <v>0</v>
      </c>
      <c r="N275" s="25">
        <v>0</v>
      </c>
      <c r="O275" s="25">
        <v>0</v>
      </c>
      <c r="P275" s="25">
        <v>0</v>
      </c>
      <c r="Q275" s="25">
        <v>10.8</v>
      </c>
      <c r="R275" s="25">
        <v>10.5</v>
      </c>
      <c r="S275" s="25">
        <v>5.0999999999999996</v>
      </c>
      <c r="T275" s="25">
        <v>0.126</v>
      </c>
      <c r="U275" s="25">
        <v>4.4000000000000004</v>
      </c>
      <c r="V275" s="28">
        <v>92</v>
      </c>
      <c r="W275" s="22">
        <v>0</v>
      </c>
      <c r="X275" s="9">
        <v>0</v>
      </c>
      <c r="Y275" s="9">
        <v>0</v>
      </c>
      <c r="Z275" s="22">
        <v>0</v>
      </c>
      <c r="AA275" s="22">
        <v>0.11</v>
      </c>
      <c r="AB275" s="22">
        <v>0.11</v>
      </c>
      <c r="AC275" s="22">
        <v>0.46</v>
      </c>
      <c r="AD275" s="9">
        <v>8.5</v>
      </c>
      <c r="AE275" s="22">
        <v>5.7</v>
      </c>
      <c r="AF275" s="31">
        <v>2.8</v>
      </c>
      <c r="AG275" s="22">
        <v>0.28000000000000003</v>
      </c>
      <c r="AH275" s="24">
        <v>1</v>
      </c>
      <c r="AI275" s="22">
        <v>0</v>
      </c>
      <c r="AJ275" s="22">
        <v>2.9</v>
      </c>
      <c r="AK275" s="30">
        <v>3.7</v>
      </c>
      <c r="AL275" s="28">
        <v>1715</v>
      </c>
      <c r="AM275" s="28">
        <v>229</v>
      </c>
      <c r="AN275" s="28">
        <v>11</v>
      </c>
      <c r="AO275" s="28">
        <v>201</v>
      </c>
      <c r="AP275" s="28">
        <v>26</v>
      </c>
      <c r="AQ275" s="25">
        <v>1.2</v>
      </c>
      <c r="AR275" s="25">
        <v>2.2000000000000002</v>
      </c>
    </row>
    <row r="276" spans="1:44" ht="18" customHeight="1" x14ac:dyDescent="0.25">
      <c r="A276" t="s">
        <v>1293</v>
      </c>
      <c r="B276" s="21" t="s">
        <v>1476</v>
      </c>
      <c r="C276" s="45">
        <v>408</v>
      </c>
      <c r="D276" s="45">
        <v>1709.164</v>
      </c>
      <c r="E276" s="37">
        <v>32.5</v>
      </c>
      <c r="F276" s="38">
        <v>24.5</v>
      </c>
      <c r="G276" s="25">
        <v>34.5</v>
      </c>
      <c r="H276" s="25">
        <v>0</v>
      </c>
      <c r="I276" s="25">
        <v>0</v>
      </c>
      <c r="J276" s="25">
        <v>0</v>
      </c>
      <c r="K276" s="25">
        <v>0</v>
      </c>
      <c r="L276" s="30">
        <v>0</v>
      </c>
      <c r="M276" s="25">
        <v>0</v>
      </c>
      <c r="N276" s="25">
        <v>0</v>
      </c>
      <c r="O276" s="25">
        <v>0</v>
      </c>
      <c r="P276" s="25">
        <v>0</v>
      </c>
      <c r="Q276" s="25">
        <v>11.9</v>
      </c>
      <c r="R276" s="25">
        <v>13.6</v>
      </c>
      <c r="S276" s="25">
        <v>4</v>
      </c>
      <c r="T276" s="25">
        <v>0.1</v>
      </c>
      <c r="U276" s="25">
        <v>3.4</v>
      </c>
      <c r="V276" s="28">
        <v>85</v>
      </c>
      <c r="W276" s="22">
        <v>0</v>
      </c>
      <c r="X276" s="9">
        <v>0</v>
      </c>
      <c r="Y276" s="9">
        <v>0</v>
      </c>
      <c r="Z276" s="22">
        <v>0</v>
      </c>
      <c r="AA276" s="46">
        <v>0.4</v>
      </c>
      <c r="AB276" s="22">
        <v>0.69</v>
      </c>
      <c r="AC276" s="42">
        <v>0.2</v>
      </c>
      <c r="AD276" s="9">
        <v>6.3</v>
      </c>
      <c r="AE276" s="24">
        <v>5</v>
      </c>
      <c r="AF276" s="31">
        <v>1.3</v>
      </c>
      <c r="AG276" s="22">
        <v>0.38</v>
      </c>
      <c r="AH276" s="22">
        <v>1.8</v>
      </c>
      <c r="AI276" s="22">
        <v>0</v>
      </c>
      <c r="AJ276" s="43">
        <v>1</v>
      </c>
      <c r="AK276" s="30">
        <v>9.5</v>
      </c>
      <c r="AL276" s="28">
        <v>2300</v>
      </c>
      <c r="AM276" s="28">
        <v>210</v>
      </c>
      <c r="AN276" s="28">
        <v>30</v>
      </c>
      <c r="AO276" s="28">
        <v>280</v>
      </c>
      <c r="AP276" s="28">
        <v>21</v>
      </c>
      <c r="AQ276" s="25">
        <v>2.7</v>
      </c>
      <c r="AR276" s="25">
        <v>3.1</v>
      </c>
    </row>
    <row r="277" spans="1:44" ht="18" customHeight="1" x14ac:dyDescent="0.25">
      <c r="A277" t="s">
        <v>1294</v>
      </c>
      <c r="B277" s="26" t="s">
        <v>130</v>
      </c>
      <c r="C277" s="11">
        <v>334.1</v>
      </c>
      <c r="D277" s="11">
        <v>1397.8744000000002</v>
      </c>
      <c r="E277" s="37">
        <v>41.1</v>
      </c>
      <c r="F277" s="38">
        <v>24.8</v>
      </c>
      <c r="G277" s="25">
        <v>26.1</v>
      </c>
      <c r="H277" s="25">
        <v>0</v>
      </c>
      <c r="I277" s="25">
        <v>0</v>
      </c>
      <c r="J277" s="25">
        <v>0</v>
      </c>
      <c r="K277" s="25">
        <v>0</v>
      </c>
      <c r="L277" s="30">
        <v>0</v>
      </c>
      <c r="M277" s="25">
        <v>0</v>
      </c>
      <c r="N277" s="25">
        <v>0</v>
      </c>
      <c r="O277" s="25">
        <v>0</v>
      </c>
      <c r="P277" s="25">
        <v>0</v>
      </c>
      <c r="Q277" s="25">
        <v>9</v>
      </c>
      <c r="R277" s="25">
        <v>10.3</v>
      </c>
      <c r="S277" s="25">
        <v>3</v>
      </c>
      <c r="T277" s="25">
        <v>0.08</v>
      </c>
      <c r="U277" s="25">
        <v>2.6</v>
      </c>
      <c r="V277" s="28">
        <v>85</v>
      </c>
      <c r="W277" s="22">
        <v>0</v>
      </c>
      <c r="X277" s="9">
        <v>0</v>
      </c>
      <c r="Y277" s="9">
        <v>0</v>
      </c>
      <c r="Z277" s="22">
        <v>0</v>
      </c>
      <c r="AA277" s="46">
        <v>0.4</v>
      </c>
      <c r="AB277" s="22">
        <v>0.55000000000000004</v>
      </c>
      <c r="AC277" s="42">
        <v>0.2</v>
      </c>
      <c r="AD277" s="9">
        <v>5.4</v>
      </c>
      <c r="AE277" s="24">
        <v>4</v>
      </c>
      <c r="AF277" s="31">
        <v>1.4</v>
      </c>
      <c r="AG277" s="46">
        <v>0.3</v>
      </c>
      <c r="AH277" s="22">
        <v>1.3</v>
      </c>
      <c r="AI277" s="22">
        <v>0</v>
      </c>
      <c r="AJ277" s="46">
        <v>0.7</v>
      </c>
      <c r="AK277" s="30">
        <v>8</v>
      </c>
      <c r="AL277" s="28">
        <v>2058</v>
      </c>
      <c r="AM277" s="28">
        <v>188</v>
      </c>
      <c r="AN277" s="28">
        <v>32</v>
      </c>
      <c r="AO277" s="28">
        <v>280</v>
      </c>
      <c r="AP277" s="28">
        <v>22</v>
      </c>
      <c r="AQ277" s="25">
        <v>2.8</v>
      </c>
      <c r="AR277" s="25">
        <v>3.3</v>
      </c>
    </row>
    <row r="278" spans="1:44" ht="18" customHeight="1" x14ac:dyDescent="0.25">
      <c r="A278" t="s">
        <v>1295</v>
      </c>
      <c r="B278" s="26" t="s">
        <v>131</v>
      </c>
      <c r="C278" s="45">
        <v>343.3</v>
      </c>
      <c r="D278" s="11">
        <v>1436.3672000000001</v>
      </c>
      <c r="E278" s="37">
        <v>33</v>
      </c>
      <c r="F278" s="38">
        <v>31.6</v>
      </c>
      <c r="G278" s="25">
        <v>24.1</v>
      </c>
      <c r="H278" s="25">
        <v>0</v>
      </c>
      <c r="I278" s="25">
        <v>0</v>
      </c>
      <c r="J278" s="25">
        <v>0</v>
      </c>
      <c r="K278" s="25">
        <v>0</v>
      </c>
      <c r="L278" s="30">
        <v>0</v>
      </c>
      <c r="M278" s="25">
        <v>0</v>
      </c>
      <c r="N278" s="25">
        <v>0</v>
      </c>
      <c r="O278" s="25">
        <v>0</v>
      </c>
      <c r="P278" s="25">
        <v>0</v>
      </c>
      <c r="Q278" s="25">
        <v>8.3000000000000007</v>
      </c>
      <c r="R278" s="25">
        <v>9.5</v>
      </c>
      <c r="S278" s="25">
        <v>2.8</v>
      </c>
      <c r="T278" s="25">
        <v>7.0000000000000007E-2</v>
      </c>
      <c r="U278" s="25">
        <v>2.4</v>
      </c>
      <c r="V278" s="28">
        <v>84</v>
      </c>
      <c r="W278" s="22">
        <v>0</v>
      </c>
      <c r="X278" s="9">
        <v>0</v>
      </c>
      <c r="Y278" s="9">
        <v>0</v>
      </c>
      <c r="Z278" s="22">
        <v>0</v>
      </c>
      <c r="AA278" s="46">
        <v>0.4</v>
      </c>
      <c r="AB278" s="22">
        <v>0.68</v>
      </c>
      <c r="AC278" s="22">
        <v>0.24</v>
      </c>
      <c r="AD278" s="9">
        <v>7.3</v>
      </c>
      <c r="AE278" s="22">
        <v>5.6</v>
      </c>
      <c r="AF278" s="31">
        <v>1.7</v>
      </c>
      <c r="AG278" s="22">
        <v>0.38</v>
      </c>
      <c r="AH278" s="22">
        <v>2.4</v>
      </c>
      <c r="AI278" s="22">
        <v>0</v>
      </c>
      <c r="AJ278" s="22">
        <v>1.1000000000000001</v>
      </c>
      <c r="AK278" s="30">
        <v>11.2</v>
      </c>
      <c r="AL278" s="28">
        <v>2720</v>
      </c>
      <c r="AM278" s="28">
        <v>235</v>
      </c>
      <c r="AN278" s="28">
        <v>39</v>
      </c>
      <c r="AO278" s="28">
        <v>349</v>
      </c>
      <c r="AP278" s="28">
        <v>28</v>
      </c>
      <c r="AQ278" s="25">
        <v>3.2</v>
      </c>
      <c r="AR278" s="25">
        <v>3.7</v>
      </c>
    </row>
    <row r="279" spans="1:44" ht="18" customHeight="1" x14ac:dyDescent="0.25">
      <c r="A279" t="s">
        <v>1296</v>
      </c>
      <c r="B279" s="26" t="s">
        <v>132</v>
      </c>
      <c r="C279" s="11">
        <v>543.90256620799994</v>
      </c>
      <c r="D279" s="11">
        <v>2276</v>
      </c>
      <c r="E279" s="37">
        <v>23</v>
      </c>
      <c r="F279" s="38">
        <v>15.4</v>
      </c>
      <c r="G279" s="25">
        <v>53.6</v>
      </c>
      <c r="H279" s="25">
        <v>0</v>
      </c>
      <c r="I279" s="25">
        <v>0</v>
      </c>
      <c r="J279" s="25">
        <v>0</v>
      </c>
      <c r="K279" s="25">
        <v>0</v>
      </c>
      <c r="L279" s="30">
        <v>0</v>
      </c>
      <c r="M279" s="25">
        <v>0</v>
      </c>
      <c r="N279" s="25">
        <v>0</v>
      </c>
      <c r="O279" s="25">
        <v>0</v>
      </c>
      <c r="P279" s="25">
        <v>0</v>
      </c>
      <c r="Q279" s="25">
        <v>18.5</v>
      </c>
      <c r="R279" s="25">
        <v>21.2</v>
      </c>
      <c r="S279" s="25">
        <v>6.2</v>
      </c>
      <c r="T279" s="25">
        <v>0.15</v>
      </c>
      <c r="U279" s="25">
        <v>5.3</v>
      </c>
      <c r="V279" s="28">
        <v>96</v>
      </c>
      <c r="W279" s="22">
        <v>0</v>
      </c>
      <c r="X279" s="9">
        <v>0</v>
      </c>
      <c r="Y279" s="9">
        <v>0</v>
      </c>
      <c r="Z279" s="22">
        <v>0</v>
      </c>
      <c r="AA279" s="46">
        <v>0.2</v>
      </c>
      <c r="AB279" s="22">
        <v>0.38</v>
      </c>
      <c r="AC279" s="22">
        <v>0.19</v>
      </c>
      <c r="AD279" s="9">
        <v>9.1999999999999993</v>
      </c>
      <c r="AE279" s="24">
        <v>4</v>
      </c>
      <c r="AF279" s="31">
        <v>5.2</v>
      </c>
      <c r="AG279" s="22">
        <v>0.27</v>
      </c>
      <c r="AH279" s="22">
        <v>1.7</v>
      </c>
      <c r="AI279" s="22">
        <v>0</v>
      </c>
      <c r="AJ279" s="43">
        <v>1</v>
      </c>
      <c r="AK279" s="30">
        <v>7.7</v>
      </c>
      <c r="AL279" s="28">
        <v>2634</v>
      </c>
      <c r="AM279" s="28">
        <v>369</v>
      </c>
      <c r="AN279" s="28">
        <v>23</v>
      </c>
      <c r="AO279" s="28">
        <v>200</v>
      </c>
      <c r="AP279" s="28">
        <v>21</v>
      </c>
      <c r="AQ279" s="25">
        <v>2.5</v>
      </c>
      <c r="AR279" s="25">
        <v>3.1</v>
      </c>
    </row>
    <row r="280" spans="1:44" ht="18" customHeight="1" x14ac:dyDescent="0.25">
      <c r="A280" t="s">
        <v>1297</v>
      </c>
      <c r="B280" s="26" t="s">
        <v>133</v>
      </c>
      <c r="C280" s="11">
        <v>328.34891299200001</v>
      </c>
      <c r="D280" s="11">
        <v>1374</v>
      </c>
      <c r="E280" s="37">
        <v>54.1</v>
      </c>
      <c r="F280" s="38">
        <v>11</v>
      </c>
      <c r="G280" s="25">
        <v>31.6</v>
      </c>
      <c r="H280" s="25">
        <v>0</v>
      </c>
      <c r="I280" s="25">
        <v>0</v>
      </c>
      <c r="J280" s="25">
        <v>0</v>
      </c>
      <c r="K280" s="25">
        <v>0</v>
      </c>
      <c r="L280" s="30">
        <v>0</v>
      </c>
      <c r="M280" s="25">
        <v>0</v>
      </c>
      <c r="N280" s="25">
        <v>0</v>
      </c>
      <c r="O280" s="25">
        <v>0</v>
      </c>
      <c r="P280" s="25">
        <v>0</v>
      </c>
      <c r="Q280" s="25">
        <v>12.3</v>
      </c>
      <c r="R280" s="25">
        <v>14.2</v>
      </c>
      <c r="S280" s="25">
        <v>2.6</v>
      </c>
      <c r="T280" s="25">
        <v>0.11</v>
      </c>
      <c r="U280" s="25">
        <v>2.1</v>
      </c>
      <c r="V280" s="28">
        <v>110</v>
      </c>
      <c r="W280" s="22">
        <v>1.2E-2</v>
      </c>
      <c r="X280" s="9">
        <v>12</v>
      </c>
      <c r="Y280" s="9">
        <v>0</v>
      </c>
      <c r="Z280" s="46">
        <v>0.9</v>
      </c>
      <c r="AA280" s="22">
        <v>0.15</v>
      </c>
      <c r="AB280" s="46">
        <v>0.1</v>
      </c>
      <c r="AC280" s="42">
        <v>0.1</v>
      </c>
      <c r="AD280" s="9">
        <v>3.1</v>
      </c>
      <c r="AE280" s="24">
        <v>1</v>
      </c>
      <c r="AF280" s="31">
        <v>2.1</v>
      </c>
      <c r="AG280" s="22">
        <v>4.2000000000000003E-2</v>
      </c>
      <c r="AH280" s="46">
        <v>0.3</v>
      </c>
      <c r="AI280" s="22">
        <v>0</v>
      </c>
      <c r="AJ280" s="22">
        <v>4.5999999999999996</v>
      </c>
      <c r="AK280" s="30">
        <v>3.2</v>
      </c>
      <c r="AL280" s="28">
        <v>1101</v>
      </c>
      <c r="AM280" s="28">
        <v>185</v>
      </c>
      <c r="AN280" s="28">
        <v>40</v>
      </c>
      <c r="AO280" s="28">
        <v>70</v>
      </c>
      <c r="AP280" s="28">
        <v>18</v>
      </c>
      <c r="AQ280" s="28">
        <v>13.5</v>
      </c>
      <c r="AR280" s="25">
        <v>1.2</v>
      </c>
    </row>
    <row r="281" spans="1:44" ht="18" customHeight="1" x14ac:dyDescent="0.25">
      <c r="A281" t="s">
        <v>1298</v>
      </c>
      <c r="B281" s="26" t="s">
        <v>134</v>
      </c>
      <c r="C281" s="11">
        <v>262.63133579199996</v>
      </c>
      <c r="D281" s="11">
        <v>1099</v>
      </c>
      <c r="E281" s="37">
        <v>61.9</v>
      </c>
      <c r="F281" s="38">
        <v>11.2</v>
      </c>
      <c r="G281" s="25">
        <v>24.2</v>
      </c>
      <c r="H281" s="25">
        <v>0</v>
      </c>
      <c r="I281" s="25">
        <v>0</v>
      </c>
      <c r="J281" s="25">
        <v>0</v>
      </c>
      <c r="K281" s="25">
        <v>0</v>
      </c>
      <c r="L281" s="30">
        <v>0</v>
      </c>
      <c r="M281" s="25">
        <v>0</v>
      </c>
      <c r="N281" s="25">
        <v>0</v>
      </c>
      <c r="O281" s="25">
        <v>0</v>
      </c>
      <c r="P281" s="25">
        <v>0</v>
      </c>
      <c r="Q281" s="25">
        <v>9.4</v>
      </c>
      <c r="R281" s="25">
        <v>10.9</v>
      </c>
      <c r="S281" s="25">
        <v>2</v>
      </c>
      <c r="T281" s="25">
        <v>0.08</v>
      </c>
      <c r="U281" s="25">
        <v>1.6</v>
      </c>
      <c r="V281" s="28">
        <v>111</v>
      </c>
      <c r="W281" s="22">
        <v>0.01</v>
      </c>
      <c r="X281" s="9">
        <v>10</v>
      </c>
      <c r="Y281" s="9">
        <v>0</v>
      </c>
      <c r="Z281" s="46">
        <v>0.8</v>
      </c>
      <c r="AA281" s="46">
        <v>0.2</v>
      </c>
      <c r="AB281" s="40">
        <v>0.08</v>
      </c>
      <c r="AC281" s="42">
        <v>0.1</v>
      </c>
      <c r="AD281" s="43">
        <v>3</v>
      </c>
      <c r="AE281" s="46">
        <v>0.8</v>
      </c>
      <c r="AF281" s="31">
        <v>2.2000000000000002</v>
      </c>
      <c r="AG281" s="41">
        <v>0.03</v>
      </c>
      <c r="AH281" s="46">
        <v>0.2</v>
      </c>
      <c r="AI281" s="22">
        <v>0</v>
      </c>
      <c r="AJ281" s="22">
        <v>3.2</v>
      </c>
      <c r="AK281" s="30">
        <v>2.7</v>
      </c>
      <c r="AL281" s="28">
        <v>995</v>
      </c>
      <c r="AM281" s="28">
        <v>167</v>
      </c>
      <c r="AN281" s="28">
        <v>43</v>
      </c>
      <c r="AO281" s="28">
        <v>70</v>
      </c>
      <c r="AP281" s="28">
        <v>19</v>
      </c>
      <c r="AQ281" s="28">
        <v>14.4</v>
      </c>
      <c r="AR281" s="25">
        <v>1.3</v>
      </c>
    </row>
    <row r="282" spans="1:44" ht="18" customHeight="1" x14ac:dyDescent="0.25">
      <c r="A282" t="s">
        <v>1299</v>
      </c>
      <c r="B282" s="21" t="s">
        <v>1477</v>
      </c>
      <c r="C282" s="11">
        <v>498.01974867199999</v>
      </c>
      <c r="D282" s="11">
        <v>2084</v>
      </c>
      <c r="E282" s="37">
        <v>25.3</v>
      </c>
      <c r="F282" s="38">
        <v>4.8</v>
      </c>
      <c r="G282" s="25">
        <v>41</v>
      </c>
      <c r="H282" s="25">
        <v>26.7</v>
      </c>
      <c r="I282" s="25">
        <v>29.3</v>
      </c>
      <c r="J282" s="25">
        <v>0.5</v>
      </c>
      <c r="K282" s="25">
        <v>0.5</v>
      </c>
      <c r="L282" s="30">
        <v>0</v>
      </c>
      <c r="M282" s="25">
        <v>0</v>
      </c>
      <c r="N282" s="25">
        <v>26.2</v>
      </c>
      <c r="O282" s="25">
        <v>0</v>
      </c>
      <c r="P282" s="25">
        <v>1.2</v>
      </c>
      <c r="Q282" s="25">
        <v>14.5</v>
      </c>
      <c r="R282" s="25">
        <v>16</v>
      </c>
      <c r="S282" s="25">
        <v>6.6</v>
      </c>
      <c r="T282" s="25">
        <v>0.11</v>
      </c>
      <c r="U282" s="25">
        <v>5.8</v>
      </c>
      <c r="V282" s="28">
        <v>58</v>
      </c>
      <c r="W282" s="22">
        <v>4.0000000000000001E-3</v>
      </c>
      <c r="X282" s="43">
        <v>4</v>
      </c>
      <c r="Y282" s="9">
        <v>0</v>
      </c>
      <c r="Z282" s="22">
        <v>0.12</v>
      </c>
      <c r="AA282" s="46">
        <v>0.3</v>
      </c>
      <c r="AB282" s="22">
        <v>0.16</v>
      </c>
      <c r="AC282" s="22">
        <v>0.11</v>
      </c>
      <c r="AD282" s="9">
        <v>2.8</v>
      </c>
      <c r="AE282" s="24">
        <v>2</v>
      </c>
      <c r="AF282" s="46">
        <v>0.8</v>
      </c>
      <c r="AG282" s="40">
        <v>0.09</v>
      </c>
      <c r="AH282" s="46">
        <v>0.1</v>
      </c>
      <c r="AI282" s="22">
        <v>0</v>
      </c>
      <c r="AJ282" s="43">
        <v>6</v>
      </c>
      <c r="AK282" s="30">
        <v>2.8</v>
      </c>
      <c r="AL282" s="28">
        <v>963</v>
      </c>
      <c r="AM282" s="28">
        <v>141</v>
      </c>
      <c r="AN282" s="28">
        <v>25</v>
      </c>
      <c r="AO282" s="28">
        <v>70</v>
      </c>
      <c r="AP282" s="28">
        <v>18</v>
      </c>
      <c r="AQ282" s="25">
        <v>1.6</v>
      </c>
      <c r="AR282" s="25">
        <v>0.7</v>
      </c>
    </row>
    <row r="283" spans="1:44" ht="18" customHeight="1" x14ac:dyDescent="0.25">
      <c r="A283" t="s">
        <v>1300</v>
      </c>
      <c r="B283" s="26" t="s">
        <v>1567</v>
      </c>
      <c r="C283" s="11">
        <v>404.10335652799995</v>
      </c>
      <c r="D283" s="11">
        <v>1691</v>
      </c>
      <c r="E283" s="37">
        <v>35.799999999999997</v>
      </c>
      <c r="F283" s="38">
        <v>4.8</v>
      </c>
      <c r="G283" s="25">
        <v>30.7</v>
      </c>
      <c r="H283" s="25">
        <v>26.4</v>
      </c>
      <c r="I283" s="25">
        <v>29</v>
      </c>
      <c r="J283" s="25">
        <v>0.5</v>
      </c>
      <c r="K283" s="25">
        <v>0.5</v>
      </c>
      <c r="L283" s="30">
        <v>0</v>
      </c>
      <c r="M283" s="25">
        <v>0</v>
      </c>
      <c r="N283" s="25">
        <v>25.9</v>
      </c>
      <c r="O283" s="25">
        <v>0</v>
      </c>
      <c r="P283" s="25">
        <v>1.3</v>
      </c>
      <c r="Q283" s="25">
        <v>10.9</v>
      </c>
      <c r="R283" s="25">
        <v>12</v>
      </c>
      <c r="S283" s="25">
        <v>5</v>
      </c>
      <c r="T283" s="25">
        <v>0.08</v>
      </c>
      <c r="U283" s="25">
        <v>4.3</v>
      </c>
      <c r="V283" s="28">
        <v>57</v>
      </c>
      <c r="W283" s="22">
        <v>0</v>
      </c>
      <c r="X283" s="9">
        <v>0</v>
      </c>
      <c r="Y283" s="9">
        <v>0</v>
      </c>
      <c r="Z283" s="22">
        <v>0.11</v>
      </c>
      <c r="AA283" s="46">
        <v>0.3</v>
      </c>
      <c r="AB283" s="22">
        <v>0.13</v>
      </c>
      <c r="AC283" s="42">
        <v>0.1</v>
      </c>
      <c r="AD283" s="9">
        <v>2.4</v>
      </c>
      <c r="AE283" s="22">
        <v>1.6</v>
      </c>
      <c r="AF283" s="46">
        <v>0.8</v>
      </c>
      <c r="AG283" s="40">
        <v>7.0000000000000007E-2</v>
      </c>
      <c r="AH283" s="46">
        <v>0.1</v>
      </c>
      <c r="AI283" s="22">
        <v>0</v>
      </c>
      <c r="AJ283" s="22">
        <v>4.0999999999999996</v>
      </c>
      <c r="AK283" s="30">
        <v>2.2999999999999998</v>
      </c>
      <c r="AL283" s="28">
        <v>85</v>
      </c>
      <c r="AM283" s="28">
        <v>125</v>
      </c>
      <c r="AN283" s="28">
        <v>26</v>
      </c>
      <c r="AO283" s="28">
        <v>69</v>
      </c>
      <c r="AP283" s="28">
        <v>19</v>
      </c>
      <c r="AQ283" s="25">
        <v>1.7</v>
      </c>
      <c r="AR283" s="25">
        <v>0.7</v>
      </c>
    </row>
    <row r="284" spans="1:44" ht="18" customHeight="1" x14ac:dyDescent="0.25">
      <c r="A284" t="s">
        <v>1301</v>
      </c>
      <c r="B284" s="36" t="s">
        <v>197</v>
      </c>
      <c r="C284" s="11">
        <v>303.256747152</v>
      </c>
      <c r="D284" s="11">
        <v>1269</v>
      </c>
      <c r="E284" s="37">
        <v>51.5</v>
      </c>
      <c r="F284" s="38">
        <v>18</v>
      </c>
      <c r="G284" s="25">
        <v>25.5</v>
      </c>
      <c r="H284" s="25">
        <v>0.5</v>
      </c>
      <c r="I284" s="25">
        <v>0.5</v>
      </c>
      <c r="J284" s="25">
        <v>0.5</v>
      </c>
      <c r="K284" s="25">
        <v>0.5</v>
      </c>
      <c r="L284" s="30">
        <v>0</v>
      </c>
      <c r="M284" s="25">
        <v>0</v>
      </c>
      <c r="N284" s="25">
        <v>0</v>
      </c>
      <c r="O284" s="25">
        <v>0</v>
      </c>
      <c r="P284" s="25">
        <v>0</v>
      </c>
      <c r="Q284" s="25">
        <v>8.9</v>
      </c>
      <c r="R284" s="25">
        <v>11.8</v>
      </c>
      <c r="S284" s="25">
        <v>3</v>
      </c>
      <c r="T284" s="25">
        <v>7.0000000000000007E-2</v>
      </c>
      <c r="U284" s="25">
        <v>2.7</v>
      </c>
      <c r="V284" s="28">
        <v>64</v>
      </c>
      <c r="W284" s="22">
        <v>0</v>
      </c>
      <c r="X284" s="9">
        <v>0</v>
      </c>
      <c r="Y284" s="9">
        <v>0</v>
      </c>
      <c r="Z284" s="22">
        <v>0</v>
      </c>
      <c r="AA284" s="22">
        <v>0.16</v>
      </c>
      <c r="AB284" s="22">
        <v>0.65</v>
      </c>
      <c r="AC284" s="22">
        <v>0.15</v>
      </c>
      <c r="AD284" s="9">
        <v>6.4</v>
      </c>
      <c r="AE284" s="22">
        <v>3.5</v>
      </c>
      <c r="AF284" s="31">
        <v>2.9</v>
      </c>
      <c r="AG284" s="22">
        <v>0.28999999999999998</v>
      </c>
      <c r="AH284" s="22">
        <v>1.1000000000000001</v>
      </c>
      <c r="AI284" s="22">
        <v>0</v>
      </c>
      <c r="AJ284" s="43">
        <v>2</v>
      </c>
      <c r="AK284" s="30">
        <v>4.3</v>
      </c>
      <c r="AL284" s="28">
        <v>1875</v>
      </c>
      <c r="AM284" s="28">
        <v>375</v>
      </c>
      <c r="AN284" s="28">
        <v>18</v>
      </c>
      <c r="AO284" s="28">
        <v>164</v>
      </c>
      <c r="AP284" s="28">
        <v>25</v>
      </c>
      <c r="AQ284" s="25">
        <v>0.9</v>
      </c>
      <c r="AR284" s="25">
        <v>3</v>
      </c>
    </row>
    <row r="285" spans="1:44" ht="18" customHeight="1" x14ac:dyDescent="0.25">
      <c r="A285" t="s">
        <v>1302</v>
      </c>
      <c r="B285" s="36" t="s">
        <v>198</v>
      </c>
      <c r="C285" s="11">
        <v>436.84265862399997</v>
      </c>
      <c r="D285" s="11">
        <v>1828</v>
      </c>
      <c r="E285" s="37">
        <v>31.3</v>
      </c>
      <c r="F285" s="38">
        <v>21.5</v>
      </c>
      <c r="G285" s="25">
        <v>39</v>
      </c>
      <c r="H285" s="25">
        <v>0</v>
      </c>
      <c r="I285" s="25">
        <v>0</v>
      </c>
      <c r="J285" s="25">
        <v>0</v>
      </c>
      <c r="K285" s="25">
        <v>0</v>
      </c>
      <c r="L285" s="30">
        <v>0</v>
      </c>
      <c r="M285" s="25">
        <v>0</v>
      </c>
      <c r="N285" s="25">
        <v>0</v>
      </c>
      <c r="O285" s="25">
        <v>0</v>
      </c>
      <c r="P285" s="25">
        <v>0</v>
      </c>
      <c r="Q285" s="25">
        <v>13.4</v>
      </c>
      <c r="R285" s="25">
        <v>15.4</v>
      </c>
      <c r="S285" s="25">
        <v>4.5</v>
      </c>
      <c r="T285" s="25">
        <v>0.11</v>
      </c>
      <c r="U285" s="25">
        <v>3.9</v>
      </c>
      <c r="V285" s="28">
        <v>85</v>
      </c>
      <c r="W285" s="22">
        <v>0</v>
      </c>
      <c r="X285" s="9">
        <v>0</v>
      </c>
      <c r="Y285" s="9">
        <v>0</v>
      </c>
      <c r="Z285" s="22">
        <v>0</v>
      </c>
      <c r="AA285" s="46">
        <v>0.3</v>
      </c>
      <c r="AB285" s="46">
        <v>0.6</v>
      </c>
      <c r="AC285" s="22">
        <v>0.25</v>
      </c>
      <c r="AD285" s="9">
        <v>9.6</v>
      </c>
      <c r="AE285" s="24">
        <v>5</v>
      </c>
      <c r="AF285" s="31">
        <v>4.5999999999999996</v>
      </c>
      <c r="AG285" s="46">
        <v>0.4</v>
      </c>
      <c r="AH285" s="22">
        <v>1.8</v>
      </c>
      <c r="AI285" s="22">
        <v>0</v>
      </c>
      <c r="AJ285" s="43">
        <v>3</v>
      </c>
      <c r="AK285" s="30">
        <v>8.4</v>
      </c>
      <c r="AL285" s="28">
        <v>2909</v>
      </c>
      <c r="AM285" s="28">
        <v>381</v>
      </c>
      <c r="AN285" s="28">
        <v>30</v>
      </c>
      <c r="AO285" s="28">
        <v>200</v>
      </c>
      <c r="AP285" s="28">
        <v>22</v>
      </c>
      <c r="AQ285" s="25">
        <v>2</v>
      </c>
      <c r="AR285" s="25">
        <v>3.2</v>
      </c>
    </row>
    <row r="286" spans="1:44" ht="18" customHeight="1" x14ac:dyDescent="0.25">
      <c r="A286" t="s">
        <v>1303</v>
      </c>
      <c r="B286" s="26" t="s">
        <v>135</v>
      </c>
      <c r="C286" s="11">
        <v>362.99999915199999</v>
      </c>
      <c r="D286" s="11">
        <v>1519</v>
      </c>
      <c r="E286" s="37">
        <v>44.8</v>
      </c>
      <c r="F286" s="38">
        <v>12</v>
      </c>
      <c r="G286" s="25">
        <v>29.5</v>
      </c>
      <c r="H286" s="25">
        <v>12</v>
      </c>
      <c r="I286" s="25">
        <v>13.2</v>
      </c>
      <c r="J286" s="25">
        <v>0.4</v>
      </c>
      <c r="K286" s="25">
        <v>0.4</v>
      </c>
      <c r="L286" s="30">
        <v>0</v>
      </c>
      <c r="M286" s="25">
        <v>0</v>
      </c>
      <c r="N286" s="25">
        <v>11.6</v>
      </c>
      <c r="O286" s="25">
        <v>0</v>
      </c>
      <c r="P286" s="25">
        <v>0.6</v>
      </c>
      <c r="Q286" s="25">
        <v>9.6999999999999993</v>
      </c>
      <c r="R286" s="25">
        <v>11.3</v>
      </c>
      <c r="S286" s="25">
        <v>3.8</v>
      </c>
      <c r="T286" s="25">
        <v>0.08</v>
      </c>
      <c r="U286" s="25">
        <v>3.3</v>
      </c>
      <c r="V286" s="28">
        <v>106</v>
      </c>
      <c r="W286" s="22">
        <v>1.2E-2</v>
      </c>
      <c r="X286" s="9">
        <v>12</v>
      </c>
      <c r="Y286" s="9">
        <v>0</v>
      </c>
      <c r="Z286" s="46">
        <v>0.9</v>
      </c>
      <c r="AA286" s="22">
        <v>0.15</v>
      </c>
      <c r="AB286" s="22">
        <v>0.18</v>
      </c>
      <c r="AC286" s="40">
        <v>0.08</v>
      </c>
      <c r="AD286" s="9">
        <v>3.5</v>
      </c>
      <c r="AE286" s="22">
        <v>1.6</v>
      </c>
      <c r="AF286" s="31">
        <v>1.9</v>
      </c>
      <c r="AG286" s="41">
        <v>0.04</v>
      </c>
      <c r="AH286" s="46">
        <v>0.3</v>
      </c>
      <c r="AI286" s="22">
        <v>0</v>
      </c>
      <c r="AJ286" s="22">
        <v>4.5999999999999996</v>
      </c>
      <c r="AK286" s="30">
        <v>2</v>
      </c>
      <c r="AL286" s="28">
        <v>511</v>
      </c>
      <c r="AM286" s="28">
        <v>185</v>
      </c>
      <c r="AN286" s="28">
        <v>24</v>
      </c>
      <c r="AO286" s="28">
        <v>95</v>
      </c>
      <c r="AP286" s="28">
        <v>18</v>
      </c>
      <c r="AQ286" s="28">
        <v>10</v>
      </c>
      <c r="AR286" s="25">
        <v>1.2</v>
      </c>
    </row>
    <row r="287" spans="1:44" ht="18" customHeight="1" x14ac:dyDescent="0.25">
      <c r="A287" t="s">
        <v>540</v>
      </c>
      <c r="B287" s="26" t="s">
        <v>136</v>
      </c>
      <c r="C287" s="11">
        <v>338.62475233599997</v>
      </c>
      <c r="D287" s="11">
        <v>1417</v>
      </c>
      <c r="E287" s="37">
        <v>46</v>
      </c>
      <c r="F287" s="38">
        <v>12.9</v>
      </c>
      <c r="G287" s="25">
        <v>25.9</v>
      </c>
      <c r="H287" s="25">
        <v>13.1</v>
      </c>
      <c r="I287" s="25">
        <v>14.4</v>
      </c>
      <c r="J287" s="25">
        <v>0.4</v>
      </c>
      <c r="K287" s="25">
        <v>0.4</v>
      </c>
      <c r="L287" s="30">
        <v>0</v>
      </c>
      <c r="M287" s="25">
        <v>0</v>
      </c>
      <c r="N287" s="25">
        <v>12.7</v>
      </c>
      <c r="O287" s="25">
        <v>0</v>
      </c>
      <c r="P287" s="25">
        <v>0.7</v>
      </c>
      <c r="Q287" s="25">
        <v>8.6</v>
      </c>
      <c r="R287" s="25">
        <v>9.9</v>
      </c>
      <c r="S287" s="25">
        <v>3.4</v>
      </c>
      <c r="T287" s="25">
        <v>7.0000000000000007E-2</v>
      </c>
      <c r="U287" s="25">
        <v>2.9</v>
      </c>
      <c r="V287" s="28">
        <v>114</v>
      </c>
      <c r="W287" s="22">
        <v>0.01</v>
      </c>
      <c r="X287" s="9">
        <v>10</v>
      </c>
      <c r="Y287" s="9">
        <v>0</v>
      </c>
      <c r="Z287" s="46">
        <v>0.9</v>
      </c>
      <c r="AA287" s="46">
        <v>0.2</v>
      </c>
      <c r="AB287" s="46">
        <v>0.2</v>
      </c>
      <c r="AC287" s="40">
        <v>0.09</v>
      </c>
      <c r="AD287" s="9">
        <v>3.6</v>
      </c>
      <c r="AE287" s="22">
        <v>1.5</v>
      </c>
      <c r="AF287" s="31">
        <v>2.1</v>
      </c>
      <c r="AG287" s="41">
        <v>0.03</v>
      </c>
      <c r="AH287" s="46">
        <v>0.3</v>
      </c>
      <c r="AI287" s="22">
        <v>0</v>
      </c>
      <c r="AJ287" s="22">
        <v>4.3</v>
      </c>
      <c r="AK287" s="30">
        <v>2</v>
      </c>
      <c r="AL287" s="28">
        <v>506</v>
      </c>
      <c r="AM287" s="28">
        <v>173</v>
      </c>
      <c r="AN287" s="28">
        <v>26</v>
      </c>
      <c r="AO287" s="28">
        <v>99</v>
      </c>
      <c r="AP287" s="28">
        <v>20</v>
      </c>
      <c r="AQ287" s="28">
        <v>11</v>
      </c>
      <c r="AR287" s="25">
        <v>1.3</v>
      </c>
    </row>
    <row r="288" spans="1:44" ht="18" customHeight="1" x14ac:dyDescent="0.25">
      <c r="A288" t="s">
        <v>541</v>
      </c>
      <c r="B288" s="36" t="s">
        <v>1004</v>
      </c>
      <c r="C288" s="11">
        <v>379.011190688</v>
      </c>
      <c r="D288" s="11">
        <v>1586</v>
      </c>
      <c r="E288" s="37">
        <v>42</v>
      </c>
      <c r="F288" s="38">
        <v>18.3</v>
      </c>
      <c r="G288" s="25">
        <v>33.200000000000003</v>
      </c>
      <c r="H288" s="25">
        <v>1.7</v>
      </c>
      <c r="I288" s="25">
        <v>1.9</v>
      </c>
      <c r="J288" s="25">
        <v>0</v>
      </c>
      <c r="K288" s="25">
        <v>0</v>
      </c>
      <c r="L288" s="30">
        <v>0</v>
      </c>
      <c r="M288" s="25">
        <v>0</v>
      </c>
      <c r="N288" s="25">
        <v>1.7</v>
      </c>
      <c r="O288" s="25">
        <v>0</v>
      </c>
      <c r="P288" s="25">
        <v>0</v>
      </c>
      <c r="Q288" s="25">
        <v>12.4</v>
      </c>
      <c r="R288" s="25">
        <v>15.2</v>
      </c>
      <c r="S288" s="25">
        <v>3.4</v>
      </c>
      <c r="T288" s="25">
        <v>0.1</v>
      </c>
      <c r="U288" s="25">
        <v>3</v>
      </c>
      <c r="V288" s="28">
        <v>60</v>
      </c>
      <c r="W288" s="22">
        <v>0</v>
      </c>
      <c r="X288" s="9">
        <v>0</v>
      </c>
      <c r="Y288" s="9">
        <v>0</v>
      </c>
      <c r="Z288" s="22">
        <v>0</v>
      </c>
      <c r="AA288" s="40">
        <v>0.06</v>
      </c>
      <c r="AB288" s="22">
        <v>0.12</v>
      </c>
      <c r="AC288" s="22">
        <v>0.16</v>
      </c>
      <c r="AD288" s="9">
        <v>7.4</v>
      </c>
      <c r="AE288" s="24">
        <v>4</v>
      </c>
      <c r="AF288" s="31">
        <v>3.4</v>
      </c>
      <c r="AG288" s="22">
        <v>0.15</v>
      </c>
      <c r="AH288" s="22">
        <v>1.4</v>
      </c>
      <c r="AI288" s="22">
        <v>0</v>
      </c>
      <c r="AJ288" s="43">
        <v>3</v>
      </c>
      <c r="AK288" s="30">
        <v>3.9</v>
      </c>
      <c r="AL288" s="28">
        <v>1541</v>
      </c>
      <c r="AM288" s="28">
        <v>202</v>
      </c>
      <c r="AN288" s="28">
        <v>21</v>
      </c>
      <c r="AO288" s="28">
        <v>180</v>
      </c>
      <c r="AP288" s="28">
        <v>14</v>
      </c>
      <c r="AQ288" s="25">
        <v>2.2000000000000002</v>
      </c>
      <c r="AR288" s="25">
        <v>2.6</v>
      </c>
    </row>
    <row r="289" spans="1:44" ht="18" customHeight="1" x14ac:dyDescent="0.25">
      <c r="A289" t="s">
        <v>542</v>
      </c>
      <c r="B289" s="26" t="s">
        <v>137</v>
      </c>
      <c r="C289" s="11">
        <v>287.72350163199997</v>
      </c>
      <c r="D289" s="11">
        <v>1204</v>
      </c>
      <c r="E289" s="37">
        <v>41.7</v>
      </c>
      <c r="F289" s="38">
        <v>29.2</v>
      </c>
      <c r="G289" s="25">
        <v>19</v>
      </c>
      <c r="H289" s="25">
        <v>0</v>
      </c>
      <c r="I289" s="25">
        <v>0</v>
      </c>
      <c r="J289" s="25">
        <v>0</v>
      </c>
      <c r="K289" s="25">
        <v>0</v>
      </c>
      <c r="L289" s="30">
        <v>0</v>
      </c>
      <c r="M289" s="25">
        <v>0</v>
      </c>
      <c r="N289" s="25">
        <v>0</v>
      </c>
      <c r="O289" s="25">
        <v>0</v>
      </c>
      <c r="P289" s="25">
        <v>0</v>
      </c>
      <c r="Q289" s="25">
        <v>6.5</v>
      </c>
      <c r="R289" s="25">
        <v>7.5</v>
      </c>
      <c r="S289" s="25">
        <v>2.2000000000000002</v>
      </c>
      <c r="T289" s="25">
        <v>0.06</v>
      </c>
      <c r="U289" s="25">
        <v>1.9</v>
      </c>
      <c r="V289" s="28">
        <v>65</v>
      </c>
      <c r="W289" s="22">
        <v>0</v>
      </c>
      <c r="X289" s="9">
        <v>0</v>
      </c>
      <c r="Y289" s="9">
        <v>0</v>
      </c>
      <c r="Z289" s="22">
        <v>0</v>
      </c>
      <c r="AA289" s="46">
        <v>0.2</v>
      </c>
      <c r="AB289" s="46">
        <v>0.7</v>
      </c>
      <c r="AC289" s="42">
        <v>0.2</v>
      </c>
      <c r="AD289" s="9">
        <v>11</v>
      </c>
      <c r="AE289" s="24">
        <v>5</v>
      </c>
      <c r="AF289" s="31">
        <v>6.2</v>
      </c>
      <c r="AG289" s="22">
        <v>0.48</v>
      </c>
      <c r="AH289" s="22">
        <v>1.2</v>
      </c>
      <c r="AI289" s="22">
        <v>0</v>
      </c>
      <c r="AJ289" s="43">
        <v>3</v>
      </c>
      <c r="AK289" s="30">
        <v>10</v>
      </c>
      <c r="AL289" s="28">
        <v>3507</v>
      </c>
      <c r="AM289" s="28">
        <v>316</v>
      </c>
      <c r="AN289" s="28">
        <v>25</v>
      </c>
      <c r="AO289" s="28">
        <v>263</v>
      </c>
      <c r="AP289" s="28">
        <v>25</v>
      </c>
      <c r="AQ289" s="25">
        <v>1</v>
      </c>
      <c r="AR289" s="25">
        <v>3.8</v>
      </c>
    </row>
    <row r="290" spans="1:44" ht="18" customHeight="1" x14ac:dyDescent="0.25">
      <c r="A290" t="s">
        <v>543</v>
      </c>
      <c r="B290" s="26" t="s">
        <v>138</v>
      </c>
      <c r="C290" s="11">
        <v>361.08821508799997</v>
      </c>
      <c r="D290" s="11">
        <v>1511</v>
      </c>
      <c r="E290" s="37">
        <v>37.9</v>
      </c>
      <c r="F290" s="38">
        <v>22.8</v>
      </c>
      <c r="G290" s="25">
        <v>30</v>
      </c>
      <c r="H290" s="25">
        <v>0</v>
      </c>
      <c r="I290" s="25">
        <v>0</v>
      </c>
      <c r="J290" s="25">
        <v>0</v>
      </c>
      <c r="K290" s="25">
        <v>0</v>
      </c>
      <c r="L290" s="30">
        <v>0</v>
      </c>
      <c r="M290" s="25">
        <v>0</v>
      </c>
      <c r="N290" s="25">
        <v>0</v>
      </c>
      <c r="O290" s="25">
        <v>0</v>
      </c>
      <c r="P290" s="25">
        <v>0</v>
      </c>
      <c r="Q290" s="25">
        <v>13.7</v>
      </c>
      <c r="R290" s="25">
        <v>15.7</v>
      </c>
      <c r="S290" s="25">
        <v>4.5999999999999996</v>
      </c>
      <c r="T290" s="25">
        <v>0.12</v>
      </c>
      <c r="U290" s="25">
        <v>3.9</v>
      </c>
      <c r="V290" s="28">
        <v>77</v>
      </c>
      <c r="W290" s="22">
        <v>0</v>
      </c>
      <c r="X290" s="9">
        <v>0</v>
      </c>
      <c r="Y290" s="9">
        <v>0</v>
      </c>
      <c r="Z290" s="22">
        <v>0</v>
      </c>
      <c r="AA290" s="46">
        <v>0.2</v>
      </c>
      <c r="AB290" s="22">
        <v>0.65</v>
      </c>
      <c r="AC290" s="42">
        <v>0.2</v>
      </c>
      <c r="AD290" s="9">
        <v>9.9</v>
      </c>
      <c r="AE290" s="24">
        <v>5</v>
      </c>
      <c r="AF290" s="31">
        <v>4.9000000000000004</v>
      </c>
      <c r="AG290" s="46">
        <v>0.4</v>
      </c>
      <c r="AH290" s="24">
        <v>1</v>
      </c>
      <c r="AI290" s="22">
        <v>0</v>
      </c>
      <c r="AJ290" s="22">
        <v>2.6</v>
      </c>
      <c r="AK290" s="30">
        <v>9.1</v>
      </c>
      <c r="AL290" s="28">
        <v>1774</v>
      </c>
      <c r="AM290" s="28">
        <v>361</v>
      </c>
      <c r="AN290" s="28">
        <v>24</v>
      </c>
      <c r="AO290" s="28">
        <v>265</v>
      </c>
      <c r="AP290" s="28">
        <v>16</v>
      </c>
      <c r="AQ290" s="25">
        <v>1.5</v>
      </c>
      <c r="AR290" s="25">
        <v>3.1</v>
      </c>
    </row>
    <row r="291" spans="1:44" ht="18" customHeight="1" x14ac:dyDescent="0.25">
      <c r="A291" t="s">
        <v>544</v>
      </c>
      <c r="B291" s="36" t="s">
        <v>976</v>
      </c>
      <c r="C291" s="11">
        <v>215.07570719999998</v>
      </c>
      <c r="D291" s="11">
        <v>900</v>
      </c>
      <c r="E291" s="37">
        <v>55.2</v>
      </c>
      <c r="F291" s="38">
        <v>25</v>
      </c>
      <c r="G291" s="25">
        <v>12.8</v>
      </c>
      <c r="H291" s="25">
        <v>0</v>
      </c>
      <c r="I291" s="25">
        <v>0</v>
      </c>
      <c r="J291" s="25">
        <v>0</v>
      </c>
      <c r="K291" s="25">
        <v>0</v>
      </c>
      <c r="L291" s="30">
        <v>0</v>
      </c>
      <c r="M291" s="25">
        <v>0</v>
      </c>
      <c r="N291" s="25">
        <v>0</v>
      </c>
      <c r="O291" s="25">
        <v>0</v>
      </c>
      <c r="P291" s="25">
        <v>0</v>
      </c>
      <c r="Q291" s="25">
        <v>4.0999999999999996</v>
      </c>
      <c r="R291" s="25">
        <v>5.0999999999999996</v>
      </c>
      <c r="S291" s="25">
        <v>1.4</v>
      </c>
      <c r="T291" s="25">
        <v>0.02</v>
      </c>
      <c r="U291" s="25">
        <v>1.2</v>
      </c>
      <c r="V291" s="28">
        <v>66</v>
      </c>
      <c r="W291" s="22">
        <v>0</v>
      </c>
      <c r="X291" s="9">
        <v>0</v>
      </c>
      <c r="Y291" s="9">
        <v>0</v>
      </c>
      <c r="Z291" s="46">
        <v>0.8</v>
      </c>
      <c r="AA291" s="46">
        <v>0.2</v>
      </c>
      <c r="AB291" s="46">
        <v>0.7</v>
      </c>
      <c r="AC291" s="22">
        <v>0.28000000000000003</v>
      </c>
      <c r="AD291" s="9">
        <v>11</v>
      </c>
      <c r="AE291" s="24">
        <v>6</v>
      </c>
      <c r="AF291" s="31">
        <v>5.3</v>
      </c>
      <c r="AG291" s="22">
        <v>0.41</v>
      </c>
      <c r="AH291" s="24">
        <v>1</v>
      </c>
      <c r="AI291" s="22">
        <v>0</v>
      </c>
      <c r="AJ291" s="43">
        <v>1</v>
      </c>
      <c r="AK291" s="30">
        <v>7</v>
      </c>
      <c r="AL291" s="28">
        <v>2570</v>
      </c>
      <c r="AM291" s="28">
        <v>580</v>
      </c>
      <c r="AN291" s="28">
        <v>23</v>
      </c>
      <c r="AO291" s="28">
        <v>200</v>
      </c>
      <c r="AP291" s="28">
        <v>41</v>
      </c>
      <c r="AQ291" s="25">
        <v>2</v>
      </c>
      <c r="AR291" s="25">
        <v>3.9</v>
      </c>
    </row>
    <row r="292" spans="1:44" ht="18" customHeight="1" x14ac:dyDescent="0.25">
      <c r="A292" t="s">
        <v>545</v>
      </c>
      <c r="B292" s="36" t="s">
        <v>246</v>
      </c>
      <c r="C292" s="11">
        <v>421.548386112</v>
      </c>
      <c r="D292" s="11">
        <v>1764</v>
      </c>
      <c r="E292" s="37">
        <v>38</v>
      </c>
      <c r="F292" s="38">
        <v>19.5</v>
      </c>
      <c r="G292" s="25">
        <v>37.6</v>
      </c>
      <c r="H292" s="25">
        <v>1.3</v>
      </c>
      <c r="I292" s="25">
        <v>1.4</v>
      </c>
      <c r="J292" s="25">
        <v>0</v>
      </c>
      <c r="K292" s="25">
        <v>0</v>
      </c>
      <c r="L292" s="30">
        <v>0</v>
      </c>
      <c r="M292" s="25">
        <v>0</v>
      </c>
      <c r="N292" s="25">
        <v>1.3</v>
      </c>
      <c r="O292" s="25">
        <v>0</v>
      </c>
      <c r="P292" s="25">
        <v>0</v>
      </c>
      <c r="Q292" s="25">
        <v>12.9</v>
      </c>
      <c r="R292" s="25">
        <v>14.9</v>
      </c>
      <c r="S292" s="25">
        <v>4.3</v>
      </c>
      <c r="T292" s="25">
        <v>0.11</v>
      </c>
      <c r="U292" s="25">
        <v>3.7</v>
      </c>
      <c r="V292" s="28">
        <v>80</v>
      </c>
      <c r="W292" s="22">
        <v>0</v>
      </c>
      <c r="X292" s="9">
        <v>0</v>
      </c>
      <c r="Y292" s="9">
        <v>0</v>
      </c>
      <c r="Z292" s="46">
        <v>0.7</v>
      </c>
      <c r="AA292" s="22">
        <v>0.11</v>
      </c>
      <c r="AB292" s="22">
        <v>0.36</v>
      </c>
      <c r="AC292" s="22">
        <v>0.22</v>
      </c>
      <c r="AD292" s="9">
        <v>6.6</v>
      </c>
      <c r="AE292" s="24">
        <v>3</v>
      </c>
      <c r="AF292" s="31">
        <v>3.6</v>
      </c>
      <c r="AG292" s="22">
        <v>0.25</v>
      </c>
      <c r="AH292" s="24">
        <v>1</v>
      </c>
      <c r="AI292" s="22">
        <v>0</v>
      </c>
      <c r="AJ292" s="43">
        <v>3</v>
      </c>
      <c r="AK292" s="30">
        <v>5.5</v>
      </c>
      <c r="AL292" s="28">
        <v>2301</v>
      </c>
      <c r="AM292" s="28">
        <v>139</v>
      </c>
      <c r="AN292" s="28">
        <v>25</v>
      </c>
      <c r="AO292" s="28">
        <v>200</v>
      </c>
      <c r="AP292" s="28">
        <v>22</v>
      </c>
      <c r="AQ292" s="25">
        <v>2.2999999999999998</v>
      </c>
      <c r="AR292" s="25">
        <v>4.3</v>
      </c>
    </row>
    <row r="293" spans="1:44" ht="18" customHeight="1" x14ac:dyDescent="0.25">
      <c r="A293" t="s">
        <v>546</v>
      </c>
      <c r="B293" s="36" t="s">
        <v>1008</v>
      </c>
      <c r="C293" s="11">
        <v>412.22843879999999</v>
      </c>
      <c r="D293" s="11">
        <v>1725</v>
      </c>
      <c r="E293" s="37">
        <v>32.6</v>
      </c>
      <c r="F293" s="38">
        <v>20.5</v>
      </c>
      <c r="G293" s="25">
        <v>36.700000000000003</v>
      </c>
      <c r="H293" s="25">
        <v>0</v>
      </c>
      <c r="I293" s="25">
        <v>0</v>
      </c>
      <c r="J293" s="25">
        <v>0</v>
      </c>
      <c r="K293" s="25">
        <v>0</v>
      </c>
      <c r="L293" s="30">
        <v>0</v>
      </c>
      <c r="M293" s="25">
        <v>0</v>
      </c>
      <c r="N293" s="25">
        <v>0</v>
      </c>
      <c r="O293" s="25">
        <v>0</v>
      </c>
      <c r="P293" s="25">
        <v>0</v>
      </c>
      <c r="Q293" s="25">
        <v>12.6</v>
      </c>
      <c r="R293" s="25">
        <v>14.5</v>
      </c>
      <c r="S293" s="25">
        <v>4.2</v>
      </c>
      <c r="T293" s="25">
        <v>0.11</v>
      </c>
      <c r="U293" s="25">
        <v>3.6</v>
      </c>
      <c r="V293" s="28">
        <v>84</v>
      </c>
      <c r="W293" s="22">
        <v>0</v>
      </c>
      <c r="X293" s="9">
        <v>0</v>
      </c>
      <c r="Y293" s="9">
        <v>0</v>
      </c>
      <c r="Z293" s="46">
        <v>0.7</v>
      </c>
      <c r="AA293" s="46">
        <v>0.3</v>
      </c>
      <c r="AB293" s="22">
        <v>0.35</v>
      </c>
      <c r="AC293" s="22">
        <v>0.18</v>
      </c>
      <c r="AD293" s="9">
        <v>9.4</v>
      </c>
      <c r="AE293" s="24">
        <v>5</v>
      </c>
      <c r="AF293" s="31">
        <v>4.4000000000000004</v>
      </c>
      <c r="AG293" s="22">
        <v>0.41</v>
      </c>
      <c r="AH293" s="24">
        <v>1</v>
      </c>
      <c r="AI293" s="22">
        <v>0</v>
      </c>
      <c r="AJ293" s="43">
        <v>3</v>
      </c>
      <c r="AK293" s="30">
        <v>9.5</v>
      </c>
      <c r="AL293" s="28">
        <v>4336</v>
      </c>
      <c r="AM293" s="28">
        <v>575</v>
      </c>
      <c r="AN293" s="28">
        <v>27</v>
      </c>
      <c r="AO293" s="28">
        <v>235</v>
      </c>
      <c r="AP293" s="28">
        <v>36</v>
      </c>
      <c r="AQ293" s="25">
        <v>1.7</v>
      </c>
      <c r="AR293" s="25">
        <v>3</v>
      </c>
    </row>
    <row r="294" spans="1:44" ht="18" customHeight="1" x14ac:dyDescent="0.25">
      <c r="A294" t="s">
        <v>547</v>
      </c>
      <c r="B294" s="21" t="s">
        <v>1478</v>
      </c>
      <c r="C294" s="11">
        <v>209.57932801599998</v>
      </c>
      <c r="D294" s="11">
        <v>877</v>
      </c>
      <c r="E294" s="37">
        <v>65.7</v>
      </c>
      <c r="F294" s="38">
        <v>15.5</v>
      </c>
      <c r="G294" s="25">
        <v>16.399999999999999</v>
      </c>
      <c r="H294" s="25">
        <v>0</v>
      </c>
      <c r="I294" s="25">
        <v>0</v>
      </c>
      <c r="J294" s="25">
        <v>0</v>
      </c>
      <c r="K294" s="25">
        <v>0</v>
      </c>
      <c r="L294" s="30">
        <v>0</v>
      </c>
      <c r="M294" s="25">
        <v>0</v>
      </c>
      <c r="N294" s="25">
        <v>0</v>
      </c>
      <c r="O294" s="25">
        <v>0</v>
      </c>
      <c r="P294" s="25">
        <v>0</v>
      </c>
      <c r="Q294" s="25">
        <v>5.4</v>
      </c>
      <c r="R294" s="25">
        <v>5.4</v>
      </c>
      <c r="S294" s="25">
        <v>1.1000000000000001</v>
      </c>
      <c r="T294" s="25">
        <v>0.1</v>
      </c>
      <c r="U294" s="25">
        <v>0.8</v>
      </c>
      <c r="V294" s="28">
        <v>45</v>
      </c>
      <c r="W294" s="22">
        <v>0</v>
      </c>
      <c r="X294" s="9">
        <v>0</v>
      </c>
      <c r="Y294" s="9">
        <v>0</v>
      </c>
      <c r="Z294" s="22">
        <v>0</v>
      </c>
      <c r="AA294" s="46">
        <v>0.3</v>
      </c>
      <c r="AB294" s="46">
        <v>0.2</v>
      </c>
      <c r="AC294" s="40">
        <v>0.08</v>
      </c>
      <c r="AD294" s="9">
        <v>5.4</v>
      </c>
      <c r="AE294" s="24">
        <v>3</v>
      </c>
      <c r="AF294" s="31">
        <v>2.4</v>
      </c>
      <c r="AG294" s="40">
        <v>0.06</v>
      </c>
      <c r="AH294" s="46">
        <v>0.9</v>
      </c>
      <c r="AI294" s="22">
        <v>0</v>
      </c>
      <c r="AJ294" s="43">
        <v>1</v>
      </c>
      <c r="AK294" s="30">
        <v>2.4</v>
      </c>
      <c r="AL294" s="28">
        <v>702</v>
      </c>
      <c r="AM294" s="28">
        <v>148</v>
      </c>
      <c r="AN294" s="28">
        <v>18</v>
      </c>
      <c r="AO294" s="28">
        <v>175</v>
      </c>
      <c r="AP294" s="28">
        <v>10</v>
      </c>
      <c r="AQ294" s="25">
        <v>3.2</v>
      </c>
      <c r="AR294" s="25">
        <v>1.1000000000000001</v>
      </c>
    </row>
    <row r="295" spans="1:44" ht="18" customHeight="1" x14ac:dyDescent="0.25">
      <c r="A295" t="s">
        <v>548</v>
      </c>
      <c r="B295" s="36" t="s">
        <v>139</v>
      </c>
      <c r="C295" s="11">
        <v>181.141540064</v>
      </c>
      <c r="D295" s="11">
        <v>758</v>
      </c>
      <c r="E295" s="37">
        <v>73.3</v>
      </c>
      <c r="F295" s="38">
        <v>6.1</v>
      </c>
      <c r="G295" s="25">
        <v>16.8</v>
      </c>
      <c r="H295" s="25">
        <v>1.5</v>
      </c>
      <c r="I295" s="25">
        <v>1.5</v>
      </c>
      <c r="J295" s="25">
        <v>1.4</v>
      </c>
      <c r="K295" s="25">
        <v>1.4</v>
      </c>
      <c r="L295" s="30">
        <v>0</v>
      </c>
      <c r="M295" s="25">
        <v>0</v>
      </c>
      <c r="N295" s="25">
        <v>0</v>
      </c>
      <c r="O295" s="25">
        <v>0.1</v>
      </c>
      <c r="P295" s="25">
        <v>0.8</v>
      </c>
      <c r="Q295" s="25">
        <v>6.2</v>
      </c>
      <c r="R295" s="25">
        <v>8.1999999999999993</v>
      </c>
      <c r="S295" s="25">
        <v>1.5</v>
      </c>
      <c r="T295" s="25">
        <v>0.05</v>
      </c>
      <c r="U295" s="25">
        <v>1.3</v>
      </c>
      <c r="V295" s="28">
        <v>25</v>
      </c>
      <c r="W295" s="22">
        <v>0</v>
      </c>
      <c r="X295" s="9">
        <v>0</v>
      </c>
      <c r="Y295" s="9">
        <v>0</v>
      </c>
      <c r="Z295" s="22">
        <v>0.11</v>
      </c>
      <c r="AA295" s="22">
        <v>0.23</v>
      </c>
      <c r="AB295" s="22">
        <v>0.17</v>
      </c>
      <c r="AC295" s="40">
        <v>0.06</v>
      </c>
      <c r="AD295" s="9">
        <v>1.9</v>
      </c>
      <c r="AE295" s="46">
        <v>0.9</v>
      </c>
      <c r="AF295" s="31">
        <v>1</v>
      </c>
      <c r="AG295" s="22">
        <v>6.8000000000000005E-2</v>
      </c>
      <c r="AH295" s="22">
        <v>0.24</v>
      </c>
      <c r="AI295" s="22">
        <v>14</v>
      </c>
      <c r="AJ295" s="22">
        <v>13</v>
      </c>
      <c r="AK295" s="30">
        <v>1.5</v>
      </c>
      <c r="AL295" s="28">
        <v>497</v>
      </c>
      <c r="AM295" s="28">
        <v>162</v>
      </c>
      <c r="AN295" s="28">
        <v>19</v>
      </c>
      <c r="AO295" s="28">
        <v>75</v>
      </c>
      <c r="AP295" s="28">
        <v>13</v>
      </c>
      <c r="AQ295" s="25">
        <v>1.3</v>
      </c>
      <c r="AR295" s="25">
        <v>0.7</v>
      </c>
    </row>
    <row r="296" spans="1:44" ht="18" customHeight="1" x14ac:dyDescent="0.25">
      <c r="A296" t="s">
        <v>549</v>
      </c>
      <c r="B296" s="36" t="s">
        <v>140</v>
      </c>
      <c r="C296" s="11">
        <v>154.37656316799999</v>
      </c>
      <c r="D296" s="11">
        <v>646</v>
      </c>
      <c r="E296" s="37">
        <v>75.599999999999994</v>
      </c>
      <c r="F296" s="38">
        <v>5.0999999999999996</v>
      </c>
      <c r="G296" s="25">
        <v>13</v>
      </c>
      <c r="H296" s="25">
        <v>4.2</v>
      </c>
      <c r="I296" s="25">
        <v>4.5</v>
      </c>
      <c r="J296" s="25">
        <v>1.4</v>
      </c>
      <c r="K296" s="25">
        <v>1.4</v>
      </c>
      <c r="L296" s="30">
        <v>0</v>
      </c>
      <c r="M296" s="25">
        <v>0</v>
      </c>
      <c r="N296" s="25">
        <v>2.7</v>
      </c>
      <c r="O296" s="25">
        <v>0.1</v>
      </c>
      <c r="P296" s="25">
        <v>1.1000000000000001</v>
      </c>
      <c r="Q296" s="25">
        <v>4.8</v>
      </c>
      <c r="R296" s="25">
        <v>6.3</v>
      </c>
      <c r="S296" s="25">
        <v>1.1000000000000001</v>
      </c>
      <c r="T296" s="25">
        <v>0.04</v>
      </c>
      <c r="U296" s="25">
        <v>1</v>
      </c>
      <c r="V296" s="28">
        <v>19</v>
      </c>
      <c r="W296" s="22">
        <v>0.05</v>
      </c>
      <c r="X296" s="9">
        <v>50</v>
      </c>
      <c r="Y296" s="9">
        <v>301</v>
      </c>
      <c r="Z296" s="10">
        <v>0.05</v>
      </c>
      <c r="AA296" s="22">
        <v>0.22</v>
      </c>
      <c r="AB296" s="22">
        <v>0.14000000000000001</v>
      </c>
      <c r="AC296" s="40">
        <v>0.05</v>
      </c>
      <c r="AD296" s="9">
        <v>1.8</v>
      </c>
      <c r="AE296" s="24">
        <v>1</v>
      </c>
      <c r="AF296" s="46">
        <v>0.8</v>
      </c>
      <c r="AG296" s="40">
        <v>0.09</v>
      </c>
      <c r="AH296" s="46">
        <v>0.2</v>
      </c>
      <c r="AI296" s="22">
        <v>12</v>
      </c>
      <c r="AJ296" s="22">
        <v>12</v>
      </c>
      <c r="AK296" s="30">
        <v>1</v>
      </c>
      <c r="AL296" s="28">
        <v>404</v>
      </c>
      <c r="AM296" s="28">
        <v>206</v>
      </c>
      <c r="AN296" s="28">
        <v>19</v>
      </c>
      <c r="AO296" s="28">
        <v>66</v>
      </c>
      <c r="AP296" s="28">
        <v>17</v>
      </c>
      <c r="AQ296" s="25">
        <v>1.1000000000000001</v>
      </c>
      <c r="AR296" s="25">
        <v>0.6</v>
      </c>
    </row>
    <row r="297" spans="1:44" ht="18" customHeight="1" x14ac:dyDescent="0.25">
      <c r="A297" t="s">
        <v>550</v>
      </c>
      <c r="B297" s="36" t="s">
        <v>177</v>
      </c>
      <c r="C297" s="11">
        <v>177.55694494399998</v>
      </c>
      <c r="D297" s="11">
        <v>743</v>
      </c>
      <c r="E297" s="37">
        <v>70</v>
      </c>
      <c r="F297" s="38">
        <v>9</v>
      </c>
      <c r="G297" s="25">
        <v>14.7</v>
      </c>
      <c r="H297" s="25">
        <v>2.4</v>
      </c>
      <c r="I297" s="25">
        <v>2.5</v>
      </c>
      <c r="J297" s="25">
        <v>1.2</v>
      </c>
      <c r="K297" s="25">
        <v>1.2</v>
      </c>
      <c r="L297" s="30">
        <v>0</v>
      </c>
      <c r="M297" s="25">
        <v>0</v>
      </c>
      <c r="N297" s="25">
        <v>1.2</v>
      </c>
      <c r="O297" s="25">
        <v>0</v>
      </c>
      <c r="P297" s="25">
        <v>0.1</v>
      </c>
      <c r="Q297" s="25">
        <v>4.8</v>
      </c>
      <c r="R297" s="25">
        <v>5.7</v>
      </c>
      <c r="S297" s="25">
        <v>1.6</v>
      </c>
      <c r="T297" s="25">
        <v>0.03</v>
      </c>
      <c r="U297" s="25">
        <v>1.4</v>
      </c>
      <c r="V297" s="28">
        <v>46</v>
      </c>
      <c r="W297" s="22">
        <v>0</v>
      </c>
      <c r="X297" s="9">
        <v>0</v>
      </c>
      <c r="Y297" s="9">
        <v>0</v>
      </c>
      <c r="Z297" s="22">
        <v>0</v>
      </c>
      <c r="AA297" s="46">
        <v>0.3</v>
      </c>
      <c r="AB297" s="22">
        <v>0.15</v>
      </c>
      <c r="AC297" s="40">
        <v>0.08</v>
      </c>
      <c r="AD297" s="9">
        <v>2.5</v>
      </c>
      <c r="AE297" s="22">
        <v>1.1000000000000001</v>
      </c>
      <c r="AF297" s="31">
        <v>1.4</v>
      </c>
      <c r="AG297" s="46">
        <v>0.1</v>
      </c>
      <c r="AH297" s="22">
        <v>0.75</v>
      </c>
      <c r="AI297" s="22">
        <v>0</v>
      </c>
      <c r="AJ297" s="43">
        <v>1</v>
      </c>
      <c r="AK297" s="30">
        <v>2.6</v>
      </c>
      <c r="AL297" s="28">
        <v>1008</v>
      </c>
      <c r="AM297" s="28">
        <v>61</v>
      </c>
      <c r="AN297" s="28">
        <v>14</v>
      </c>
      <c r="AO297" s="28">
        <v>99</v>
      </c>
      <c r="AP297" s="25">
        <v>4</v>
      </c>
      <c r="AQ297" s="25">
        <v>1</v>
      </c>
      <c r="AR297" s="25">
        <v>0.5</v>
      </c>
    </row>
    <row r="298" spans="1:44" ht="18" customHeight="1" x14ac:dyDescent="0.25">
      <c r="A298" t="s">
        <v>551</v>
      </c>
      <c r="B298" s="36" t="s">
        <v>141</v>
      </c>
      <c r="C298" s="11">
        <v>201</v>
      </c>
      <c r="D298" s="11">
        <v>839</v>
      </c>
      <c r="E298" s="37">
        <v>67.8</v>
      </c>
      <c r="F298" s="38">
        <v>10.199999999999999</v>
      </c>
      <c r="G298" s="25">
        <v>16.5</v>
      </c>
      <c r="H298" s="25">
        <v>2.8</v>
      </c>
      <c r="I298" s="25">
        <v>3</v>
      </c>
      <c r="J298" s="25">
        <v>1.4</v>
      </c>
      <c r="K298" s="25">
        <v>1.4</v>
      </c>
      <c r="L298" s="30">
        <v>0</v>
      </c>
      <c r="M298" s="25">
        <v>0</v>
      </c>
      <c r="N298" s="25">
        <v>1.4</v>
      </c>
      <c r="O298" s="25">
        <v>0</v>
      </c>
      <c r="P298" s="25">
        <v>0.1</v>
      </c>
      <c r="Q298" s="25">
        <v>4.9000000000000004</v>
      </c>
      <c r="R298" s="25">
        <v>6</v>
      </c>
      <c r="S298" s="25">
        <v>2.8</v>
      </c>
      <c r="T298" s="25">
        <v>3.5000000000000003E-2</v>
      </c>
      <c r="U298" s="25">
        <v>2.6</v>
      </c>
      <c r="V298" s="28">
        <v>52</v>
      </c>
      <c r="W298" s="22">
        <v>0</v>
      </c>
      <c r="X298" s="9">
        <v>0</v>
      </c>
      <c r="Y298" s="9">
        <v>0</v>
      </c>
      <c r="Z298" s="22">
        <v>0</v>
      </c>
      <c r="AA298" s="46">
        <v>0.3</v>
      </c>
      <c r="AB298" s="22">
        <v>0.12</v>
      </c>
      <c r="AC298" s="40">
        <v>0.09</v>
      </c>
      <c r="AD298" s="9">
        <v>2.7</v>
      </c>
      <c r="AE298" s="22">
        <v>1.1000000000000001</v>
      </c>
      <c r="AF298" s="31">
        <v>1.6</v>
      </c>
      <c r="AG298" s="40">
        <v>0.09</v>
      </c>
      <c r="AH298" s="46">
        <v>0.8</v>
      </c>
      <c r="AI298" s="22">
        <v>0</v>
      </c>
      <c r="AJ298" s="43">
        <v>1</v>
      </c>
      <c r="AK298" s="30">
        <v>2.7</v>
      </c>
      <c r="AL298" s="28">
        <v>1050</v>
      </c>
      <c r="AM298" s="28">
        <v>60</v>
      </c>
      <c r="AN298" s="28">
        <v>16</v>
      </c>
      <c r="AO298" s="28">
        <v>109</v>
      </c>
      <c r="AP298" s="25">
        <v>5</v>
      </c>
      <c r="AQ298" s="25">
        <v>1.2</v>
      </c>
      <c r="AR298" s="25">
        <v>0.6</v>
      </c>
    </row>
    <row r="299" spans="1:44" ht="18" customHeight="1" x14ac:dyDescent="0.25">
      <c r="A299" t="s">
        <v>552</v>
      </c>
      <c r="B299" s="36" t="s">
        <v>142</v>
      </c>
      <c r="C299" s="11">
        <v>211.01316606399999</v>
      </c>
      <c r="D299" s="11">
        <v>883</v>
      </c>
      <c r="E299" s="37">
        <v>65</v>
      </c>
      <c r="F299" s="38">
        <v>12</v>
      </c>
      <c r="G299" s="25">
        <v>16.7</v>
      </c>
      <c r="H299" s="25">
        <v>3.2</v>
      </c>
      <c r="I299" s="25">
        <v>3.4</v>
      </c>
      <c r="J299" s="25">
        <v>1.6</v>
      </c>
      <c r="K299" s="25">
        <v>1.6</v>
      </c>
      <c r="L299" s="30">
        <v>0</v>
      </c>
      <c r="M299" s="25">
        <v>0</v>
      </c>
      <c r="N299" s="25">
        <v>1.6</v>
      </c>
      <c r="O299" s="25">
        <v>0</v>
      </c>
      <c r="P299" s="25">
        <v>0.1</v>
      </c>
      <c r="Q299" s="25">
        <v>5.4</v>
      </c>
      <c r="R299" s="25">
        <v>6.5</v>
      </c>
      <c r="S299" s="25">
        <v>1.8</v>
      </c>
      <c r="T299" s="25">
        <v>0.03</v>
      </c>
      <c r="U299" s="25">
        <v>1.6</v>
      </c>
      <c r="V299" s="28">
        <v>57</v>
      </c>
      <c r="W299" s="22">
        <v>0</v>
      </c>
      <c r="X299" s="9">
        <v>0</v>
      </c>
      <c r="Y299" s="9">
        <v>0</v>
      </c>
      <c r="Z299" s="22">
        <v>0</v>
      </c>
      <c r="AA299" s="46">
        <v>0.4</v>
      </c>
      <c r="AB299" s="22">
        <v>0.15</v>
      </c>
      <c r="AC299" s="42">
        <v>0.1</v>
      </c>
      <c r="AD299" s="9">
        <v>3.2</v>
      </c>
      <c r="AE299" s="22">
        <v>1.3</v>
      </c>
      <c r="AF299" s="31">
        <v>1.9</v>
      </c>
      <c r="AG299" s="46">
        <v>0.1</v>
      </c>
      <c r="AH299" s="24">
        <v>1</v>
      </c>
      <c r="AI299" s="22">
        <v>0</v>
      </c>
      <c r="AJ299" s="43">
        <v>1</v>
      </c>
      <c r="AK299" s="30">
        <v>3.1</v>
      </c>
      <c r="AL299" s="28">
        <v>1210</v>
      </c>
      <c r="AM299" s="28">
        <v>69</v>
      </c>
      <c r="AN299" s="28">
        <v>19</v>
      </c>
      <c r="AO299" s="28">
        <v>125</v>
      </c>
      <c r="AP299" s="25">
        <v>5</v>
      </c>
      <c r="AQ299" s="25">
        <v>1.3</v>
      </c>
      <c r="AR299" s="25">
        <v>0.7</v>
      </c>
    </row>
    <row r="300" spans="1:44" ht="18" customHeight="1" x14ac:dyDescent="0.3">
      <c r="A300" s="47"/>
      <c r="B300" s="21"/>
      <c r="C300" s="11"/>
      <c r="D300" s="11"/>
      <c r="E300" s="37"/>
      <c r="F300" s="38"/>
      <c r="G300" s="48"/>
      <c r="H300" s="48"/>
      <c r="I300" s="48"/>
      <c r="J300" s="48"/>
      <c r="K300" s="48"/>
      <c r="L300" s="49"/>
      <c r="M300" s="48"/>
      <c r="N300" s="48"/>
      <c r="O300" s="48"/>
      <c r="P300" s="48"/>
      <c r="Q300" s="48"/>
      <c r="R300" s="48"/>
      <c r="S300" s="48"/>
      <c r="T300" s="48"/>
      <c r="U300" s="48"/>
      <c r="V300" s="50"/>
      <c r="W300" s="47"/>
      <c r="X300" s="9"/>
      <c r="Y300" s="9"/>
      <c r="Z300" s="47"/>
      <c r="AA300" s="47"/>
      <c r="AB300" s="47"/>
      <c r="AC300" s="47"/>
      <c r="AD300" s="47"/>
      <c r="AE300" s="47"/>
      <c r="AF300" s="51"/>
      <c r="AG300" s="47"/>
      <c r="AH300" s="47"/>
      <c r="AI300" s="47"/>
      <c r="AJ300" s="47"/>
      <c r="AK300" s="49"/>
      <c r="AL300" s="50"/>
      <c r="AM300" s="50"/>
      <c r="AN300" s="50"/>
      <c r="AO300" s="50"/>
      <c r="AP300" s="50"/>
      <c r="AQ300" s="48"/>
      <c r="AR300" s="48"/>
    </row>
    <row r="301" spans="1:44" ht="18" customHeight="1" x14ac:dyDescent="0.25">
      <c r="A301" t="s">
        <v>553</v>
      </c>
      <c r="B301" s="21" t="s">
        <v>1479</v>
      </c>
      <c r="C301" s="11">
        <v>119.00855798399999</v>
      </c>
      <c r="D301" s="11">
        <v>498</v>
      </c>
      <c r="E301" s="37">
        <v>72.7</v>
      </c>
      <c r="F301" s="38">
        <v>22.1</v>
      </c>
      <c r="G301" s="25">
        <v>3.4</v>
      </c>
      <c r="H301" s="25">
        <v>0</v>
      </c>
      <c r="I301" s="25">
        <v>0</v>
      </c>
      <c r="J301" s="25">
        <v>0</v>
      </c>
      <c r="K301" s="25">
        <v>0</v>
      </c>
      <c r="L301" s="30">
        <v>0</v>
      </c>
      <c r="M301" s="25">
        <v>0</v>
      </c>
      <c r="N301" s="25">
        <v>0</v>
      </c>
      <c r="O301" s="25">
        <v>0</v>
      </c>
      <c r="P301" s="25">
        <v>0</v>
      </c>
      <c r="Q301" s="25">
        <v>1</v>
      </c>
      <c r="R301" s="25">
        <v>1</v>
      </c>
      <c r="S301" s="25">
        <v>0.9</v>
      </c>
      <c r="T301" s="25">
        <v>0.02</v>
      </c>
      <c r="U301" s="25">
        <v>0.7</v>
      </c>
      <c r="V301" s="28">
        <v>55</v>
      </c>
      <c r="W301" s="22">
        <v>1.7000000000000001E-2</v>
      </c>
      <c r="X301" s="9">
        <v>17</v>
      </c>
      <c r="Y301" s="9">
        <v>0</v>
      </c>
      <c r="Z301" s="46">
        <v>0.2</v>
      </c>
      <c r="AA301" s="46">
        <v>0.2</v>
      </c>
      <c r="AB301" s="22">
        <v>0.17</v>
      </c>
      <c r="AC301" s="22">
        <v>0.22</v>
      </c>
      <c r="AD301" s="9">
        <v>15</v>
      </c>
      <c r="AE301" s="22">
        <v>9.1</v>
      </c>
      <c r="AF301" s="31">
        <v>5.8</v>
      </c>
      <c r="AG301" s="22">
        <v>0.56000000000000005</v>
      </c>
      <c r="AH301" s="22">
        <v>0.47</v>
      </c>
      <c r="AI301" s="22">
        <v>0</v>
      </c>
      <c r="AJ301" s="43">
        <v>7</v>
      </c>
      <c r="AK301" s="30">
        <v>1.3</v>
      </c>
      <c r="AL301" s="28">
        <v>45</v>
      </c>
      <c r="AM301" s="28">
        <v>245</v>
      </c>
      <c r="AN301" s="28">
        <v>13</v>
      </c>
      <c r="AO301" s="28">
        <v>243</v>
      </c>
      <c r="AP301" s="28">
        <v>29</v>
      </c>
      <c r="AQ301" s="25">
        <v>3.1</v>
      </c>
      <c r="AR301" s="25">
        <v>2.7</v>
      </c>
    </row>
    <row r="302" spans="1:44" ht="18" customHeight="1" x14ac:dyDescent="0.25">
      <c r="A302" t="s">
        <v>554</v>
      </c>
      <c r="B302" s="26" t="s">
        <v>1568</v>
      </c>
      <c r="C302" s="11">
        <v>169.67676221059838</v>
      </c>
      <c r="D302" s="45">
        <v>710.02480000000003</v>
      </c>
      <c r="E302" s="37">
        <v>68.3</v>
      </c>
      <c r="F302" s="38">
        <v>21.5</v>
      </c>
      <c r="G302" s="25">
        <v>9.3000000000000007</v>
      </c>
      <c r="H302" s="25">
        <v>0</v>
      </c>
      <c r="I302" s="25">
        <v>0</v>
      </c>
      <c r="J302" s="25">
        <v>0</v>
      </c>
      <c r="K302" s="25">
        <v>0</v>
      </c>
      <c r="L302" s="30">
        <v>0</v>
      </c>
      <c r="M302" s="25">
        <v>0</v>
      </c>
      <c r="N302" s="25">
        <v>0</v>
      </c>
      <c r="O302" s="25">
        <v>0</v>
      </c>
      <c r="P302" s="25">
        <v>0</v>
      </c>
      <c r="Q302" s="25">
        <v>2.6</v>
      </c>
      <c r="R302" s="25">
        <v>3.2</v>
      </c>
      <c r="S302" s="25">
        <v>2.2999999999999998</v>
      </c>
      <c r="T302" s="25">
        <v>0.03</v>
      </c>
      <c r="U302" s="25">
        <v>1.8</v>
      </c>
      <c r="V302" s="28">
        <v>60</v>
      </c>
      <c r="W302" s="22">
        <v>7.1999999999999995E-2</v>
      </c>
      <c r="X302" s="9">
        <v>72</v>
      </c>
      <c r="Y302" s="9">
        <v>0</v>
      </c>
      <c r="Z302" s="46">
        <v>0.5</v>
      </c>
      <c r="AA302" s="46">
        <v>0.1</v>
      </c>
      <c r="AB302" s="22">
        <v>0.15</v>
      </c>
      <c r="AC302" s="42">
        <v>0.2</v>
      </c>
      <c r="AD302" s="9">
        <v>13</v>
      </c>
      <c r="AE302" s="22">
        <v>7.5</v>
      </c>
      <c r="AF302" s="31">
        <v>5.2</v>
      </c>
      <c r="AG302" s="46">
        <v>0.6</v>
      </c>
      <c r="AH302" s="22">
        <v>0.43</v>
      </c>
      <c r="AI302" s="22">
        <v>0</v>
      </c>
      <c r="AJ302" s="43">
        <v>8</v>
      </c>
      <c r="AK302" s="30">
        <v>0.9</v>
      </c>
      <c r="AL302" s="28">
        <v>47</v>
      </c>
      <c r="AM302" s="28">
        <v>224</v>
      </c>
      <c r="AN302" s="28">
        <v>13</v>
      </c>
      <c r="AO302" s="28">
        <v>218</v>
      </c>
      <c r="AP302" s="28">
        <v>27</v>
      </c>
      <c r="AQ302" s="25">
        <v>2.7</v>
      </c>
      <c r="AR302" s="25">
        <v>2.4</v>
      </c>
    </row>
    <row r="303" spans="1:44" ht="18" customHeight="1" x14ac:dyDescent="0.25">
      <c r="A303" t="s">
        <v>555</v>
      </c>
      <c r="B303" s="26" t="s">
        <v>1569</v>
      </c>
      <c r="C303" s="11">
        <v>214.119815168</v>
      </c>
      <c r="D303" s="45">
        <v>896</v>
      </c>
      <c r="E303" s="37">
        <v>60.5</v>
      </c>
      <c r="F303" s="38">
        <v>23.2</v>
      </c>
      <c r="G303" s="25">
        <v>12.4</v>
      </c>
      <c r="H303" s="25">
        <v>0.7</v>
      </c>
      <c r="I303" s="25">
        <v>0.7</v>
      </c>
      <c r="J303" s="25">
        <v>0.4</v>
      </c>
      <c r="K303" s="25">
        <v>0.4</v>
      </c>
      <c r="L303" s="30">
        <v>0</v>
      </c>
      <c r="M303" s="25">
        <v>1</v>
      </c>
      <c r="N303" s="25">
        <v>0.3</v>
      </c>
      <c r="O303" s="25">
        <v>0</v>
      </c>
      <c r="P303" s="25">
        <v>0.2</v>
      </c>
      <c r="Q303" s="25">
        <v>3.2</v>
      </c>
      <c r="R303" s="25">
        <v>5.2</v>
      </c>
      <c r="S303" s="25">
        <v>2.7</v>
      </c>
      <c r="T303" s="25">
        <v>3.3000000000000002E-2</v>
      </c>
      <c r="U303" s="25">
        <v>2.1</v>
      </c>
      <c r="V303" s="28">
        <v>62</v>
      </c>
      <c r="W303" s="22">
        <v>6.4000000000000001E-2</v>
      </c>
      <c r="X303" s="9">
        <v>64</v>
      </c>
      <c r="Y303" s="9">
        <v>0</v>
      </c>
      <c r="Z303" s="22">
        <v>0.44</v>
      </c>
      <c r="AA303" s="46">
        <v>0.4</v>
      </c>
      <c r="AB303" s="22">
        <v>0.13</v>
      </c>
      <c r="AC303" s="22">
        <v>0.22</v>
      </c>
      <c r="AD303" s="9">
        <v>12</v>
      </c>
      <c r="AE303" s="22">
        <v>6.6</v>
      </c>
      <c r="AF303" s="31">
        <v>5.6</v>
      </c>
      <c r="AG303" s="22">
        <v>0.55000000000000004</v>
      </c>
      <c r="AH303" s="22">
        <v>0.33</v>
      </c>
      <c r="AI303" s="24">
        <v>1</v>
      </c>
      <c r="AJ303" s="22">
        <v>6.9</v>
      </c>
      <c r="AK303" s="30">
        <v>2</v>
      </c>
      <c r="AL303" s="28">
        <v>491</v>
      </c>
      <c r="AM303" s="28">
        <v>286</v>
      </c>
      <c r="AN303" s="28">
        <v>19</v>
      </c>
      <c r="AO303" s="28">
        <v>244</v>
      </c>
      <c r="AP303" s="28">
        <v>36</v>
      </c>
      <c r="AQ303" s="25">
        <v>3.2</v>
      </c>
      <c r="AR303" s="25">
        <v>2.7</v>
      </c>
    </row>
    <row r="304" spans="1:44" ht="18" customHeight="1" x14ac:dyDescent="0.25">
      <c r="A304" t="s">
        <v>556</v>
      </c>
      <c r="B304" s="26" t="s">
        <v>1570</v>
      </c>
      <c r="C304" s="11">
        <v>202.37228445153278</v>
      </c>
      <c r="D304" s="45">
        <v>846.84159999999997</v>
      </c>
      <c r="E304" s="37">
        <v>62</v>
      </c>
      <c r="F304" s="38">
        <v>24.5</v>
      </c>
      <c r="G304" s="25">
        <v>11.6</v>
      </c>
      <c r="H304" s="25">
        <v>0</v>
      </c>
      <c r="I304" s="25">
        <v>0</v>
      </c>
      <c r="J304" s="25">
        <v>0</v>
      </c>
      <c r="K304" s="25">
        <v>0</v>
      </c>
      <c r="L304" s="30">
        <v>0</v>
      </c>
      <c r="M304" s="25">
        <v>0</v>
      </c>
      <c r="N304" s="25">
        <v>0</v>
      </c>
      <c r="O304" s="25">
        <v>0</v>
      </c>
      <c r="P304" s="25">
        <v>0</v>
      </c>
      <c r="Q304" s="25">
        <v>3.2</v>
      </c>
      <c r="R304" s="25">
        <v>4.0999999999999996</v>
      </c>
      <c r="S304" s="25">
        <v>2.9</v>
      </c>
      <c r="T304" s="25">
        <v>3.7999999999999999E-2</v>
      </c>
      <c r="U304" s="25">
        <v>2.2000000000000002</v>
      </c>
      <c r="V304" s="28">
        <v>86</v>
      </c>
      <c r="W304" s="22">
        <v>6.8000000000000005E-2</v>
      </c>
      <c r="X304" s="9">
        <v>68</v>
      </c>
      <c r="Y304" s="9">
        <v>0</v>
      </c>
      <c r="Z304" s="22">
        <v>0</v>
      </c>
      <c r="AA304" s="46">
        <v>0.7</v>
      </c>
      <c r="AB304" s="22">
        <v>0.19</v>
      </c>
      <c r="AC304" s="22">
        <v>0.33</v>
      </c>
      <c r="AD304" s="9">
        <v>14</v>
      </c>
      <c r="AE304" s="22">
        <v>7.7</v>
      </c>
      <c r="AF304" s="31">
        <v>6.1</v>
      </c>
      <c r="AG304" s="22">
        <v>0.46</v>
      </c>
      <c r="AH304" s="22">
        <v>0.36</v>
      </c>
      <c r="AI304" s="22">
        <v>0</v>
      </c>
      <c r="AJ304" s="22">
        <v>6.1</v>
      </c>
      <c r="AK304" s="30">
        <v>1.9</v>
      </c>
      <c r="AL304" s="28">
        <v>321</v>
      </c>
      <c r="AM304" s="28">
        <v>165</v>
      </c>
      <c r="AN304" s="28">
        <v>17</v>
      </c>
      <c r="AO304" s="28">
        <v>280</v>
      </c>
      <c r="AP304" s="28">
        <v>26</v>
      </c>
      <c r="AQ304" s="25">
        <v>4.8</v>
      </c>
      <c r="AR304" s="25">
        <v>3.1</v>
      </c>
    </row>
    <row r="305" spans="1:44" ht="18" customHeight="1" x14ac:dyDescent="0.25">
      <c r="A305" t="s">
        <v>557</v>
      </c>
      <c r="B305" s="21" t="s">
        <v>1480</v>
      </c>
      <c r="C305" s="11">
        <v>117.09677391999999</v>
      </c>
      <c r="D305" s="11">
        <v>490</v>
      </c>
      <c r="E305" s="37">
        <v>74.400000000000006</v>
      </c>
      <c r="F305" s="38">
        <v>20.3</v>
      </c>
      <c r="G305" s="25">
        <v>4</v>
      </c>
      <c r="H305" s="25">
        <v>0</v>
      </c>
      <c r="I305" s="25">
        <v>0</v>
      </c>
      <c r="J305" s="25">
        <v>0</v>
      </c>
      <c r="K305" s="25">
        <v>0</v>
      </c>
      <c r="L305" s="30">
        <v>0</v>
      </c>
      <c r="M305" s="25">
        <v>0</v>
      </c>
      <c r="N305" s="25">
        <v>0</v>
      </c>
      <c r="O305" s="25">
        <v>0</v>
      </c>
      <c r="P305" s="25">
        <v>0</v>
      </c>
      <c r="Q305" s="25">
        <v>1.28</v>
      </c>
      <c r="R305" s="25">
        <v>0.9</v>
      </c>
      <c r="S305" s="25">
        <v>0.72</v>
      </c>
      <c r="T305" s="25">
        <v>0.01</v>
      </c>
      <c r="U305" s="25">
        <v>0.55000000000000004</v>
      </c>
      <c r="V305" s="28">
        <v>48</v>
      </c>
      <c r="W305" s="22">
        <v>0</v>
      </c>
      <c r="X305" s="9">
        <v>0</v>
      </c>
      <c r="Y305" s="9">
        <v>0</v>
      </c>
      <c r="Z305" s="46">
        <v>0.5</v>
      </c>
      <c r="AA305" s="22">
        <v>0.13</v>
      </c>
      <c r="AB305" s="46">
        <v>0.1</v>
      </c>
      <c r="AC305" s="22">
        <v>0.16</v>
      </c>
      <c r="AD305" s="9">
        <v>7.8</v>
      </c>
      <c r="AE305" s="24">
        <v>4</v>
      </c>
      <c r="AF305" s="31">
        <v>3.8</v>
      </c>
      <c r="AG305" s="46">
        <v>0.5</v>
      </c>
      <c r="AH305" s="24">
        <v>9</v>
      </c>
      <c r="AI305" s="22">
        <v>0</v>
      </c>
      <c r="AJ305" s="43">
        <v>5</v>
      </c>
      <c r="AK305" s="30">
        <v>1.3</v>
      </c>
      <c r="AL305" s="28">
        <v>58</v>
      </c>
      <c r="AM305" s="28">
        <v>376</v>
      </c>
      <c r="AN305" s="28">
        <v>17</v>
      </c>
      <c r="AO305" s="28">
        <v>220</v>
      </c>
      <c r="AP305" s="28">
        <v>20</v>
      </c>
      <c r="AQ305" s="25">
        <v>1</v>
      </c>
      <c r="AR305" s="25">
        <v>1.5</v>
      </c>
    </row>
    <row r="306" spans="1:44" ht="18" customHeight="1" x14ac:dyDescent="0.25">
      <c r="A306" t="s">
        <v>558</v>
      </c>
      <c r="B306" s="26" t="s">
        <v>1571</v>
      </c>
      <c r="C306" s="11">
        <v>211.73008508799998</v>
      </c>
      <c r="D306" s="11">
        <v>886</v>
      </c>
      <c r="E306" s="37">
        <v>58.6</v>
      </c>
      <c r="F306" s="38">
        <v>26.5</v>
      </c>
      <c r="G306" s="25">
        <v>11</v>
      </c>
      <c r="H306" s="25">
        <v>0.7</v>
      </c>
      <c r="I306" s="25">
        <v>0.7</v>
      </c>
      <c r="J306" s="25">
        <v>0.5</v>
      </c>
      <c r="K306" s="25">
        <v>0.5</v>
      </c>
      <c r="L306" s="30">
        <v>0</v>
      </c>
      <c r="M306" s="25">
        <v>0.6</v>
      </c>
      <c r="N306" s="25">
        <v>0</v>
      </c>
      <c r="O306" s="25">
        <v>0.2</v>
      </c>
      <c r="P306" s="25">
        <v>0.3</v>
      </c>
      <c r="Q306" s="25">
        <v>2.5</v>
      </c>
      <c r="R306" s="25">
        <v>5.3</v>
      </c>
      <c r="S306" s="25">
        <v>1.4</v>
      </c>
      <c r="T306" s="25">
        <v>1.2999999999999999E-2</v>
      </c>
      <c r="U306" s="25">
        <v>1.1000000000000001</v>
      </c>
      <c r="V306" s="28">
        <v>59</v>
      </c>
      <c r="W306" s="22">
        <v>0</v>
      </c>
      <c r="X306" s="9">
        <v>0</v>
      </c>
      <c r="Y306" s="9">
        <v>0</v>
      </c>
      <c r="Z306" s="22">
        <v>0.52</v>
      </c>
      <c r="AA306" s="46">
        <v>0.5</v>
      </c>
      <c r="AB306" s="22">
        <v>0.11</v>
      </c>
      <c r="AC306" s="22">
        <v>0.21</v>
      </c>
      <c r="AD306" s="9">
        <v>9.1</v>
      </c>
      <c r="AE306" s="22">
        <v>4.2</v>
      </c>
      <c r="AF306" s="31">
        <v>4.9000000000000004</v>
      </c>
      <c r="AG306" s="22">
        <v>0.56000000000000005</v>
      </c>
      <c r="AH306" s="22">
        <v>8.1999999999999993</v>
      </c>
      <c r="AI306" s="22">
        <v>1.6</v>
      </c>
      <c r="AJ306" s="22">
        <v>6.3</v>
      </c>
      <c r="AK306" s="30">
        <v>2.9</v>
      </c>
      <c r="AL306" s="28">
        <v>521</v>
      </c>
      <c r="AM306" s="28">
        <v>549</v>
      </c>
      <c r="AN306" s="28">
        <v>31</v>
      </c>
      <c r="AO306" s="28">
        <v>293</v>
      </c>
      <c r="AP306" s="28">
        <v>33</v>
      </c>
      <c r="AQ306" s="25">
        <v>1.5</v>
      </c>
      <c r="AR306" s="25">
        <v>2.1</v>
      </c>
    </row>
    <row r="307" spans="1:44" ht="18" customHeight="1" x14ac:dyDescent="0.25">
      <c r="A307" t="s">
        <v>559</v>
      </c>
      <c r="B307" s="26" t="s">
        <v>1572</v>
      </c>
      <c r="C307" s="11">
        <v>200.02040769599998</v>
      </c>
      <c r="D307" s="11">
        <v>837</v>
      </c>
      <c r="E307" s="37">
        <v>58</v>
      </c>
      <c r="F307" s="38">
        <v>26.6</v>
      </c>
      <c r="G307" s="25">
        <v>9.6</v>
      </c>
      <c r="H307" s="25">
        <v>0.8</v>
      </c>
      <c r="I307" s="25">
        <v>0.8</v>
      </c>
      <c r="J307" s="25">
        <v>0.6</v>
      </c>
      <c r="K307" s="25">
        <v>0.6</v>
      </c>
      <c r="L307" s="30">
        <v>0</v>
      </c>
      <c r="M307" s="25">
        <v>0.6</v>
      </c>
      <c r="N307" s="25">
        <v>0</v>
      </c>
      <c r="O307" s="25">
        <v>0.2</v>
      </c>
      <c r="P307" s="25">
        <v>0.3</v>
      </c>
      <c r="Q307" s="25">
        <v>3.7</v>
      </c>
      <c r="R307" s="25">
        <v>2.6</v>
      </c>
      <c r="S307" s="25">
        <v>1.4</v>
      </c>
      <c r="T307" s="25">
        <v>8.7999999999999995E-2</v>
      </c>
      <c r="U307" s="25">
        <v>1.1000000000000001</v>
      </c>
      <c r="V307" s="28">
        <v>69</v>
      </c>
      <c r="W307" s="22">
        <v>0.02</v>
      </c>
      <c r="X307" s="9">
        <v>20</v>
      </c>
      <c r="Y307" s="9">
        <v>0</v>
      </c>
      <c r="Z307" s="22">
        <v>0.73</v>
      </c>
      <c r="AA307" s="22">
        <v>1.2</v>
      </c>
      <c r="AB307" s="22">
        <v>0.11</v>
      </c>
      <c r="AC307" s="22">
        <v>0.21</v>
      </c>
      <c r="AD307" s="9">
        <v>9.3000000000000007</v>
      </c>
      <c r="AE307" s="22">
        <v>4.3</v>
      </c>
      <c r="AF307" s="24" t="s">
        <v>1019</v>
      </c>
      <c r="AG307" s="22">
        <v>0.56000000000000005</v>
      </c>
      <c r="AH307" s="22">
        <v>8.1999999999999993</v>
      </c>
      <c r="AI307" s="22">
        <v>1.6</v>
      </c>
      <c r="AJ307" s="22">
        <v>6.3</v>
      </c>
      <c r="AK307" s="30">
        <v>3</v>
      </c>
      <c r="AL307" s="28">
        <v>586</v>
      </c>
      <c r="AM307" s="28">
        <v>551</v>
      </c>
      <c r="AN307" s="28">
        <v>31</v>
      </c>
      <c r="AO307" s="28">
        <v>294</v>
      </c>
      <c r="AP307" s="28">
        <v>33</v>
      </c>
      <c r="AQ307" s="25">
        <v>1.5</v>
      </c>
      <c r="AR307" s="25">
        <v>2.1</v>
      </c>
    </row>
    <row r="308" spans="1:44" ht="18" customHeight="1" x14ac:dyDescent="0.3">
      <c r="A308" s="47"/>
      <c r="B308" s="21"/>
      <c r="C308" s="11"/>
      <c r="D308" s="11"/>
      <c r="E308" s="37"/>
      <c r="F308" s="38"/>
      <c r="G308" s="48"/>
      <c r="H308" s="48"/>
      <c r="I308" s="48"/>
      <c r="J308" s="48"/>
      <c r="K308" s="48"/>
      <c r="L308" s="49"/>
      <c r="M308" s="48"/>
      <c r="N308" s="48"/>
      <c r="O308" s="48"/>
      <c r="P308" s="48"/>
      <c r="Q308" s="48"/>
      <c r="R308" s="48"/>
      <c r="S308" s="48"/>
      <c r="T308" s="48"/>
      <c r="U308" s="48"/>
      <c r="V308" s="50"/>
      <c r="W308" s="47"/>
      <c r="X308" s="9"/>
      <c r="Y308" s="9"/>
      <c r="Z308" s="47"/>
      <c r="AA308" s="47"/>
      <c r="AB308" s="47"/>
      <c r="AC308" s="47"/>
      <c r="AD308" s="47"/>
      <c r="AE308" s="47"/>
      <c r="AF308" s="51"/>
      <c r="AG308" s="47"/>
      <c r="AH308" s="47"/>
      <c r="AI308" s="47"/>
      <c r="AJ308" s="47"/>
      <c r="AK308" s="49"/>
      <c r="AL308" s="50"/>
      <c r="AM308" s="50"/>
      <c r="AN308" s="50"/>
      <c r="AO308" s="50"/>
      <c r="AP308" s="50"/>
      <c r="AQ308" s="48"/>
      <c r="AR308" s="48"/>
    </row>
    <row r="309" spans="1:44" ht="18" customHeight="1" x14ac:dyDescent="0.25">
      <c r="A309" t="s">
        <v>560</v>
      </c>
      <c r="B309" s="21" t="s">
        <v>1481</v>
      </c>
      <c r="C309" s="11">
        <v>200.77250354677761</v>
      </c>
      <c r="D309" s="45">
        <v>840.14720000000011</v>
      </c>
      <c r="E309" s="37">
        <v>66</v>
      </c>
      <c r="F309" s="38">
        <v>19.600000000000001</v>
      </c>
      <c r="G309" s="25">
        <v>13.6</v>
      </c>
      <c r="H309" s="25">
        <v>0</v>
      </c>
      <c r="I309" s="25">
        <v>0</v>
      </c>
      <c r="J309" s="25">
        <v>0</v>
      </c>
      <c r="K309" s="25">
        <v>0</v>
      </c>
      <c r="L309" s="30">
        <v>0</v>
      </c>
      <c r="M309" s="25">
        <v>0</v>
      </c>
      <c r="N309" s="25">
        <v>0</v>
      </c>
      <c r="O309" s="25">
        <v>0</v>
      </c>
      <c r="P309" s="25">
        <v>0</v>
      </c>
      <c r="Q309" s="25">
        <v>3.2</v>
      </c>
      <c r="R309" s="25">
        <v>4.5</v>
      </c>
      <c r="S309" s="25">
        <v>2.8</v>
      </c>
      <c r="T309" s="25">
        <v>0.05</v>
      </c>
      <c r="U309" s="25">
        <v>2.4</v>
      </c>
      <c r="V309" s="28">
        <v>99</v>
      </c>
      <c r="W309" s="22">
        <v>0.02</v>
      </c>
      <c r="X309" s="9">
        <v>20</v>
      </c>
      <c r="Y309" s="9">
        <v>0</v>
      </c>
      <c r="Z309" s="22">
        <v>0.62</v>
      </c>
      <c r="AA309" s="46">
        <v>0.2</v>
      </c>
      <c r="AB309" s="22">
        <v>0.12</v>
      </c>
      <c r="AC309" s="22">
        <v>0.25</v>
      </c>
      <c r="AD309" s="10" t="s">
        <v>1334</v>
      </c>
      <c r="AE309" s="22">
        <v>6.6</v>
      </c>
      <c r="AF309" s="31">
        <v>3.4</v>
      </c>
      <c r="AG309" s="46">
        <v>0.3</v>
      </c>
      <c r="AH309" s="46">
        <v>0.8</v>
      </c>
      <c r="AI309" s="22">
        <v>0</v>
      </c>
      <c r="AJ309" s="22">
        <v>9.4</v>
      </c>
      <c r="AK309" s="30">
        <v>0.88</v>
      </c>
      <c r="AL309" s="28">
        <v>70</v>
      </c>
      <c r="AM309" s="28">
        <v>317</v>
      </c>
      <c r="AN309" s="28">
        <v>11</v>
      </c>
      <c r="AO309" s="28">
        <v>176</v>
      </c>
      <c r="AP309" s="28">
        <v>23</v>
      </c>
      <c r="AQ309" s="25">
        <v>0.8</v>
      </c>
      <c r="AR309" s="25">
        <v>0.9</v>
      </c>
    </row>
    <row r="310" spans="1:44" ht="18" customHeight="1" x14ac:dyDescent="0.25">
      <c r="A310" t="s">
        <v>561</v>
      </c>
      <c r="B310" s="26" t="s">
        <v>1573</v>
      </c>
      <c r="C310" s="11">
        <v>239.06725895435522</v>
      </c>
      <c r="D310" s="45">
        <v>1000.3944000000001</v>
      </c>
      <c r="E310" s="37">
        <v>55.6</v>
      </c>
      <c r="F310" s="38">
        <v>27.6</v>
      </c>
      <c r="G310" s="25">
        <v>14.3</v>
      </c>
      <c r="H310" s="25">
        <v>0</v>
      </c>
      <c r="I310" s="25">
        <v>0</v>
      </c>
      <c r="J310" s="25">
        <v>0</v>
      </c>
      <c r="K310" s="25">
        <v>0</v>
      </c>
      <c r="L310" s="30">
        <v>0</v>
      </c>
      <c r="M310" s="25">
        <v>0</v>
      </c>
      <c r="N310" s="25">
        <v>0</v>
      </c>
      <c r="O310" s="25">
        <v>0</v>
      </c>
      <c r="P310" s="25">
        <v>0</v>
      </c>
      <c r="Q310" s="25">
        <v>3.4</v>
      </c>
      <c r="R310" s="25">
        <v>4.7</v>
      </c>
      <c r="S310" s="25">
        <v>2.9</v>
      </c>
      <c r="T310" s="25">
        <v>7.0000000000000007E-2</v>
      </c>
      <c r="U310" s="25">
        <v>2.6</v>
      </c>
      <c r="V310" s="28">
        <v>138.5</v>
      </c>
      <c r="W310" s="22">
        <v>0.02</v>
      </c>
      <c r="X310" s="9">
        <v>20</v>
      </c>
      <c r="Y310" s="9">
        <v>0</v>
      </c>
      <c r="Z310" s="22">
        <v>0.88</v>
      </c>
      <c r="AA310" s="46">
        <v>0.3</v>
      </c>
      <c r="AB310" s="22">
        <v>0.12</v>
      </c>
      <c r="AC310" s="22">
        <v>0.32</v>
      </c>
      <c r="AD310" s="9">
        <v>13</v>
      </c>
      <c r="AE310" s="22">
        <v>7.5</v>
      </c>
      <c r="AF310" s="31">
        <v>5.2</v>
      </c>
      <c r="AG310" s="22">
        <v>0.34</v>
      </c>
      <c r="AH310" s="22">
        <v>0.73</v>
      </c>
      <c r="AI310" s="22">
        <v>0</v>
      </c>
      <c r="AJ310" s="22">
        <v>7.9</v>
      </c>
      <c r="AK310" s="30">
        <v>2.08</v>
      </c>
      <c r="AL310" s="28">
        <v>284</v>
      </c>
      <c r="AM310" s="28">
        <v>354</v>
      </c>
      <c r="AN310" s="28">
        <v>15</v>
      </c>
      <c r="AO310" s="28">
        <v>197</v>
      </c>
      <c r="AP310" s="28">
        <v>25</v>
      </c>
      <c r="AQ310" s="25">
        <v>1.1000000000000001</v>
      </c>
      <c r="AR310" s="25">
        <v>1.3</v>
      </c>
    </row>
    <row r="311" spans="1:44" ht="18" customHeight="1" x14ac:dyDescent="0.25">
      <c r="A311" t="s">
        <v>562</v>
      </c>
      <c r="B311" s="26" t="s">
        <v>1574</v>
      </c>
      <c r="C311" s="11">
        <v>204.27202427592962</v>
      </c>
      <c r="D311" s="45">
        <v>854.79120000000012</v>
      </c>
      <c r="E311" s="37">
        <v>61.4</v>
      </c>
      <c r="F311" s="38">
        <v>26.1</v>
      </c>
      <c r="G311" s="25">
        <v>11.1</v>
      </c>
      <c r="H311" s="25">
        <v>0</v>
      </c>
      <c r="I311" s="25">
        <v>0</v>
      </c>
      <c r="J311" s="25">
        <v>0</v>
      </c>
      <c r="K311" s="25">
        <v>0</v>
      </c>
      <c r="L311" s="30">
        <v>0</v>
      </c>
      <c r="M311" s="25">
        <v>0</v>
      </c>
      <c r="N311" s="25">
        <v>0</v>
      </c>
      <c r="O311" s="25">
        <v>0</v>
      </c>
      <c r="P311" s="25">
        <v>0</v>
      </c>
      <c r="Q311" s="25">
        <v>2.7</v>
      </c>
      <c r="R311" s="25">
        <v>3.7</v>
      </c>
      <c r="S311" s="25">
        <v>2.2999999999999998</v>
      </c>
      <c r="T311" s="25">
        <v>4.1000000000000002E-2</v>
      </c>
      <c r="U311" s="25">
        <v>2</v>
      </c>
      <c r="V311" s="28">
        <v>128</v>
      </c>
      <c r="W311" s="22">
        <v>0.02</v>
      </c>
      <c r="X311" s="9">
        <v>20</v>
      </c>
      <c r="Y311" s="9">
        <v>0</v>
      </c>
      <c r="Z311" s="22">
        <v>0.75</v>
      </c>
      <c r="AA311" s="46">
        <v>0.3</v>
      </c>
      <c r="AB311" s="22">
        <v>9.9000000000000005E-2</v>
      </c>
      <c r="AC311" s="22">
        <v>0.35</v>
      </c>
      <c r="AD311" s="9">
        <v>11</v>
      </c>
      <c r="AE311" s="22">
        <v>6.1</v>
      </c>
      <c r="AF311" s="31">
        <v>4.9000000000000004</v>
      </c>
      <c r="AG311" s="22">
        <v>0.27</v>
      </c>
      <c r="AH311" s="22">
        <v>0.59</v>
      </c>
      <c r="AI311" s="22">
        <v>0</v>
      </c>
      <c r="AJ311" s="43">
        <v>7</v>
      </c>
      <c r="AK311" s="30">
        <v>1.39</v>
      </c>
      <c r="AL311" s="28">
        <v>249</v>
      </c>
      <c r="AM311" s="28">
        <v>188</v>
      </c>
      <c r="AN311" s="28">
        <v>14</v>
      </c>
      <c r="AO311" s="28">
        <v>183</v>
      </c>
      <c r="AP311" s="28">
        <v>24</v>
      </c>
      <c r="AQ311" s="25">
        <v>1</v>
      </c>
      <c r="AR311" s="25">
        <v>1.3</v>
      </c>
    </row>
    <row r="312" spans="1:44" ht="18" customHeight="1" x14ac:dyDescent="0.25">
      <c r="A312" t="s">
        <v>563</v>
      </c>
      <c r="B312" s="26" t="s">
        <v>1575</v>
      </c>
      <c r="C312" s="11">
        <v>219.13824833599998</v>
      </c>
      <c r="D312" s="45">
        <v>917</v>
      </c>
      <c r="E312" s="37">
        <v>61</v>
      </c>
      <c r="F312" s="38">
        <v>19.100000000000001</v>
      </c>
      <c r="G312" s="25">
        <v>15.1</v>
      </c>
      <c r="H312" s="25">
        <v>1.8</v>
      </c>
      <c r="I312" s="25">
        <v>1.8</v>
      </c>
      <c r="J312" s="25">
        <v>1.6</v>
      </c>
      <c r="K312" s="25">
        <v>0</v>
      </c>
      <c r="L312" s="30">
        <v>0</v>
      </c>
      <c r="M312" s="25">
        <v>0</v>
      </c>
      <c r="N312" s="25">
        <v>0</v>
      </c>
      <c r="O312" s="25">
        <v>0.2</v>
      </c>
      <c r="P312" s="25">
        <v>0.8</v>
      </c>
      <c r="Q312" s="25">
        <v>3.6</v>
      </c>
      <c r="R312" s="25">
        <v>5.5</v>
      </c>
      <c r="S312" s="25">
        <v>2.9</v>
      </c>
      <c r="T312" s="25">
        <v>6.4000000000000001E-2</v>
      </c>
      <c r="U312" s="25">
        <v>2.5</v>
      </c>
      <c r="V312" s="28">
        <v>96</v>
      </c>
      <c r="W312" s="22">
        <v>0.05</v>
      </c>
      <c r="X312" s="9">
        <v>50</v>
      </c>
      <c r="Y312" s="9">
        <v>157</v>
      </c>
      <c r="Z312" s="22">
        <v>0.53</v>
      </c>
      <c r="AA312" s="46">
        <v>0.9</v>
      </c>
      <c r="AB312" s="22">
        <v>0.13</v>
      </c>
      <c r="AC312" s="22">
        <v>0.25</v>
      </c>
      <c r="AD312" s="9">
        <v>9</v>
      </c>
      <c r="AE312" s="22">
        <v>5.4</v>
      </c>
      <c r="AF312" s="31">
        <v>3.6</v>
      </c>
      <c r="AG312" s="22">
        <v>0.3</v>
      </c>
      <c r="AH312" s="22">
        <v>0.53</v>
      </c>
      <c r="AI312" s="22">
        <v>8</v>
      </c>
      <c r="AJ312" s="43">
        <v>14</v>
      </c>
      <c r="AK312" s="30">
        <v>2.16</v>
      </c>
      <c r="AL312" s="28">
        <v>511</v>
      </c>
      <c r="AM312" s="28">
        <v>436</v>
      </c>
      <c r="AN312" s="28">
        <v>23</v>
      </c>
      <c r="AO312" s="28">
        <v>180</v>
      </c>
      <c r="AP312" s="28">
        <v>31</v>
      </c>
      <c r="AQ312" s="25">
        <v>1.2</v>
      </c>
      <c r="AR312" s="25">
        <v>1</v>
      </c>
    </row>
    <row r="313" spans="1:44" ht="18" customHeight="1" x14ac:dyDescent="0.25">
      <c r="A313" t="s">
        <v>564</v>
      </c>
      <c r="B313" s="26" t="s">
        <v>1576</v>
      </c>
      <c r="C313" s="11">
        <v>217.22646427199999</v>
      </c>
      <c r="D313" s="11">
        <v>909</v>
      </c>
      <c r="E313" s="37">
        <v>61.2</v>
      </c>
      <c r="F313" s="38">
        <v>19.100000000000001</v>
      </c>
      <c r="G313" s="25">
        <v>14.9</v>
      </c>
      <c r="H313" s="25">
        <v>1.8</v>
      </c>
      <c r="I313" s="25">
        <v>1.8</v>
      </c>
      <c r="J313" s="25">
        <v>1.6</v>
      </c>
      <c r="K313" s="25">
        <v>0</v>
      </c>
      <c r="L313" s="30">
        <v>0</v>
      </c>
      <c r="M313" s="25">
        <v>0</v>
      </c>
      <c r="N313" s="25">
        <v>0</v>
      </c>
      <c r="O313" s="25">
        <v>0.2</v>
      </c>
      <c r="P313" s="25">
        <v>0.8</v>
      </c>
      <c r="Q313" s="25">
        <v>3.9</v>
      </c>
      <c r="R313" s="25">
        <v>4.9000000000000004</v>
      </c>
      <c r="S313" s="25">
        <v>2.9</v>
      </c>
      <c r="T313" s="25">
        <v>8.2000000000000003E-2</v>
      </c>
      <c r="U313" s="25">
        <v>2.5</v>
      </c>
      <c r="V313" s="28">
        <v>99</v>
      </c>
      <c r="W313" s="22">
        <v>0.06</v>
      </c>
      <c r="X313" s="9">
        <v>60</v>
      </c>
      <c r="Y313" s="9">
        <v>157</v>
      </c>
      <c r="Z313" s="22">
        <v>0.57999999999999996</v>
      </c>
      <c r="AA313" s="22">
        <v>1.1000000000000001</v>
      </c>
      <c r="AB313" s="22">
        <v>0.11</v>
      </c>
      <c r="AC313" s="22">
        <v>0.25</v>
      </c>
      <c r="AD313" s="43">
        <v>9</v>
      </c>
      <c r="AE313" s="22">
        <v>5.4</v>
      </c>
      <c r="AF313" s="31">
        <v>3.6</v>
      </c>
      <c r="AG313" s="46">
        <v>0.3</v>
      </c>
      <c r="AH313" s="22">
        <v>0.53</v>
      </c>
      <c r="AI313" s="24">
        <v>8</v>
      </c>
      <c r="AJ313" s="22">
        <v>14</v>
      </c>
      <c r="AK313" s="30">
        <v>2.19</v>
      </c>
      <c r="AL313" s="28">
        <v>526</v>
      </c>
      <c r="AM313" s="28">
        <v>436</v>
      </c>
      <c r="AN313" s="28">
        <v>23</v>
      </c>
      <c r="AO313" s="28">
        <v>180</v>
      </c>
      <c r="AP313" s="28">
        <v>32</v>
      </c>
      <c r="AQ313" s="25">
        <v>1.2</v>
      </c>
      <c r="AR313" s="25">
        <v>1</v>
      </c>
    </row>
    <row r="314" spans="1:44" ht="18" customHeight="1" x14ac:dyDescent="0.25">
      <c r="A314" t="s">
        <v>565</v>
      </c>
      <c r="B314" s="26" t="s">
        <v>1577</v>
      </c>
      <c r="C314" s="11">
        <v>232.99868279999998</v>
      </c>
      <c r="D314" s="11">
        <v>975</v>
      </c>
      <c r="E314" s="37">
        <v>56.1</v>
      </c>
      <c r="F314" s="38">
        <v>28.8</v>
      </c>
      <c r="G314" s="25">
        <v>13.1</v>
      </c>
      <c r="H314" s="25">
        <v>0</v>
      </c>
      <c r="I314" s="25">
        <v>0</v>
      </c>
      <c r="J314" s="25">
        <v>0</v>
      </c>
      <c r="K314" s="25">
        <v>0</v>
      </c>
      <c r="L314" s="30">
        <v>0</v>
      </c>
      <c r="M314" s="25">
        <v>0</v>
      </c>
      <c r="N314" s="25">
        <v>0</v>
      </c>
      <c r="O314" s="25">
        <v>0</v>
      </c>
      <c r="P314" s="25">
        <v>0</v>
      </c>
      <c r="Q314" s="25">
        <v>3.1</v>
      </c>
      <c r="R314" s="25">
        <v>4.3</v>
      </c>
      <c r="S314" s="25">
        <v>2.7</v>
      </c>
      <c r="T314" s="25">
        <v>0.05</v>
      </c>
      <c r="U314" s="25">
        <v>2.2999999999999998</v>
      </c>
      <c r="V314" s="28">
        <v>138</v>
      </c>
      <c r="W314" s="22">
        <v>0.02</v>
      </c>
      <c r="X314" s="9">
        <v>20</v>
      </c>
      <c r="Y314" s="9">
        <v>0</v>
      </c>
      <c r="Z314" s="22">
        <v>0.61</v>
      </c>
      <c r="AA314" s="40">
        <v>0.01</v>
      </c>
      <c r="AB314" s="46">
        <v>0.1</v>
      </c>
      <c r="AC314" s="42">
        <v>0.4</v>
      </c>
      <c r="AD314" s="9">
        <v>12</v>
      </c>
      <c r="AE314" s="22">
        <v>6.4</v>
      </c>
      <c r="AF314" s="31">
        <v>5.4</v>
      </c>
      <c r="AG314" s="22">
        <v>0.49</v>
      </c>
      <c r="AH314" s="22">
        <v>0.64</v>
      </c>
      <c r="AI314" s="22">
        <v>0</v>
      </c>
      <c r="AJ314" s="22">
        <v>7.5</v>
      </c>
      <c r="AK314" s="30">
        <v>1.76</v>
      </c>
      <c r="AL314" s="28">
        <v>270</v>
      </c>
      <c r="AM314" s="28">
        <v>254</v>
      </c>
      <c r="AN314" s="28">
        <v>15</v>
      </c>
      <c r="AO314" s="28">
        <v>197</v>
      </c>
      <c r="AP314" s="28">
        <v>28</v>
      </c>
      <c r="AQ314" s="25">
        <v>1</v>
      </c>
      <c r="AR314" s="25">
        <v>1.3</v>
      </c>
    </row>
    <row r="315" spans="1:44" ht="18" customHeight="1" x14ac:dyDescent="0.25">
      <c r="A315" t="s">
        <v>566</v>
      </c>
      <c r="B315" s="26" t="s">
        <v>1578</v>
      </c>
      <c r="C315" s="45">
        <v>239.1</v>
      </c>
      <c r="D315" s="45">
        <v>1000.3944000000001</v>
      </c>
      <c r="E315" s="37">
        <v>55.6</v>
      </c>
      <c r="F315" s="38">
        <v>27.6</v>
      </c>
      <c r="G315" s="25">
        <v>14.3</v>
      </c>
      <c r="H315" s="25">
        <v>0</v>
      </c>
      <c r="I315" s="25">
        <v>0</v>
      </c>
      <c r="J315" s="25">
        <v>0</v>
      </c>
      <c r="K315" s="25">
        <v>0</v>
      </c>
      <c r="L315" s="30">
        <v>0</v>
      </c>
      <c r="M315" s="25">
        <v>0</v>
      </c>
      <c r="N315" s="25">
        <v>0</v>
      </c>
      <c r="O315" s="25">
        <v>0</v>
      </c>
      <c r="P315" s="25">
        <v>0</v>
      </c>
      <c r="Q315" s="25">
        <v>3.4</v>
      </c>
      <c r="R315" s="25">
        <v>4.7</v>
      </c>
      <c r="S315" s="25">
        <v>2.9</v>
      </c>
      <c r="T315" s="25">
        <v>7.0000000000000007E-2</v>
      </c>
      <c r="U315" s="25">
        <v>2.6</v>
      </c>
      <c r="V315" s="28">
        <v>138.5</v>
      </c>
      <c r="W315" s="22">
        <v>0.02</v>
      </c>
      <c r="X315" s="9">
        <v>20</v>
      </c>
      <c r="Y315" s="9">
        <v>0</v>
      </c>
      <c r="Z315" s="22">
        <v>0.88</v>
      </c>
      <c r="AA315" s="46">
        <v>0.3</v>
      </c>
      <c r="AB315" s="22">
        <v>0.12</v>
      </c>
      <c r="AC315" s="22">
        <v>0.32</v>
      </c>
      <c r="AD315" s="9">
        <v>13</v>
      </c>
      <c r="AE315" s="22">
        <v>7.5</v>
      </c>
      <c r="AF315" s="31">
        <v>5.2</v>
      </c>
      <c r="AG315" s="22">
        <v>0.34</v>
      </c>
      <c r="AH315" s="22">
        <v>0.73</v>
      </c>
      <c r="AI315" s="22">
        <v>0</v>
      </c>
      <c r="AJ315" s="22">
        <v>7.9</v>
      </c>
      <c r="AK315" s="30">
        <v>2.08</v>
      </c>
      <c r="AL315" s="28">
        <v>284</v>
      </c>
      <c r="AM315" s="28">
        <v>354</v>
      </c>
      <c r="AN315" s="28">
        <v>15</v>
      </c>
      <c r="AO315" s="28">
        <v>197</v>
      </c>
      <c r="AP315" s="28">
        <v>25</v>
      </c>
      <c r="AQ315" s="25">
        <v>1.1000000000000001</v>
      </c>
      <c r="AR315" s="25">
        <v>1.3</v>
      </c>
    </row>
    <row r="316" spans="1:44" ht="18" customHeight="1" x14ac:dyDescent="0.25">
      <c r="A316" t="s">
        <v>567</v>
      </c>
      <c r="B316" s="26" t="s">
        <v>1579</v>
      </c>
      <c r="C316" s="45">
        <v>109.6</v>
      </c>
      <c r="D316" s="45">
        <v>458.56639999999999</v>
      </c>
      <c r="E316" s="37">
        <v>74</v>
      </c>
      <c r="F316" s="38">
        <v>22.9</v>
      </c>
      <c r="G316" s="25">
        <v>2</v>
      </c>
      <c r="H316" s="25">
        <v>0</v>
      </c>
      <c r="I316" s="25">
        <v>0</v>
      </c>
      <c r="J316" s="25">
        <v>0</v>
      </c>
      <c r="K316" s="25">
        <v>0</v>
      </c>
      <c r="L316" s="30">
        <v>0</v>
      </c>
      <c r="M316" s="25">
        <v>0</v>
      </c>
      <c r="N316" s="25">
        <v>0</v>
      </c>
      <c r="O316" s="25">
        <v>0</v>
      </c>
      <c r="P316" s="25">
        <v>0</v>
      </c>
      <c r="Q316" s="25">
        <v>0.5</v>
      </c>
      <c r="R316" s="25">
        <v>0.7</v>
      </c>
      <c r="S316" s="25">
        <v>0.4</v>
      </c>
      <c r="T316" s="25">
        <v>7.0000000000000001E-3</v>
      </c>
      <c r="U316" s="25">
        <v>0.4</v>
      </c>
      <c r="V316" s="28">
        <v>87</v>
      </c>
      <c r="W316" s="22">
        <v>0.01</v>
      </c>
      <c r="X316" s="9">
        <v>10</v>
      </c>
      <c r="Y316" s="9">
        <v>0</v>
      </c>
      <c r="Z316" s="46">
        <v>0.2</v>
      </c>
      <c r="AA316" s="46">
        <v>0.2</v>
      </c>
      <c r="AB316" s="22">
        <v>0.14000000000000001</v>
      </c>
      <c r="AC316" s="22">
        <v>0.19</v>
      </c>
      <c r="AD316" s="9">
        <v>12</v>
      </c>
      <c r="AE316" s="24">
        <v>8</v>
      </c>
      <c r="AF316" s="31">
        <v>4.3</v>
      </c>
      <c r="AG316" s="22">
        <v>0.37</v>
      </c>
      <c r="AH316" s="22">
        <v>0.72</v>
      </c>
      <c r="AI316" s="22">
        <v>0</v>
      </c>
      <c r="AJ316" s="22">
        <v>11</v>
      </c>
      <c r="AK316" s="30">
        <v>1.03</v>
      </c>
      <c r="AL316" s="28">
        <v>77</v>
      </c>
      <c r="AM316" s="28">
        <v>379</v>
      </c>
      <c r="AN316" s="28">
        <v>12</v>
      </c>
      <c r="AO316" s="28">
        <v>204</v>
      </c>
      <c r="AP316" s="28">
        <v>27</v>
      </c>
      <c r="AQ316" s="25">
        <v>0.9</v>
      </c>
      <c r="AR316" s="25">
        <v>1</v>
      </c>
    </row>
    <row r="317" spans="1:44" ht="18" customHeight="1" x14ac:dyDescent="0.25">
      <c r="A317" t="s">
        <v>568</v>
      </c>
      <c r="B317" s="26" t="s">
        <v>1580</v>
      </c>
      <c r="C317" s="11">
        <v>168.95391665599999</v>
      </c>
      <c r="D317" s="11">
        <v>707</v>
      </c>
      <c r="E317" s="37">
        <v>61.5</v>
      </c>
      <c r="F317" s="38">
        <v>32.799999999999997</v>
      </c>
      <c r="G317" s="25">
        <v>4.2</v>
      </c>
      <c r="H317" s="25">
        <v>0</v>
      </c>
      <c r="I317" s="25">
        <v>0</v>
      </c>
      <c r="J317" s="25">
        <v>0</v>
      </c>
      <c r="K317" s="25">
        <v>0</v>
      </c>
      <c r="L317" s="30">
        <v>0</v>
      </c>
      <c r="M317" s="25">
        <v>0</v>
      </c>
      <c r="N317" s="25">
        <v>0</v>
      </c>
      <c r="O317" s="25">
        <v>0</v>
      </c>
      <c r="P317" s="25">
        <v>0</v>
      </c>
      <c r="Q317" s="25">
        <v>1.1000000000000001</v>
      </c>
      <c r="R317" s="25">
        <v>1.5</v>
      </c>
      <c r="S317" s="25">
        <v>0.9</v>
      </c>
      <c r="T317" s="25">
        <v>1.4999999999999999E-2</v>
      </c>
      <c r="U317" s="25">
        <v>0.9</v>
      </c>
      <c r="V317" s="28">
        <v>117</v>
      </c>
      <c r="W317" s="22">
        <v>7.0000000000000001E-3</v>
      </c>
      <c r="X317" s="43">
        <v>7</v>
      </c>
      <c r="Y317" s="9">
        <v>0</v>
      </c>
      <c r="Z317" s="22">
        <v>0.21</v>
      </c>
      <c r="AA317" s="46">
        <v>0.2</v>
      </c>
      <c r="AB317" s="46">
        <v>0.1</v>
      </c>
      <c r="AC317" s="22">
        <v>0.27</v>
      </c>
      <c r="AD317" s="9">
        <v>13</v>
      </c>
      <c r="AE317" s="22">
        <v>6.8</v>
      </c>
      <c r="AF317" s="31">
        <v>6.1</v>
      </c>
      <c r="AG317" s="22">
        <v>0.44</v>
      </c>
      <c r="AH317" s="22">
        <v>0.49</v>
      </c>
      <c r="AI317" s="22">
        <v>0</v>
      </c>
      <c r="AJ317" s="22">
        <v>9.5</v>
      </c>
      <c r="AK317" s="30">
        <v>1.46</v>
      </c>
      <c r="AL317" s="28">
        <v>243</v>
      </c>
      <c r="AM317" s="28">
        <v>307</v>
      </c>
      <c r="AN317" s="28">
        <v>15</v>
      </c>
      <c r="AO317" s="28">
        <v>199</v>
      </c>
      <c r="AP317" s="28">
        <v>25</v>
      </c>
      <c r="AQ317" s="25">
        <v>1.2</v>
      </c>
      <c r="AR317" s="25">
        <v>1.4</v>
      </c>
    </row>
    <row r="318" spans="1:44" ht="18" customHeight="1" x14ac:dyDescent="0.25">
      <c r="A318" t="s">
        <v>569</v>
      </c>
      <c r="B318" s="26" t="s">
        <v>1581</v>
      </c>
      <c r="C318" s="11">
        <v>127.611586272</v>
      </c>
      <c r="D318" s="11">
        <v>534</v>
      </c>
      <c r="E318" s="37">
        <v>70.099999999999994</v>
      </c>
      <c r="F318" s="38">
        <v>21.2</v>
      </c>
      <c r="G318" s="25">
        <v>4</v>
      </c>
      <c r="H318" s="25">
        <v>1.7</v>
      </c>
      <c r="I318" s="25">
        <v>1.8</v>
      </c>
      <c r="J318" s="25">
        <v>1.5</v>
      </c>
      <c r="K318" s="25">
        <v>0</v>
      </c>
      <c r="L318" s="30">
        <v>0</v>
      </c>
      <c r="M318" s="25">
        <v>0</v>
      </c>
      <c r="N318" s="25">
        <v>0</v>
      </c>
      <c r="O318" s="25">
        <v>0.2</v>
      </c>
      <c r="P318" s="25">
        <v>0.7</v>
      </c>
      <c r="Q318" s="25">
        <v>1</v>
      </c>
      <c r="R318" s="25">
        <v>1.9</v>
      </c>
      <c r="S318" s="25">
        <v>0.7</v>
      </c>
      <c r="T318" s="25">
        <v>2.1999999999999999E-2</v>
      </c>
      <c r="U318" s="25">
        <v>0.7</v>
      </c>
      <c r="V318" s="28">
        <v>80</v>
      </c>
      <c r="W318" s="22">
        <v>0.04</v>
      </c>
      <c r="X318" s="43">
        <v>40</v>
      </c>
      <c r="Y318" s="9">
        <v>147</v>
      </c>
      <c r="Z318" s="22">
        <v>0.19</v>
      </c>
      <c r="AA318" s="46">
        <v>0.7</v>
      </c>
      <c r="AB318" s="46">
        <v>0.12</v>
      </c>
      <c r="AC318" s="22">
        <v>0.17</v>
      </c>
      <c r="AD318" s="9">
        <v>10</v>
      </c>
      <c r="AE318" s="22">
        <v>6</v>
      </c>
      <c r="AF318" s="31" t="s">
        <v>1020</v>
      </c>
      <c r="AG318" s="22">
        <v>0.31</v>
      </c>
      <c r="AH318" s="22">
        <v>0.52</v>
      </c>
      <c r="AI318" s="22">
        <v>7</v>
      </c>
      <c r="AJ318" s="22">
        <v>15</v>
      </c>
      <c r="AK318" s="30">
        <v>2.17</v>
      </c>
      <c r="AL318" s="28">
        <v>488</v>
      </c>
      <c r="AM318" s="28">
        <v>466</v>
      </c>
      <c r="AN318" s="28">
        <v>23</v>
      </c>
      <c r="AO318" s="28">
        <v>195</v>
      </c>
      <c r="AP318" s="28">
        <v>33</v>
      </c>
      <c r="AQ318" s="25">
        <v>1.2</v>
      </c>
      <c r="AR318" s="25">
        <v>1</v>
      </c>
    </row>
    <row r="319" spans="1:44" ht="18" customHeight="1" x14ac:dyDescent="0.25">
      <c r="A319" t="s">
        <v>570</v>
      </c>
      <c r="B319" s="26" t="s">
        <v>1582</v>
      </c>
      <c r="C319" s="11">
        <v>125.46082919999999</v>
      </c>
      <c r="D319" s="11">
        <v>525</v>
      </c>
      <c r="E319" s="37">
        <v>69.900000000000006</v>
      </c>
      <c r="F319" s="38">
        <v>21.2</v>
      </c>
      <c r="G319" s="25">
        <v>3.8</v>
      </c>
      <c r="H319" s="25">
        <v>1.7</v>
      </c>
      <c r="I319" s="25">
        <v>1.7</v>
      </c>
      <c r="J319" s="25">
        <v>1.5</v>
      </c>
      <c r="K319" s="25">
        <v>0</v>
      </c>
      <c r="L319" s="30">
        <v>0</v>
      </c>
      <c r="M319" s="25">
        <v>0</v>
      </c>
      <c r="N319" s="25">
        <v>0</v>
      </c>
      <c r="O319" s="25">
        <v>0.2</v>
      </c>
      <c r="P319" s="25">
        <v>0.7</v>
      </c>
      <c r="Q319" s="25">
        <v>1.4</v>
      </c>
      <c r="R319" s="25">
        <v>1.3</v>
      </c>
      <c r="S319" s="25">
        <v>0.7</v>
      </c>
      <c r="T319" s="25">
        <v>0.04</v>
      </c>
      <c r="U319" s="25">
        <v>0.7</v>
      </c>
      <c r="V319" s="28">
        <v>83</v>
      </c>
      <c r="W319" s="22">
        <v>0.04</v>
      </c>
      <c r="X319" s="9">
        <v>40</v>
      </c>
      <c r="Y319" s="9">
        <v>147</v>
      </c>
      <c r="Z319" s="22">
        <v>0.22</v>
      </c>
      <c r="AA319" s="46">
        <v>0.7</v>
      </c>
      <c r="AB319" s="22">
        <v>0.12</v>
      </c>
      <c r="AC319" s="22">
        <v>0.17</v>
      </c>
      <c r="AD319" s="9">
        <v>10</v>
      </c>
      <c r="AE319" s="24">
        <v>6</v>
      </c>
      <c r="AF319" s="24" t="s">
        <v>1020</v>
      </c>
      <c r="AG319" s="22">
        <v>0.31</v>
      </c>
      <c r="AH319" s="22">
        <v>0.52</v>
      </c>
      <c r="AI319" s="24">
        <v>7</v>
      </c>
      <c r="AJ319" s="22">
        <v>15</v>
      </c>
      <c r="AK319" s="30">
        <v>2.19</v>
      </c>
      <c r="AL319" s="28">
        <v>502</v>
      </c>
      <c r="AM319" s="28">
        <v>466</v>
      </c>
      <c r="AN319" s="28">
        <v>23</v>
      </c>
      <c r="AO319" s="28">
        <v>195</v>
      </c>
      <c r="AP319" s="28">
        <v>33</v>
      </c>
      <c r="AQ319" s="25">
        <v>1.2</v>
      </c>
      <c r="AR319" s="25">
        <v>1</v>
      </c>
    </row>
    <row r="320" spans="1:44" ht="18" customHeight="1" x14ac:dyDescent="0.25">
      <c r="A320" t="s">
        <v>571</v>
      </c>
      <c r="B320" s="26" t="s">
        <v>1583</v>
      </c>
      <c r="C320" s="11">
        <v>184.965108192</v>
      </c>
      <c r="D320" s="11">
        <v>774</v>
      </c>
      <c r="E320" s="37">
        <v>59.1</v>
      </c>
      <c r="F320" s="38">
        <v>33.200000000000003</v>
      </c>
      <c r="G320" s="25">
        <v>5.8</v>
      </c>
      <c r="H320" s="25">
        <v>0</v>
      </c>
      <c r="I320" s="25">
        <v>0</v>
      </c>
      <c r="J320" s="25">
        <v>0</v>
      </c>
      <c r="K320" s="25">
        <v>0</v>
      </c>
      <c r="L320" s="30">
        <v>0</v>
      </c>
      <c r="M320" s="25">
        <v>0</v>
      </c>
      <c r="N320" s="25">
        <v>0</v>
      </c>
      <c r="O320" s="25">
        <v>0</v>
      </c>
      <c r="P320" s="25">
        <v>0</v>
      </c>
      <c r="Q320" s="25">
        <v>1.4</v>
      </c>
      <c r="R320" s="25">
        <v>2</v>
      </c>
      <c r="S320" s="25">
        <v>1.1000000000000001</v>
      </c>
      <c r="T320" s="25">
        <v>0.02</v>
      </c>
      <c r="U320" s="25">
        <v>0.6</v>
      </c>
      <c r="V320" s="28">
        <v>137</v>
      </c>
      <c r="W320" s="22">
        <v>0.02</v>
      </c>
      <c r="X320" s="9">
        <v>20</v>
      </c>
      <c r="Y320" s="9">
        <v>0</v>
      </c>
      <c r="Z320" s="22">
        <v>0.24</v>
      </c>
      <c r="AA320" s="46">
        <v>0.2</v>
      </c>
      <c r="AB320" s="22">
        <v>0.12</v>
      </c>
      <c r="AC320" s="42">
        <v>0.3</v>
      </c>
      <c r="AD320" s="9">
        <v>14</v>
      </c>
      <c r="AE320" s="22">
        <v>7.6</v>
      </c>
      <c r="AF320" s="31">
        <v>6.2</v>
      </c>
      <c r="AG320" s="22">
        <v>0.28999999999999998</v>
      </c>
      <c r="AH320" s="22">
        <v>0.55000000000000004</v>
      </c>
      <c r="AI320" s="22">
        <v>0</v>
      </c>
      <c r="AJ320" s="22">
        <v>11</v>
      </c>
      <c r="AK320" s="30">
        <v>1.89</v>
      </c>
      <c r="AL320" s="28">
        <v>269</v>
      </c>
      <c r="AM320" s="28">
        <v>341</v>
      </c>
      <c r="AN320" s="28">
        <v>17</v>
      </c>
      <c r="AO320" s="28">
        <v>222</v>
      </c>
      <c r="AP320" s="28">
        <v>30</v>
      </c>
      <c r="AQ320" s="25">
        <v>1.3</v>
      </c>
      <c r="AR320" s="25">
        <v>1.6</v>
      </c>
    </row>
    <row r="321" spans="1:44" ht="18" customHeight="1" x14ac:dyDescent="0.25">
      <c r="A321" t="s">
        <v>572</v>
      </c>
      <c r="B321" s="26" t="s">
        <v>1584</v>
      </c>
      <c r="C321" s="11">
        <v>167.99802462399998</v>
      </c>
      <c r="D321" s="11">
        <v>703</v>
      </c>
      <c r="E321" s="37">
        <v>61.6</v>
      </c>
      <c r="F321" s="38">
        <v>31</v>
      </c>
      <c r="G321" s="25">
        <v>4.9000000000000004</v>
      </c>
      <c r="H321" s="25">
        <v>0</v>
      </c>
      <c r="I321" s="25">
        <v>0</v>
      </c>
      <c r="J321" s="25">
        <v>0</v>
      </c>
      <c r="K321" s="25">
        <v>0</v>
      </c>
      <c r="L321" s="30">
        <v>0</v>
      </c>
      <c r="M321" s="25">
        <v>0</v>
      </c>
      <c r="N321" s="25">
        <v>0</v>
      </c>
      <c r="O321" s="25">
        <v>0</v>
      </c>
      <c r="P321" s="25">
        <v>0</v>
      </c>
      <c r="Q321" s="25">
        <v>1.3</v>
      </c>
      <c r="R321" s="25">
        <v>1.6</v>
      </c>
      <c r="S321" s="25">
        <v>0.9</v>
      </c>
      <c r="T321" s="25">
        <v>1.6E-2</v>
      </c>
      <c r="U321" s="25">
        <v>0.9</v>
      </c>
      <c r="V321" s="28">
        <v>117</v>
      </c>
      <c r="W321" s="22">
        <v>0.01</v>
      </c>
      <c r="X321" s="9">
        <v>10</v>
      </c>
      <c r="Y321" s="9">
        <v>0</v>
      </c>
      <c r="Z321" s="46">
        <v>0.2</v>
      </c>
      <c r="AA321" s="46">
        <v>0.2</v>
      </c>
      <c r="AB321" s="22">
        <v>0.14000000000000001</v>
      </c>
      <c r="AC321" s="22">
        <v>0.23</v>
      </c>
      <c r="AD321" s="9">
        <v>15</v>
      </c>
      <c r="AE321" s="22">
        <v>8.8000000000000007</v>
      </c>
      <c r="AF321" s="24" t="s">
        <v>1021</v>
      </c>
      <c r="AG321" s="46">
        <v>0.4</v>
      </c>
      <c r="AH321" s="22">
        <v>0.63</v>
      </c>
      <c r="AI321" s="22">
        <v>0</v>
      </c>
      <c r="AJ321" s="43">
        <v>9</v>
      </c>
      <c r="AK321" s="30">
        <v>2.19</v>
      </c>
      <c r="AL321" s="28">
        <v>281</v>
      </c>
      <c r="AM321" s="28">
        <v>407</v>
      </c>
      <c r="AN321" s="28">
        <v>16</v>
      </c>
      <c r="AO321" s="28">
        <v>219</v>
      </c>
      <c r="AP321" s="28">
        <v>30</v>
      </c>
      <c r="AQ321" s="25">
        <v>1.2</v>
      </c>
      <c r="AR321" s="25">
        <v>1.3</v>
      </c>
    </row>
    <row r="322" spans="1:44" ht="18" customHeight="1" x14ac:dyDescent="0.25">
      <c r="A322" t="s">
        <v>573</v>
      </c>
      <c r="B322" s="26" t="s">
        <v>1585</v>
      </c>
      <c r="C322" s="11">
        <v>176</v>
      </c>
      <c r="D322" s="11">
        <v>738</v>
      </c>
      <c r="E322" s="37">
        <v>65.7</v>
      </c>
      <c r="F322" s="38">
        <v>24.1</v>
      </c>
      <c r="G322" s="25">
        <v>8.9</v>
      </c>
      <c r="H322" s="25">
        <v>0</v>
      </c>
      <c r="I322" s="25">
        <v>0</v>
      </c>
      <c r="J322" s="25">
        <v>0</v>
      </c>
      <c r="K322" s="25">
        <v>0</v>
      </c>
      <c r="L322" s="30">
        <v>0</v>
      </c>
      <c r="M322" s="25">
        <v>0</v>
      </c>
      <c r="N322" s="25">
        <v>0</v>
      </c>
      <c r="O322" s="25">
        <v>0</v>
      </c>
      <c r="P322" s="25">
        <v>0</v>
      </c>
      <c r="Q322" s="25">
        <v>2.1</v>
      </c>
      <c r="R322" s="25">
        <v>2.9</v>
      </c>
      <c r="S322" s="25">
        <v>1.6</v>
      </c>
      <c r="T322" s="25">
        <v>0.03</v>
      </c>
      <c r="U322" s="25">
        <v>1.6</v>
      </c>
      <c r="V322" s="28">
        <v>85</v>
      </c>
      <c r="W322" s="22">
        <v>0</v>
      </c>
      <c r="X322" s="9">
        <v>0</v>
      </c>
      <c r="Y322" s="9">
        <v>0</v>
      </c>
      <c r="Z322" s="46">
        <v>0.6</v>
      </c>
      <c r="AA322" s="22">
        <v>0.14000000000000001</v>
      </c>
      <c r="AB322" s="22">
        <v>0.14000000000000001</v>
      </c>
      <c r="AC322" s="22">
        <v>0.14000000000000001</v>
      </c>
      <c r="AD322" s="9">
        <v>13</v>
      </c>
      <c r="AE322" s="22">
        <v>8.9</v>
      </c>
      <c r="AF322" s="31">
        <v>4.5</v>
      </c>
      <c r="AG322" s="22">
        <v>0.51</v>
      </c>
      <c r="AH322" s="22">
        <v>0.37</v>
      </c>
      <c r="AI322" s="22">
        <v>0</v>
      </c>
      <c r="AJ322" s="22">
        <v>11</v>
      </c>
      <c r="AK322" s="30">
        <v>0.8</v>
      </c>
      <c r="AL322" s="28">
        <v>72</v>
      </c>
      <c r="AM322" s="28">
        <v>321</v>
      </c>
      <c r="AN322" s="28">
        <v>19</v>
      </c>
      <c r="AO322" s="28">
        <v>200</v>
      </c>
      <c r="AP322" s="28">
        <v>17</v>
      </c>
      <c r="AQ322" s="25">
        <v>1</v>
      </c>
      <c r="AR322" s="25">
        <v>0.8</v>
      </c>
    </row>
    <row r="323" spans="1:44" ht="18" customHeight="1" x14ac:dyDescent="0.25">
      <c r="A323" t="s">
        <v>574</v>
      </c>
      <c r="B323" s="26" t="s">
        <v>1586</v>
      </c>
      <c r="C323" s="11">
        <v>194.046082496</v>
      </c>
      <c r="D323" s="11">
        <v>812</v>
      </c>
      <c r="E323" s="37">
        <v>59.1</v>
      </c>
      <c r="F323" s="38">
        <v>32.1</v>
      </c>
      <c r="G323" s="25">
        <v>7.3</v>
      </c>
      <c r="H323" s="25">
        <v>0</v>
      </c>
      <c r="I323" s="25">
        <v>0</v>
      </c>
      <c r="J323" s="25">
        <v>0</v>
      </c>
      <c r="K323" s="25">
        <v>0</v>
      </c>
      <c r="L323" s="30">
        <v>0</v>
      </c>
      <c r="M323" s="25">
        <v>0</v>
      </c>
      <c r="N323" s="25">
        <v>0</v>
      </c>
      <c r="O323" s="25">
        <v>0</v>
      </c>
      <c r="P323" s="25">
        <v>0</v>
      </c>
      <c r="Q323" s="25">
        <v>1.7</v>
      </c>
      <c r="R323" s="25">
        <v>2.4</v>
      </c>
      <c r="S323" s="25">
        <v>1.3</v>
      </c>
      <c r="T323" s="25">
        <v>4.3999999999999997E-2</v>
      </c>
      <c r="U323" s="25">
        <v>1.3</v>
      </c>
      <c r="V323" s="28">
        <v>110</v>
      </c>
      <c r="W323" s="22">
        <v>0</v>
      </c>
      <c r="X323" s="9">
        <v>0</v>
      </c>
      <c r="Y323" s="9">
        <v>0</v>
      </c>
      <c r="Z323" s="22">
        <v>0.49</v>
      </c>
      <c r="AA323" s="46">
        <v>0.1</v>
      </c>
      <c r="AB323" s="22">
        <v>0.12</v>
      </c>
      <c r="AC323" s="42">
        <v>0.2</v>
      </c>
      <c r="AD323" s="9">
        <v>14</v>
      </c>
      <c r="AE323" s="22">
        <v>7.9</v>
      </c>
      <c r="AF323" s="24" t="s">
        <v>1021</v>
      </c>
      <c r="AG323" s="22">
        <v>0.45</v>
      </c>
      <c r="AH323" s="22">
        <v>0.27</v>
      </c>
      <c r="AI323" s="22">
        <v>0</v>
      </c>
      <c r="AJ323" s="22">
        <v>8.1</v>
      </c>
      <c r="AK323" s="30">
        <v>1.1200000000000001</v>
      </c>
      <c r="AL323" s="28">
        <v>450</v>
      </c>
      <c r="AM323" s="28">
        <v>190</v>
      </c>
      <c r="AN323" s="28">
        <v>24</v>
      </c>
      <c r="AO323" s="28">
        <v>207</v>
      </c>
      <c r="AP323" s="28">
        <v>20</v>
      </c>
      <c r="AQ323" s="25">
        <v>1.2</v>
      </c>
      <c r="AR323" s="25">
        <v>1.2</v>
      </c>
    </row>
    <row r="324" spans="1:44" ht="18" customHeight="1" x14ac:dyDescent="0.25">
      <c r="A324" t="s">
        <v>575</v>
      </c>
      <c r="B324" s="26" t="s">
        <v>1587</v>
      </c>
      <c r="C324" s="11">
        <v>185.68202721599999</v>
      </c>
      <c r="D324" s="11">
        <v>777</v>
      </c>
      <c r="E324" s="37">
        <v>63.2</v>
      </c>
      <c r="F324" s="38">
        <v>22.1</v>
      </c>
      <c r="G324" s="25">
        <v>10.1</v>
      </c>
      <c r="H324" s="25">
        <v>1.7</v>
      </c>
      <c r="I324" s="25">
        <v>1.7</v>
      </c>
      <c r="J324" s="25">
        <v>1.5</v>
      </c>
      <c r="K324" s="25">
        <v>1.5</v>
      </c>
      <c r="L324" s="30">
        <v>0</v>
      </c>
      <c r="M324" s="25">
        <v>0</v>
      </c>
      <c r="N324" s="25">
        <v>0</v>
      </c>
      <c r="O324" s="25">
        <v>0.2</v>
      </c>
      <c r="P324" s="25">
        <v>0.7</v>
      </c>
      <c r="Q324" s="25">
        <v>2.4</v>
      </c>
      <c r="R324" s="25">
        <v>3.7</v>
      </c>
      <c r="S324" s="25">
        <v>1.7</v>
      </c>
      <c r="T324" s="25">
        <v>4.1000000000000002E-2</v>
      </c>
      <c r="U324" s="25">
        <v>1.7</v>
      </c>
      <c r="V324" s="28">
        <v>78</v>
      </c>
      <c r="W324" s="22">
        <v>0.03</v>
      </c>
      <c r="X324" s="9">
        <v>30</v>
      </c>
      <c r="Y324" s="9">
        <v>147</v>
      </c>
      <c r="Z324" s="22">
        <v>0.59</v>
      </c>
      <c r="AA324" s="46">
        <v>0.8</v>
      </c>
      <c r="AB324" s="22">
        <v>0.12</v>
      </c>
      <c r="AC324" s="42">
        <v>0.14000000000000001</v>
      </c>
      <c r="AD324" s="9">
        <v>11</v>
      </c>
      <c r="AE324" s="22">
        <v>6.7</v>
      </c>
      <c r="AF324" s="24">
        <v>4.0999999999999996</v>
      </c>
      <c r="AG324" s="22">
        <v>0.43</v>
      </c>
      <c r="AH324" s="22">
        <v>0.23</v>
      </c>
      <c r="AI324" s="22">
        <v>9</v>
      </c>
      <c r="AJ324" s="22">
        <v>20</v>
      </c>
      <c r="AK324" s="30">
        <v>1.96</v>
      </c>
      <c r="AL324" s="28">
        <v>484</v>
      </c>
      <c r="AM324" s="28">
        <v>414</v>
      </c>
      <c r="AN324" s="28">
        <v>29</v>
      </c>
      <c r="AO324" s="28">
        <v>191</v>
      </c>
      <c r="AP324" s="28">
        <v>24</v>
      </c>
      <c r="AQ324" s="25">
        <v>1.3</v>
      </c>
      <c r="AR324" s="25">
        <v>0.8</v>
      </c>
    </row>
    <row r="325" spans="1:44" ht="18" customHeight="1" x14ac:dyDescent="0.25">
      <c r="A325" t="s">
        <v>576</v>
      </c>
      <c r="B325" s="26" t="s">
        <v>1588</v>
      </c>
      <c r="C325" s="11">
        <v>183.84982116366402</v>
      </c>
      <c r="D325" s="45">
        <v>769.33300000000008</v>
      </c>
      <c r="E325" s="37">
        <v>63.2</v>
      </c>
      <c r="F325" s="38">
        <v>22.1</v>
      </c>
      <c r="G325" s="25">
        <v>9.9</v>
      </c>
      <c r="H325" s="25">
        <v>1.7</v>
      </c>
      <c r="I325" s="25">
        <v>1.7</v>
      </c>
      <c r="J325" s="25">
        <v>1.5</v>
      </c>
      <c r="K325" s="25">
        <v>1.5</v>
      </c>
      <c r="L325" s="30">
        <v>0</v>
      </c>
      <c r="M325" s="25">
        <v>0</v>
      </c>
      <c r="N325" s="25">
        <v>0</v>
      </c>
      <c r="O325" s="25">
        <v>0.2</v>
      </c>
      <c r="P325" s="25">
        <v>0.7</v>
      </c>
      <c r="Q325" s="25">
        <v>2.7</v>
      </c>
      <c r="R325" s="25">
        <v>3.2</v>
      </c>
      <c r="S325" s="25">
        <v>1.7</v>
      </c>
      <c r="T325" s="25">
        <v>0.06</v>
      </c>
      <c r="U325" s="25">
        <v>1.7</v>
      </c>
      <c r="V325" s="28">
        <v>81</v>
      </c>
      <c r="W325" s="22">
        <v>0.04</v>
      </c>
      <c r="X325" s="9">
        <v>40</v>
      </c>
      <c r="Y325" s="9">
        <v>147</v>
      </c>
      <c r="Z325" s="22">
        <v>0.53</v>
      </c>
      <c r="AA325" s="24">
        <v>1</v>
      </c>
      <c r="AB325" s="22">
        <v>0.12</v>
      </c>
      <c r="AC325" s="22">
        <v>0.14000000000000001</v>
      </c>
      <c r="AD325" s="9">
        <v>11</v>
      </c>
      <c r="AE325" s="22">
        <v>6.7</v>
      </c>
      <c r="AF325" s="31">
        <v>4.0999999999999996</v>
      </c>
      <c r="AG325" s="22">
        <v>0.43</v>
      </c>
      <c r="AH325" s="22">
        <v>0.23</v>
      </c>
      <c r="AI325" s="24">
        <v>7</v>
      </c>
      <c r="AJ325" s="22">
        <v>14</v>
      </c>
      <c r="AK325" s="30">
        <v>1.99</v>
      </c>
      <c r="AL325" s="28">
        <v>498</v>
      </c>
      <c r="AM325" s="28">
        <v>414</v>
      </c>
      <c r="AN325" s="28">
        <v>29</v>
      </c>
      <c r="AO325" s="28">
        <v>191</v>
      </c>
      <c r="AP325" s="28">
        <v>24</v>
      </c>
      <c r="AQ325" s="25">
        <v>1.3</v>
      </c>
      <c r="AR325" s="25">
        <v>0.82</v>
      </c>
    </row>
    <row r="326" spans="1:44" ht="18" customHeight="1" x14ac:dyDescent="0.25">
      <c r="A326" t="s">
        <v>577</v>
      </c>
      <c r="B326" s="26" t="s">
        <v>1589</v>
      </c>
      <c r="C326" s="11">
        <v>212.27092879970562</v>
      </c>
      <c r="D326" s="45">
        <v>888.2632000000001</v>
      </c>
      <c r="E326" s="37">
        <v>55.3</v>
      </c>
      <c r="F326" s="38">
        <v>34.4</v>
      </c>
      <c r="G326" s="25">
        <v>8.3000000000000007</v>
      </c>
      <c r="H326" s="25">
        <v>0</v>
      </c>
      <c r="I326" s="25">
        <v>0</v>
      </c>
      <c r="J326" s="25">
        <v>0</v>
      </c>
      <c r="K326" s="25">
        <v>0</v>
      </c>
      <c r="L326" s="30">
        <v>0</v>
      </c>
      <c r="M326" s="25">
        <v>0</v>
      </c>
      <c r="N326" s="25">
        <v>0</v>
      </c>
      <c r="O326" s="25">
        <v>0</v>
      </c>
      <c r="P326" s="25">
        <v>0</v>
      </c>
      <c r="Q326" s="25">
        <v>2</v>
      </c>
      <c r="R326" s="25">
        <v>2.7</v>
      </c>
      <c r="S326" s="25">
        <v>1.5</v>
      </c>
      <c r="T326" s="25">
        <v>4.7E-2</v>
      </c>
      <c r="U326" s="25">
        <v>1.5</v>
      </c>
      <c r="V326" s="28">
        <v>132</v>
      </c>
      <c r="W326" s="22">
        <v>0</v>
      </c>
      <c r="X326" s="9">
        <v>0</v>
      </c>
      <c r="Y326" s="9">
        <v>0</v>
      </c>
      <c r="Z326" s="22">
        <v>0.56000000000000005</v>
      </c>
      <c r="AA326" s="46">
        <v>0.1</v>
      </c>
      <c r="AB326" s="22">
        <v>0.12</v>
      </c>
      <c r="AC326" s="22">
        <v>0.21</v>
      </c>
      <c r="AD326" s="9">
        <v>15</v>
      </c>
      <c r="AE326" s="22">
        <v>8.3000000000000007</v>
      </c>
      <c r="AF326" s="31">
        <v>6.4</v>
      </c>
      <c r="AG326" s="22">
        <v>0.48</v>
      </c>
      <c r="AH326" s="22">
        <v>0.28999999999999998</v>
      </c>
      <c r="AI326" s="22">
        <v>0</v>
      </c>
      <c r="AJ326" s="22">
        <v>8.5</v>
      </c>
      <c r="AK326" s="30">
        <v>1.61</v>
      </c>
      <c r="AL326" s="28">
        <v>263</v>
      </c>
      <c r="AM326" s="28">
        <v>249</v>
      </c>
      <c r="AN326" s="28">
        <v>26</v>
      </c>
      <c r="AO326" s="28">
        <v>218</v>
      </c>
      <c r="AP326" s="28">
        <v>21</v>
      </c>
      <c r="AQ326" s="25">
        <v>1.3</v>
      </c>
      <c r="AR326" s="25">
        <v>1.1000000000000001</v>
      </c>
    </row>
    <row r="327" spans="1:44" ht="18" customHeight="1" x14ac:dyDescent="0.25">
      <c r="A327" t="s">
        <v>578</v>
      </c>
      <c r="B327" s="26" t="s">
        <v>1590</v>
      </c>
      <c r="C327" s="11">
        <v>107.7852384578816</v>
      </c>
      <c r="D327" s="45">
        <v>451.03520000000003</v>
      </c>
      <c r="E327" s="37">
        <v>73.8</v>
      </c>
      <c r="F327" s="38">
        <v>24.1</v>
      </c>
      <c r="G327" s="25">
        <v>1.2</v>
      </c>
      <c r="H327" s="25">
        <v>0</v>
      </c>
      <c r="I327" s="25">
        <v>0</v>
      </c>
      <c r="J327" s="25">
        <v>0</v>
      </c>
      <c r="K327" s="25">
        <v>0</v>
      </c>
      <c r="L327" s="30">
        <v>0.2</v>
      </c>
      <c r="M327" s="25">
        <v>0</v>
      </c>
      <c r="N327" s="25">
        <v>0</v>
      </c>
      <c r="O327" s="25">
        <v>0</v>
      </c>
      <c r="P327" s="25">
        <v>0</v>
      </c>
      <c r="Q327" s="25">
        <v>0.3</v>
      </c>
      <c r="R327" s="25">
        <v>0.4</v>
      </c>
      <c r="S327" s="25">
        <v>0.2</v>
      </c>
      <c r="T327" s="25">
        <v>4.0000000000000001E-3</v>
      </c>
      <c r="U327" s="25">
        <v>0.2</v>
      </c>
      <c r="V327" s="28">
        <v>70</v>
      </c>
      <c r="W327" s="22">
        <v>0</v>
      </c>
      <c r="X327" s="9">
        <v>0</v>
      </c>
      <c r="Y327" s="9">
        <v>0</v>
      </c>
      <c r="Z327" s="46">
        <v>0.1</v>
      </c>
      <c r="AA327" s="22">
        <v>0.13</v>
      </c>
      <c r="AB327" s="22">
        <v>0.14000000000000001</v>
      </c>
      <c r="AC327" s="22">
        <v>0.14000000000000001</v>
      </c>
      <c r="AD327" s="9">
        <v>16</v>
      </c>
      <c r="AE327" s="22">
        <v>11</v>
      </c>
      <c r="AF327" s="31">
        <v>4.5</v>
      </c>
      <c r="AG327" s="22">
        <v>0.49</v>
      </c>
      <c r="AH327" s="22">
        <v>0.37</v>
      </c>
      <c r="AI327" s="22">
        <v>0</v>
      </c>
      <c r="AJ327" s="22">
        <v>13</v>
      </c>
      <c r="AK327" s="30">
        <v>0.8</v>
      </c>
      <c r="AL327" s="28">
        <v>60</v>
      </c>
      <c r="AM327" s="28">
        <v>370</v>
      </c>
      <c r="AN327" s="25">
        <v>5</v>
      </c>
      <c r="AO327" s="28">
        <v>220</v>
      </c>
      <c r="AP327" s="28">
        <v>29</v>
      </c>
      <c r="AQ327" s="25">
        <v>0.5</v>
      </c>
      <c r="AR327" s="25">
        <v>0.8</v>
      </c>
    </row>
    <row r="328" spans="1:44" ht="18" customHeight="1" x14ac:dyDescent="0.25">
      <c r="A328" t="s">
        <v>579</v>
      </c>
      <c r="B328" s="26" t="s">
        <v>1591</v>
      </c>
      <c r="C328" s="11">
        <v>147.924291952</v>
      </c>
      <c r="D328" s="11">
        <v>619</v>
      </c>
      <c r="E328" s="37">
        <v>63.1</v>
      </c>
      <c r="F328" s="38">
        <v>34.5</v>
      </c>
      <c r="G328" s="25">
        <v>1.1000000000000001</v>
      </c>
      <c r="H328" s="25">
        <v>0</v>
      </c>
      <c r="I328" s="25">
        <v>0</v>
      </c>
      <c r="J328" s="25">
        <v>0</v>
      </c>
      <c r="K328" s="25">
        <v>0</v>
      </c>
      <c r="L328" s="30">
        <v>0</v>
      </c>
      <c r="M328" s="25">
        <v>0</v>
      </c>
      <c r="N328" s="25">
        <v>0</v>
      </c>
      <c r="O328" s="25">
        <v>0</v>
      </c>
      <c r="P328" s="25">
        <v>0</v>
      </c>
      <c r="Q328" s="25">
        <v>0.3</v>
      </c>
      <c r="R328" s="25">
        <v>0.4</v>
      </c>
      <c r="S328" s="25">
        <v>0.2</v>
      </c>
      <c r="T328" s="25">
        <v>4.0000000000000001E-3</v>
      </c>
      <c r="U328" s="25">
        <v>0.2</v>
      </c>
      <c r="V328" s="28">
        <v>94</v>
      </c>
      <c r="W328" s="22">
        <v>0</v>
      </c>
      <c r="X328" s="9">
        <v>0</v>
      </c>
      <c r="Y328" s="9">
        <v>0</v>
      </c>
      <c r="Z328" s="22">
        <v>0.21</v>
      </c>
      <c r="AA328" s="46">
        <v>0.1</v>
      </c>
      <c r="AB328" s="46">
        <v>0.1</v>
      </c>
      <c r="AC328" s="42">
        <v>0.2</v>
      </c>
      <c r="AD328" s="9">
        <v>15</v>
      </c>
      <c r="AE328" s="24">
        <v>9</v>
      </c>
      <c r="AF328" s="31">
        <v>6.4</v>
      </c>
      <c r="AG328" s="22">
        <v>0.34</v>
      </c>
      <c r="AH328" s="22">
        <v>0.25</v>
      </c>
      <c r="AI328" s="22">
        <v>0</v>
      </c>
      <c r="AJ328" s="22">
        <v>12</v>
      </c>
      <c r="AK328" s="30">
        <v>1.26</v>
      </c>
      <c r="AL328" s="28">
        <v>233</v>
      </c>
      <c r="AM328" s="28">
        <v>299</v>
      </c>
      <c r="AN328" s="25">
        <v>6</v>
      </c>
      <c r="AO328" s="28">
        <v>215</v>
      </c>
      <c r="AP328" s="28">
        <v>29</v>
      </c>
      <c r="AQ328" s="25">
        <v>0.7</v>
      </c>
      <c r="AR328" s="25">
        <v>1.2</v>
      </c>
    </row>
    <row r="329" spans="1:44" ht="18" customHeight="1" x14ac:dyDescent="0.25">
      <c r="A329" t="s">
        <v>580</v>
      </c>
      <c r="B329" s="26" t="s">
        <v>1592</v>
      </c>
      <c r="C329" s="11">
        <v>121.63726107199999</v>
      </c>
      <c r="D329" s="11">
        <v>509</v>
      </c>
      <c r="E329" s="37">
        <v>70.8</v>
      </c>
      <c r="F329" s="38">
        <v>21.6</v>
      </c>
      <c r="G329" s="25">
        <v>3.2</v>
      </c>
      <c r="H329" s="25">
        <v>1.7</v>
      </c>
      <c r="I329" s="25">
        <v>1.7</v>
      </c>
      <c r="J329" s="25">
        <v>1.5</v>
      </c>
      <c r="K329" s="25">
        <v>1.5</v>
      </c>
      <c r="L329" s="30">
        <v>0</v>
      </c>
      <c r="M329" s="25">
        <v>0</v>
      </c>
      <c r="N329" s="25">
        <v>0</v>
      </c>
      <c r="O329" s="25">
        <v>0.2</v>
      </c>
      <c r="P329" s="25">
        <v>0.7</v>
      </c>
      <c r="Q329" s="25">
        <v>0.8</v>
      </c>
      <c r="R329" s="25">
        <v>1.6</v>
      </c>
      <c r="S329" s="25">
        <v>0.5</v>
      </c>
      <c r="T329" s="25">
        <v>1.7999999999999999E-2</v>
      </c>
      <c r="U329" s="25">
        <v>0.4</v>
      </c>
      <c r="V329" s="28">
        <v>63</v>
      </c>
      <c r="W329" s="22">
        <v>0.03</v>
      </c>
      <c r="X329" s="9">
        <v>30</v>
      </c>
      <c r="Y329" s="9">
        <v>143</v>
      </c>
      <c r="Z329" s="22">
        <v>0.18</v>
      </c>
      <c r="AA329" s="46">
        <v>0.6</v>
      </c>
      <c r="AB329" s="46">
        <v>0.12</v>
      </c>
      <c r="AC329" s="42">
        <v>0.12</v>
      </c>
      <c r="AD329" s="9">
        <v>12</v>
      </c>
      <c r="AE329" s="24">
        <v>7.6</v>
      </c>
      <c r="AF329" s="31" t="s">
        <v>1020</v>
      </c>
      <c r="AG329" s="22">
        <v>0.38</v>
      </c>
      <c r="AH329" s="22">
        <v>0.26</v>
      </c>
      <c r="AI329" s="22">
        <v>7</v>
      </c>
      <c r="AJ329" s="22">
        <v>16</v>
      </c>
      <c r="AK329" s="30">
        <v>1.91</v>
      </c>
      <c r="AL329" s="28">
        <v>460</v>
      </c>
      <c r="AM329" s="28">
        <v>445</v>
      </c>
      <c r="AN329" s="25">
        <v>16</v>
      </c>
      <c r="AO329" s="28">
        <v>203</v>
      </c>
      <c r="AP329" s="28">
        <v>34</v>
      </c>
      <c r="AQ329" s="25">
        <v>0.8</v>
      </c>
      <c r="AR329" s="25">
        <v>0.8</v>
      </c>
    </row>
    <row r="330" spans="1:44" ht="18" customHeight="1" x14ac:dyDescent="0.25">
      <c r="A330" t="s">
        <v>581</v>
      </c>
      <c r="B330" s="26" t="s">
        <v>1593</v>
      </c>
      <c r="C330" s="11">
        <v>119.725477008</v>
      </c>
      <c r="D330" s="11">
        <v>501</v>
      </c>
      <c r="E330" s="37">
        <v>70.900000000000006</v>
      </c>
      <c r="F330" s="38">
        <v>21.6</v>
      </c>
      <c r="G330" s="25">
        <v>3</v>
      </c>
      <c r="H330" s="25">
        <v>1.7</v>
      </c>
      <c r="I330" s="25">
        <v>1.7</v>
      </c>
      <c r="J330" s="25">
        <v>1.5</v>
      </c>
      <c r="K330" s="25">
        <v>1.5</v>
      </c>
      <c r="L330" s="30">
        <v>0</v>
      </c>
      <c r="M330" s="25">
        <v>0</v>
      </c>
      <c r="N330" s="25">
        <v>0</v>
      </c>
      <c r="O330" s="25">
        <v>0.2</v>
      </c>
      <c r="P330" s="25">
        <v>0.7</v>
      </c>
      <c r="Q330" s="25">
        <v>1.2</v>
      </c>
      <c r="R330" s="25">
        <v>1</v>
      </c>
      <c r="S330" s="25">
        <v>0.5</v>
      </c>
      <c r="T330" s="25">
        <v>3.5000000000000003E-2</v>
      </c>
      <c r="U330" s="25">
        <v>0.4</v>
      </c>
      <c r="V330" s="28">
        <v>66</v>
      </c>
      <c r="W330" s="22">
        <v>0.03</v>
      </c>
      <c r="X330" s="9">
        <v>30</v>
      </c>
      <c r="Y330" s="9">
        <v>143</v>
      </c>
      <c r="Z330" s="22">
        <v>0.23</v>
      </c>
      <c r="AA330" s="46">
        <v>0.8</v>
      </c>
      <c r="AB330" s="22">
        <v>0.12</v>
      </c>
      <c r="AC330" s="22">
        <v>0.12</v>
      </c>
      <c r="AD330" s="9">
        <v>12</v>
      </c>
      <c r="AE330" s="22">
        <v>7.7</v>
      </c>
      <c r="AF330" s="24" t="s">
        <v>1020</v>
      </c>
      <c r="AG330" s="22">
        <v>0.38</v>
      </c>
      <c r="AH330" s="22">
        <v>0.26</v>
      </c>
      <c r="AI330" s="24">
        <v>7</v>
      </c>
      <c r="AJ330" s="22">
        <v>16</v>
      </c>
      <c r="AK330" s="30">
        <v>1.93</v>
      </c>
      <c r="AL330" s="28">
        <v>473</v>
      </c>
      <c r="AM330" s="28">
        <v>445</v>
      </c>
      <c r="AN330" s="28">
        <v>16</v>
      </c>
      <c r="AO330" s="28">
        <v>203</v>
      </c>
      <c r="AP330" s="28">
        <v>34</v>
      </c>
      <c r="AQ330" s="25">
        <v>0.8</v>
      </c>
      <c r="AR330" s="25">
        <v>0.8</v>
      </c>
    </row>
    <row r="331" spans="1:44" ht="18" customHeight="1" x14ac:dyDescent="0.25">
      <c r="A331" t="s">
        <v>582</v>
      </c>
      <c r="B331" s="26" t="s">
        <v>1594</v>
      </c>
      <c r="C331" s="11">
        <v>168.95391665599999</v>
      </c>
      <c r="D331" s="11">
        <v>707</v>
      </c>
      <c r="E331" s="37">
        <v>59.3</v>
      </c>
      <c r="F331" s="38">
        <v>36.6</v>
      </c>
      <c r="G331" s="25">
        <v>2.5</v>
      </c>
      <c r="H331" s="25">
        <v>0</v>
      </c>
      <c r="I331" s="25">
        <v>0</v>
      </c>
      <c r="J331" s="25">
        <v>0</v>
      </c>
      <c r="K331" s="25">
        <v>0</v>
      </c>
      <c r="L331" s="30">
        <v>0</v>
      </c>
      <c r="M331" s="25">
        <v>0</v>
      </c>
      <c r="N331" s="25">
        <v>0</v>
      </c>
      <c r="O331" s="25">
        <v>0</v>
      </c>
      <c r="P331" s="25">
        <v>0</v>
      </c>
      <c r="Q331" s="25">
        <v>0.7</v>
      </c>
      <c r="R331" s="25">
        <v>0.8</v>
      </c>
      <c r="S331" s="25">
        <v>0.4</v>
      </c>
      <c r="T331" s="25">
        <v>8.0000000000000002E-3</v>
      </c>
      <c r="U331" s="25">
        <v>0.4</v>
      </c>
      <c r="V331" s="28">
        <v>92</v>
      </c>
      <c r="W331" s="22">
        <v>0</v>
      </c>
      <c r="X331" s="9">
        <v>0</v>
      </c>
      <c r="Y331" s="9">
        <v>0</v>
      </c>
      <c r="Z331" s="22">
        <v>0.23</v>
      </c>
      <c r="AA331" s="46">
        <v>0.1</v>
      </c>
      <c r="AB331" s="22">
        <v>0.11</v>
      </c>
      <c r="AC331" s="42">
        <v>0.2</v>
      </c>
      <c r="AD331" s="9">
        <v>16</v>
      </c>
      <c r="AE331" s="22">
        <v>9.5</v>
      </c>
      <c r="AF331" s="31">
        <v>6.8</v>
      </c>
      <c r="AG331" s="22">
        <v>0.36</v>
      </c>
      <c r="AH331" s="22">
        <v>0.27</v>
      </c>
      <c r="AI331" s="22">
        <v>0</v>
      </c>
      <c r="AJ331" s="22">
        <v>13</v>
      </c>
      <c r="AK331" s="30">
        <v>1.56</v>
      </c>
      <c r="AL331" s="28">
        <v>247</v>
      </c>
      <c r="AM331" s="28">
        <v>317</v>
      </c>
      <c r="AN331" s="25">
        <v>7</v>
      </c>
      <c r="AO331" s="28">
        <v>228</v>
      </c>
      <c r="AP331" s="28">
        <v>31</v>
      </c>
      <c r="AQ331" s="25">
        <v>0.8</v>
      </c>
      <c r="AR331" s="25">
        <v>1.2</v>
      </c>
    </row>
    <row r="332" spans="1:44" ht="18" customHeight="1" x14ac:dyDescent="0.25">
      <c r="A332" t="s">
        <v>583</v>
      </c>
      <c r="B332" s="36" t="s">
        <v>1595</v>
      </c>
      <c r="C332" s="11">
        <v>474</v>
      </c>
      <c r="D332" s="11">
        <v>1981</v>
      </c>
      <c r="E332" s="37">
        <v>42.3</v>
      </c>
      <c r="F332" s="38">
        <v>9.6999999999999993</v>
      </c>
      <c r="G332" s="25">
        <v>48.3</v>
      </c>
      <c r="H332" s="25">
        <v>0</v>
      </c>
      <c r="I332" s="25">
        <v>0</v>
      </c>
      <c r="J332" s="25">
        <v>0</v>
      </c>
      <c r="K332" s="25">
        <v>0</v>
      </c>
      <c r="L332" s="30">
        <v>0</v>
      </c>
      <c r="M332" s="25">
        <v>0</v>
      </c>
      <c r="N332" s="25">
        <v>0</v>
      </c>
      <c r="O332" s="25">
        <v>0</v>
      </c>
      <c r="P332" s="25">
        <v>0</v>
      </c>
      <c r="Q332" s="25">
        <v>11.4</v>
      </c>
      <c r="R332" s="25">
        <v>16</v>
      </c>
      <c r="S332" s="25">
        <v>10</v>
      </c>
      <c r="T332" s="25">
        <v>0.18</v>
      </c>
      <c r="U332" s="25">
        <v>8.6999999999999993</v>
      </c>
      <c r="V332" s="28">
        <v>135</v>
      </c>
      <c r="W332" s="22">
        <v>6.4000000000000001E-2</v>
      </c>
      <c r="X332" s="9">
        <v>64</v>
      </c>
      <c r="Y332" s="9">
        <v>0</v>
      </c>
      <c r="Z332" s="22">
        <v>1.9</v>
      </c>
      <c r="AA332" s="22">
        <v>0.15</v>
      </c>
      <c r="AB332" s="40">
        <v>0.04</v>
      </c>
      <c r="AC332" s="22">
        <v>0.44</v>
      </c>
      <c r="AD332" s="9">
        <v>3.6</v>
      </c>
      <c r="AE332" s="22">
        <v>2.7</v>
      </c>
      <c r="AF332" s="42">
        <v>0.9</v>
      </c>
      <c r="AG332" s="40">
        <v>0.08</v>
      </c>
      <c r="AH332" s="24">
        <v>1</v>
      </c>
      <c r="AI332" s="22">
        <v>0</v>
      </c>
      <c r="AJ332" s="43">
        <v>4</v>
      </c>
      <c r="AK332" s="30">
        <v>0.41</v>
      </c>
      <c r="AL332" s="28">
        <v>50</v>
      </c>
      <c r="AM332" s="28">
        <v>130</v>
      </c>
      <c r="AN332" s="25">
        <v>8</v>
      </c>
      <c r="AO332" s="28">
        <v>91</v>
      </c>
      <c r="AP332" s="25">
        <v>9</v>
      </c>
      <c r="AQ332" s="25">
        <v>0.6</v>
      </c>
      <c r="AR332" s="25">
        <v>0.7</v>
      </c>
    </row>
    <row r="333" spans="1:44" ht="18" customHeight="1" x14ac:dyDescent="0.25">
      <c r="A333" t="s">
        <v>584</v>
      </c>
      <c r="B333" s="26" t="s">
        <v>1027</v>
      </c>
      <c r="C333" s="11">
        <v>111.361421728</v>
      </c>
      <c r="D333" s="11">
        <v>466</v>
      </c>
      <c r="E333" s="37">
        <v>74.3</v>
      </c>
      <c r="F333" s="38">
        <v>22</v>
      </c>
      <c r="G333" s="25">
        <v>2.6</v>
      </c>
      <c r="H333" s="25">
        <v>0</v>
      </c>
      <c r="I333" s="25">
        <v>0</v>
      </c>
      <c r="J333" s="25">
        <v>0</v>
      </c>
      <c r="K333" s="25">
        <v>0</v>
      </c>
      <c r="L333" s="30">
        <v>0</v>
      </c>
      <c r="M333" s="25">
        <v>0</v>
      </c>
      <c r="N333" s="25">
        <v>0</v>
      </c>
      <c r="O333" s="25">
        <v>0</v>
      </c>
      <c r="P333" s="25">
        <v>0</v>
      </c>
      <c r="Q333" s="25">
        <v>0.6</v>
      </c>
      <c r="R333" s="25">
        <v>0.9</v>
      </c>
      <c r="S333" s="25">
        <v>0.5</v>
      </c>
      <c r="T333" s="25">
        <v>0.01</v>
      </c>
      <c r="U333" s="25">
        <v>0.5</v>
      </c>
      <c r="V333" s="28">
        <v>100</v>
      </c>
      <c r="W333" s="22">
        <v>0.02</v>
      </c>
      <c r="X333" s="9">
        <v>20</v>
      </c>
      <c r="Y333" s="9">
        <v>0</v>
      </c>
      <c r="Z333" s="46">
        <v>0.2</v>
      </c>
      <c r="AA333" s="22">
        <v>0.17</v>
      </c>
      <c r="AB333" s="22">
        <v>0.14000000000000001</v>
      </c>
      <c r="AC333" s="22">
        <v>0.22</v>
      </c>
      <c r="AD333" s="9">
        <v>10</v>
      </c>
      <c r="AE333" s="22">
        <v>5.9</v>
      </c>
      <c r="AF333" s="31">
        <v>4.0999999999999996</v>
      </c>
      <c r="AG333" s="22">
        <v>0.28000000000000003</v>
      </c>
      <c r="AH333" s="24">
        <v>1</v>
      </c>
      <c r="AI333" s="22">
        <v>0</v>
      </c>
      <c r="AJ333" s="43">
        <v>9</v>
      </c>
      <c r="AK333" s="30">
        <v>1.21</v>
      </c>
      <c r="AL333" s="28">
        <v>90</v>
      </c>
      <c r="AM333" s="28">
        <v>386</v>
      </c>
      <c r="AN333" s="28">
        <v>18</v>
      </c>
      <c r="AO333" s="28">
        <v>192</v>
      </c>
      <c r="AP333" s="28">
        <v>26</v>
      </c>
      <c r="AQ333" s="25">
        <v>1.2</v>
      </c>
      <c r="AR333" s="25">
        <v>1.1000000000000001</v>
      </c>
    </row>
    <row r="334" spans="1:44" ht="18" customHeight="1" x14ac:dyDescent="0.25">
      <c r="A334" t="s">
        <v>585</v>
      </c>
      <c r="B334" s="26" t="s">
        <v>1028</v>
      </c>
      <c r="C334" s="11">
        <v>146.72942691199998</v>
      </c>
      <c r="D334" s="11">
        <v>614</v>
      </c>
      <c r="E334" s="37">
        <v>64.599999999999994</v>
      </c>
      <c r="F334" s="38">
        <v>31.5</v>
      </c>
      <c r="G334" s="25">
        <v>2.2999999999999998</v>
      </c>
      <c r="H334" s="25">
        <v>0</v>
      </c>
      <c r="I334" s="25">
        <v>0</v>
      </c>
      <c r="J334" s="25">
        <v>0</v>
      </c>
      <c r="K334" s="25">
        <v>0</v>
      </c>
      <c r="L334" s="30">
        <v>0</v>
      </c>
      <c r="M334" s="25">
        <v>0</v>
      </c>
      <c r="N334" s="25">
        <v>0</v>
      </c>
      <c r="O334" s="25">
        <v>0</v>
      </c>
      <c r="P334" s="25">
        <v>0</v>
      </c>
      <c r="Q334" s="25">
        <v>0.6</v>
      </c>
      <c r="R334" s="25">
        <v>0.8</v>
      </c>
      <c r="S334" s="25">
        <v>0.4</v>
      </c>
      <c r="T334" s="25">
        <v>8.9999999999999993E-3</v>
      </c>
      <c r="U334" s="25">
        <v>0.4</v>
      </c>
      <c r="V334" s="28">
        <v>135</v>
      </c>
      <c r="W334" s="22">
        <v>0.02</v>
      </c>
      <c r="X334" s="9">
        <v>20</v>
      </c>
      <c r="Y334" s="9">
        <v>0</v>
      </c>
      <c r="Z334" s="22">
        <v>0.21</v>
      </c>
      <c r="AA334" s="46">
        <v>0.1</v>
      </c>
      <c r="AB334" s="46">
        <v>0.1</v>
      </c>
      <c r="AC334" s="22">
        <v>0.28999999999999998</v>
      </c>
      <c r="AD334" s="9">
        <v>11</v>
      </c>
      <c r="AE334" s="24">
        <v>5</v>
      </c>
      <c r="AF334" s="31">
        <v>5.9</v>
      </c>
      <c r="AG334" s="46">
        <v>0.2</v>
      </c>
      <c r="AH334" s="22">
        <v>0.85</v>
      </c>
      <c r="AI334" s="22">
        <v>0</v>
      </c>
      <c r="AJ334" s="22">
        <v>7.7</v>
      </c>
      <c r="AK334" s="30">
        <v>1.61</v>
      </c>
      <c r="AL334" s="28">
        <v>250</v>
      </c>
      <c r="AM334" s="28">
        <v>312</v>
      </c>
      <c r="AN334" s="28">
        <v>23</v>
      </c>
      <c r="AO334" s="28">
        <v>188</v>
      </c>
      <c r="AP334" s="28">
        <v>24</v>
      </c>
      <c r="AQ334" s="25">
        <v>1.6</v>
      </c>
      <c r="AR334" s="25">
        <v>1.6</v>
      </c>
    </row>
    <row r="335" spans="1:44" ht="18" customHeight="1" x14ac:dyDescent="0.25">
      <c r="A335" t="s">
        <v>586</v>
      </c>
      <c r="B335" s="26" t="s">
        <v>1029</v>
      </c>
      <c r="C335" s="11">
        <v>121.87623407999999</v>
      </c>
      <c r="D335" s="11">
        <v>510</v>
      </c>
      <c r="E335" s="37">
        <v>71.900000000000006</v>
      </c>
      <c r="F335" s="38">
        <v>19.3</v>
      </c>
      <c r="G335" s="25">
        <v>4.3</v>
      </c>
      <c r="H335" s="25">
        <v>1.6</v>
      </c>
      <c r="I335" s="25">
        <v>1.6</v>
      </c>
      <c r="J335" s="25">
        <v>1.4</v>
      </c>
      <c r="K335" s="25">
        <v>1.4</v>
      </c>
      <c r="L335" s="30">
        <v>0</v>
      </c>
      <c r="M335" s="25">
        <v>0</v>
      </c>
      <c r="N335" s="25">
        <v>0</v>
      </c>
      <c r="O335" s="25">
        <v>0.2</v>
      </c>
      <c r="P335" s="25">
        <v>0.7</v>
      </c>
      <c r="Q335" s="25">
        <v>1.1000000000000001</v>
      </c>
      <c r="R335" s="25">
        <v>1.9</v>
      </c>
      <c r="S335" s="25">
        <v>0.7</v>
      </c>
      <c r="T335" s="25">
        <v>2.3E-2</v>
      </c>
      <c r="U335" s="25">
        <v>0.6</v>
      </c>
      <c r="V335" s="28">
        <v>87</v>
      </c>
      <c r="W335" s="22">
        <v>0.04</v>
      </c>
      <c r="X335" s="9">
        <v>40</v>
      </c>
      <c r="Y335" s="9">
        <v>140</v>
      </c>
      <c r="Z335" s="22">
        <v>0.18</v>
      </c>
      <c r="AA335" s="46">
        <v>0.6</v>
      </c>
      <c r="AB335" s="22">
        <v>0.11</v>
      </c>
      <c r="AC335" s="42">
        <v>0.2</v>
      </c>
      <c r="AD335" s="9">
        <v>7.9</v>
      </c>
      <c r="AE335" s="22">
        <v>4.3</v>
      </c>
      <c r="AF335" s="31">
        <v>3.6</v>
      </c>
      <c r="AG335" s="22">
        <v>0.24</v>
      </c>
      <c r="AH335" s="22">
        <v>0.68</v>
      </c>
      <c r="AI335" s="24">
        <v>7</v>
      </c>
      <c r="AJ335" s="22">
        <v>13</v>
      </c>
      <c r="AK335" s="30">
        <v>2.2000000000000002</v>
      </c>
      <c r="AL335" s="28">
        <v>472</v>
      </c>
      <c r="AM335" s="28">
        <v>446</v>
      </c>
      <c r="AN335" s="28">
        <v>26</v>
      </c>
      <c r="AO335" s="28">
        <v>174</v>
      </c>
      <c r="AP335" s="28">
        <v>31</v>
      </c>
      <c r="AQ335" s="25">
        <v>1.4</v>
      </c>
      <c r="AR335" s="25">
        <v>1</v>
      </c>
    </row>
    <row r="336" spans="1:44" ht="18" customHeight="1" x14ac:dyDescent="0.25">
      <c r="A336" t="s">
        <v>587</v>
      </c>
      <c r="B336" s="26" t="s">
        <v>1030</v>
      </c>
      <c r="C336" s="11">
        <v>119.96445001599999</v>
      </c>
      <c r="D336" s="11">
        <v>502</v>
      </c>
      <c r="E336" s="37">
        <v>72</v>
      </c>
      <c r="F336" s="38">
        <v>19.3</v>
      </c>
      <c r="G336" s="25">
        <v>4.0999999999999996</v>
      </c>
      <c r="H336" s="25">
        <v>1.6</v>
      </c>
      <c r="I336" s="25">
        <v>1.6</v>
      </c>
      <c r="J336" s="25">
        <v>1.4</v>
      </c>
      <c r="K336" s="25">
        <v>1.4</v>
      </c>
      <c r="L336" s="30">
        <v>0</v>
      </c>
      <c r="M336" s="25">
        <v>0</v>
      </c>
      <c r="N336" s="25">
        <v>0</v>
      </c>
      <c r="O336" s="25">
        <v>0.2</v>
      </c>
      <c r="P336" s="25">
        <v>0.7</v>
      </c>
      <c r="Q336" s="25">
        <v>1.4</v>
      </c>
      <c r="R336" s="25">
        <v>1.4</v>
      </c>
      <c r="S336" s="25">
        <v>0.7</v>
      </c>
      <c r="T336" s="25">
        <v>0.04</v>
      </c>
      <c r="U336" s="25">
        <v>0.6</v>
      </c>
      <c r="V336" s="28">
        <v>89</v>
      </c>
      <c r="W336" s="22">
        <v>0.05</v>
      </c>
      <c r="X336" s="9">
        <v>50</v>
      </c>
      <c r="Y336" s="9">
        <v>139</v>
      </c>
      <c r="Z336" s="22">
        <v>0.23</v>
      </c>
      <c r="AA336" s="46">
        <v>0.8</v>
      </c>
      <c r="AB336" s="22">
        <v>0.11</v>
      </c>
      <c r="AC336" s="42">
        <v>0.2</v>
      </c>
      <c r="AD336" s="9">
        <v>7.9</v>
      </c>
      <c r="AE336" s="22">
        <v>4.3</v>
      </c>
      <c r="AF336" s="31">
        <v>3.6</v>
      </c>
      <c r="AG336" s="22">
        <v>0.24</v>
      </c>
      <c r="AH336" s="22">
        <v>0.68</v>
      </c>
      <c r="AI336" s="24">
        <v>7</v>
      </c>
      <c r="AJ336" s="22">
        <v>13</v>
      </c>
      <c r="AK336" s="30">
        <v>2.23</v>
      </c>
      <c r="AL336" s="28">
        <v>485</v>
      </c>
      <c r="AM336" s="28">
        <v>255</v>
      </c>
      <c r="AN336" s="28">
        <v>26</v>
      </c>
      <c r="AO336" s="28">
        <v>174</v>
      </c>
      <c r="AP336" s="28">
        <v>31</v>
      </c>
      <c r="AQ336" s="25">
        <v>1.4</v>
      </c>
      <c r="AR336" s="25">
        <v>1</v>
      </c>
    </row>
    <row r="337" spans="1:44" ht="18" customHeight="1" x14ac:dyDescent="0.25">
      <c r="A337" t="s">
        <v>588</v>
      </c>
      <c r="B337" s="26" t="s">
        <v>1031</v>
      </c>
      <c r="C337" s="11">
        <v>180.18564803199999</v>
      </c>
      <c r="D337" s="11">
        <v>754</v>
      </c>
      <c r="E337" s="37">
        <v>59.7</v>
      </c>
      <c r="F337" s="38">
        <v>32.9</v>
      </c>
      <c r="G337" s="25">
        <v>5.4</v>
      </c>
      <c r="H337" s="25">
        <v>0</v>
      </c>
      <c r="I337" s="25">
        <v>0</v>
      </c>
      <c r="J337" s="25">
        <v>0</v>
      </c>
      <c r="K337" s="25">
        <v>0</v>
      </c>
      <c r="L337" s="30">
        <v>0</v>
      </c>
      <c r="M337" s="25">
        <v>0</v>
      </c>
      <c r="N337" s="25">
        <v>0</v>
      </c>
      <c r="O337" s="25">
        <v>0</v>
      </c>
      <c r="P337" s="25">
        <v>0</v>
      </c>
      <c r="Q337" s="25">
        <v>1.3</v>
      </c>
      <c r="R337" s="25">
        <v>1.8</v>
      </c>
      <c r="S337" s="25">
        <v>1</v>
      </c>
      <c r="T337" s="25">
        <v>2.1000000000000001E-2</v>
      </c>
      <c r="U337" s="25">
        <v>1</v>
      </c>
      <c r="V337" s="28">
        <v>128</v>
      </c>
      <c r="W337" s="22">
        <v>0.02</v>
      </c>
      <c r="X337" s="9">
        <v>20</v>
      </c>
      <c r="Y337" s="9">
        <v>0</v>
      </c>
      <c r="Z337" s="22">
        <v>0.22</v>
      </c>
      <c r="AA337" s="46">
        <v>0.2</v>
      </c>
      <c r="AB337" s="22">
        <v>0.11</v>
      </c>
      <c r="AC337" s="22">
        <v>0.31</v>
      </c>
      <c r="AD337" s="9">
        <v>11</v>
      </c>
      <c r="AE337" s="22">
        <v>5.2</v>
      </c>
      <c r="AF337" s="31">
        <v>6.1</v>
      </c>
      <c r="AG337" s="46">
        <v>0.2</v>
      </c>
      <c r="AH337" s="22">
        <v>0.71</v>
      </c>
      <c r="AI337" s="22">
        <v>0</v>
      </c>
      <c r="AJ337" s="43">
        <v>8</v>
      </c>
      <c r="AK337" s="30">
        <v>1.97</v>
      </c>
      <c r="AL337" s="28">
        <v>261</v>
      </c>
      <c r="AM337" s="28">
        <v>326</v>
      </c>
      <c r="AN337" s="28">
        <v>23</v>
      </c>
      <c r="AO337" s="28">
        <v>196</v>
      </c>
      <c r="AP337" s="28">
        <v>28</v>
      </c>
      <c r="AQ337" s="25">
        <v>1.7</v>
      </c>
      <c r="AR337" s="25">
        <v>1.7</v>
      </c>
    </row>
    <row r="338" spans="1:44" ht="18" customHeight="1" x14ac:dyDescent="0.25">
      <c r="A338" t="s">
        <v>589</v>
      </c>
      <c r="B338" s="26" t="s">
        <v>1034</v>
      </c>
      <c r="C338" s="11">
        <v>195.95786655999999</v>
      </c>
      <c r="D338" s="11">
        <v>820</v>
      </c>
      <c r="E338" s="37">
        <v>66</v>
      </c>
      <c r="F338" s="38">
        <v>20.399999999999999</v>
      </c>
      <c r="G338" s="25">
        <v>12.7</v>
      </c>
      <c r="H338" s="25">
        <v>0</v>
      </c>
      <c r="I338" s="25">
        <v>0</v>
      </c>
      <c r="J338" s="25">
        <v>0</v>
      </c>
      <c r="K338" s="25">
        <v>0</v>
      </c>
      <c r="L338" s="30">
        <v>0</v>
      </c>
      <c r="M338" s="25">
        <v>0</v>
      </c>
      <c r="N338" s="25">
        <v>0</v>
      </c>
      <c r="O338" s="25">
        <v>0</v>
      </c>
      <c r="P338" s="25">
        <v>0</v>
      </c>
      <c r="Q338" s="25">
        <v>3</v>
      </c>
      <c r="R338" s="25">
        <v>4.2</v>
      </c>
      <c r="S338" s="25">
        <v>2.6</v>
      </c>
      <c r="T338" s="25">
        <v>0.05</v>
      </c>
      <c r="U338" s="25">
        <v>2.2999999999999998</v>
      </c>
      <c r="V338" s="28">
        <v>89</v>
      </c>
      <c r="W338" s="22">
        <v>0.02</v>
      </c>
      <c r="X338" s="9">
        <v>20</v>
      </c>
      <c r="Y338" s="9">
        <v>0</v>
      </c>
      <c r="Z338" s="22">
        <v>0.61</v>
      </c>
      <c r="AA338" s="46">
        <v>0.1</v>
      </c>
      <c r="AB338" s="22">
        <v>0.12</v>
      </c>
      <c r="AC338" s="22">
        <v>0.22</v>
      </c>
      <c r="AD338" s="9">
        <v>12</v>
      </c>
      <c r="AE338" s="22">
        <v>8.1999999999999993</v>
      </c>
      <c r="AF338" s="31">
        <v>3.6</v>
      </c>
      <c r="AG338" s="22">
        <v>0.37</v>
      </c>
      <c r="AH338" s="46">
        <v>0.6</v>
      </c>
      <c r="AI338" s="22">
        <v>0</v>
      </c>
      <c r="AJ338" s="22">
        <v>11</v>
      </c>
      <c r="AK338" s="30">
        <v>0.8</v>
      </c>
      <c r="AL338" s="28">
        <v>61</v>
      </c>
      <c r="AM338" s="28">
        <v>314</v>
      </c>
      <c r="AN338" s="25">
        <v>7</v>
      </c>
      <c r="AO338" s="28">
        <v>186</v>
      </c>
      <c r="AP338" s="28">
        <v>24</v>
      </c>
      <c r="AQ338" s="25">
        <v>0.6</v>
      </c>
      <c r="AR338" s="25">
        <v>0.8</v>
      </c>
    </row>
    <row r="339" spans="1:44" ht="18" customHeight="1" x14ac:dyDescent="0.25">
      <c r="A339" t="s">
        <v>590</v>
      </c>
      <c r="B339" s="26" t="s">
        <v>1035</v>
      </c>
      <c r="C339" s="11">
        <v>202</v>
      </c>
      <c r="D339" s="11">
        <v>843</v>
      </c>
      <c r="E339" s="37">
        <v>61.2</v>
      </c>
      <c r="F339" s="38">
        <v>27.2</v>
      </c>
      <c r="G339" s="25">
        <v>10.3</v>
      </c>
      <c r="H339" s="25">
        <v>0</v>
      </c>
      <c r="I339" s="25">
        <v>0</v>
      </c>
      <c r="J339" s="25">
        <v>0</v>
      </c>
      <c r="K339" s="25">
        <v>0</v>
      </c>
      <c r="L339" s="30">
        <v>0</v>
      </c>
      <c r="M339" s="25">
        <v>0</v>
      </c>
      <c r="N339" s="25">
        <v>0</v>
      </c>
      <c r="O339" s="25">
        <v>0</v>
      </c>
      <c r="P339" s="25">
        <v>0</v>
      </c>
      <c r="Q339" s="25">
        <v>2.4</v>
      </c>
      <c r="R339" s="25">
        <v>3.4</v>
      </c>
      <c r="S339" s="25">
        <v>2.1</v>
      </c>
      <c r="T339" s="25">
        <v>4.1000000000000002E-2</v>
      </c>
      <c r="U339" s="25">
        <v>1.9</v>
      </c>
      <c r="V339" s="28">
        <v>132</v>
      </c>
      <c r="W339" s="22">
        <v>0.02</v>
      </c>
      <c r="X339" s="9">
        <v>20</v>
      </c>
      <c r="Y339" s="9">
        <v>0</v>
      </c>
      <c r="Z339" s="22">
        <v>0.49</v>
      </c>
      <c r="AA339" s="40">
        <v>0.06</v>
      </c>
      <c r="AB339" s="40">
        <v>0.09</v>
      </c>
      <c r="AC339" s="22">
        <v>0.31</v>
      </c>
      <c r="AD339" s="9">
        <v>12</v>
      </c>
      <c r="AE339" s="22">
        <v>7.3</v>
      </c>
      <c r="AF339" s="31">
        <v>5.0999999999999996</v>
      </c>
      <c r="AG339" s="22">
        <v>0.33</v>
      </c>
      <c r="AH339" s="22">
        <v>0.44</v>
      </c>
      <c r="AI339" s="22">
        <v>0</v>
      </c>
      <c r="AJ339" s="22">
        <v>8.1999999999999993</v>
      </c>
      <c r="AK339" s="30">
        <v>1.32</v>
      </c>
      <c r="AL339" s="28">
        <v>344</v>
      </c>
      <c r="AM339" s="28">
        <v>186</v>
      </c>
      <c r="AN339" s="25">
        <v>9</v>
      </c>
      <c r="AO339" s="28">
        <v>193</v>
      </c>
      <c r="AP339" s="28">
        <v>27</v>
      </c>
      <c r="AQ339" s="25">
        <v>0.7</v>
      </c>
      <c r="AR339" s="25">
        <v>1.2</v>
      </c>
    </row>
    <row r="340" spans="1:44" ht="18" customHeight="1" x14ac:dyDescent="0.25">
      <c r="A340" t="s">
        <v>591</v>
      </c>
      <c r="B340" s="26" t="s">
        <v>1036</v>
      </c>
      <c r="C340" s="11">
        <v>199.064515664</v>
      </c>
      <c r="D340" s="11">
        <v>833</v>
      </c>
      <c r="E340" s="37">
        <v>65.2</v>
      </c>
      <c r="F340" s="38">
        <v>18.5</v>
      </c>
      <c r="G340" s="25">
        <v>13.2</v>
      </c>
      <c r="H340" s="25">
        <v>1.7</v>
      </c>
      <c r="I340" s="25">
        <v>1.7</v>
      </c>
      <c r="J340" s="25">
        <v>1.5</v>
      </c>
      <c r="K340" s="25">
        <v>1.5</v>
      </c>
      <c r="L340" s="30">
        <v>0</v>
      </c>
      <c r="M340" s="25">
        <v>0</v>
      </c>
      <c r="N340" s="25">
        <v>0</v>
      </c>
      <c r="O340" s="25">
        <v>0.2</v>
      </c>
      <c r="P340" s="25">
        <v>0.7</v>
      </c>
      <c r="Q340" s="25">
        <v>3.1</v>
      </c>
      <c r="R340" s="25">
        <v>4.8</v>
      </c>
      <c r="S340" s="25">
        <v>2.5</v>
      </c>
      <c r="T340" s="25">
        <v>5.8999999999999997E-2</v>
      </c>
      <c r="U340" s="25">
        <v>2.2000000000000002</v>
      </c>
      <c r="V340" s="28">
        <v>81</v>
      </c>
      <c r="W340" s="22">
        <v>0.04</v>
      </c>
      <c r="X340" s="9">
        <v>40</v>
      </c>
      <c r="Y340" s="9">
        <v>146</v>
      </c>
      <c r="Z340" s="22">
        <v>0.47</v>
      </c>
      <c r="AA340" s="46">
        <v>0.8</v>
      </c>
      <c r="AB340" s="22">
        <v>0.11</v>
      </c>
      <c r="AC340" s="22">
        <v>0.21</v>
      </c>
      <c r="AD340" s="9">
        <v>9.5</v>
      </c>
      <c r="AE340" s="24">
        <v>6</v>
      </c>
      <c r="AF340" s="31">
        <v>3.5</v>
      </c>
      <c r="AG340" s="22">
        <v>0.33</v>
      </c>
      <c r="AH340" s="22">
        <v>0.37</v>
      </c>
      <c r="AI340" s="22">
        <v>7.2</v>
      </c>
      <c r="AJ340" s="22">
        <v>14</v>
      </c>
      <c r="AK340" s="30">
        <v>1.94</v>
      </c>
      <c r="AL340" s="28">
        <v>467</v>
      </c>
      <c r="AM340" s="28">
        <v>402</v>
      </c>
      <c r="AN340" s="28">
        <v>18</v>
      </c>
      <c r="AO340" s="28">
        <v>176</v>
      </c>
      <c r="AP340" s="28">
        <v>30</v>
      </c>
      <c r="AQ340" s="25">
        <v>0.9</v>
      </c>
      <c r="AR340" s="25">
        <v>0.8</v>
      </c>
    </row>
    <row r="341" spans="1:44" ht="18" customHeight="1" x14ac:dyDescent="0.25">
      <c r="A341" t="s">
        <v>592</v>
      </c>
      <c r="B341" s="26" t="s">
        <v>1037</v>
      </c>
      <c r="C341" s="11">
        <v>197.391704608</v>
      </c>
      <c r="D341" s="11">
        <v>826</v>
      </c>
      <c r="E341" s="37">
        <v>65.8</v>
      </c>
      <c r="F341" s="38">
        <v>18.5</v>
      </c>
      <c r="G341" s="25">
        <v>13</v>
      </c>
      <c r="H341" s="25">
        <v>1.7</v>
      </c>
      <c r="I341" s="25">
        <v>1.7</v>
      </c>
      <c r="J341" s="25">
        <v>1.5</v>
      </c>
      <c r="K341" s="25">
        <v>1.5</v>
      </c>
      <c r="L341" s="30">
        <v>0</v>
      </c>
      <c r="M341" s="25">
        <v>0</v>
      </c>
      <c r="N341" s="25">
        <v>0</v>
      </c>
      <c r="O341" s="25">
        <v>0</v>
      </c>
      <c r="P341" s="25">
        <v>0.7</v>
      </c>
      <c r="Q341" s="25">
        <v>3.5</v>
      </c>
      <c r="R341" s="25">
        <v>4.3</v>
      </c>
      <c r="S341" s="25">
        <v>2.5</v>
      </c>
      <c r="T341" s="25">
        <v>7.8E-2</v>
      </c>
      <c r="U341" s="25">
        <v>2.2000000000000002</v>
      </c>
      <c r="V341" s="28">
        <v>83</v>
      </c>
      <c r="W341" s="22">
        <v>0.05</v>
      </c>
      <c r="X341" s="9">
        <v>50</v>
      </c>
      <c r="Y341" s="9">
        <v>146</v>
      </c>
      <c r="Z341" s="22">
        <v>0.52</v>
      </c>
      <c r="AA341" s="46">
        <v>0.9</v>
      </c>
      <c r="AB341" s="22">
        <v>0.11</v>
      </c>
      <c r="AC341" s="22">
        <v>0.21</v>
      </c>
      <c r="AD341" s="9">
        <v>9.5</v>
      </c>
      <c r="AE341" s="24">
        <v>6</v>
      </c>
      <c r="AF341" s="31">
        <v>3.5</v>
      </c>
      <c r="AG341" s="22">
        <v>0.33</v>
      </c>
      <c r="AH341" s="22">
        <v>0.37</v>
      </c>
      <c r="AI341" s="22">
        <v>7.2</v>
      </c>
      <c r="AJ341" s="22">
        <v>14</v>
      </c>
      <c r="AK341" s="30">
        <v>1.96</v>
      </c>
      <c r="AL341" s="28">
        <v>481</v>
      </c>
      <c r="AM341" s="28">
        <v>402</v>
      </c>
      <c r="AN341" s="28">
        <v>18</v>
      </c>
      <c r="AO341" s="28">
        <v>176</v>
      </c>
      <c r="AP341" s="28">
        <v>30</v>
      </c>
      <c r="AQ341" s="25">
        <v>0.9</v>
      </c>
      <c r="AR341" s="25">
        <v>0.8</v>
      </c>
    </row>
    <row r="342" spans="1:44" ht="18" customHeight="1" x14ac:dyDescent="0.25">
      <c r="A342" t="s">
        <v>593</v>
      </c>
      <c r="B342" s="26" t="s">
        <v>1033</v>
      </c>
      <c r="C342" s="11">
        <v>222.96181646399998</v>
      </c>
      <c r="D342" s="11">
        <v>933</v>
      </c>
      <c r="E342" s="37">
        <v>57.1</v>
      </c>
      <c r="F342" s="38">
        <v>29.2</v>
      </c>
      <c r="G342" s="25">
        <v>11.8</v>
      </c>
      <c r="H342" s="25">
        <v>0</v>
      </c>
      <c r="I342" s="25">
        <v>0</v>
      </c>
      <c r="J342" s="25">
        <v>0</v>
      </c>
      <c r="K342" s="25">
        <v>0</v>
      </c>
      <c r="L342" s="30">
        <v>0</v>
      </c>
      <c r="M342" s="25">
        <v>0</v>
      </c>
      <c r="N342" s="25">
        <v>0</v>
      </c>
      <c r="O342" s="25">
        <v>0</v>
      </c>
      <c r="P342" s="25">
        <v>0</v>
      </c>
      <c r="Q342" s="25">
        <v>2.8</v>
      </c>
      <c r="R342" s="25">
        <v>3.9</v>
      </c>
      <c r="S342" s="25">
        <v>2.4</v>
      </c>
      <c r="T342" s="25">
        <v>7.8E-2</v>
      </c>
      <c r="U342" s="25">
        <v>2.2000000000000002</v>
      </c>
      <c r="V342" s="28">
        <v>120</v>
      </c>
      <c r="W342" s="22">
        <v>0.02</v>
      </c>
      <c r="X342" s="9">
        <v>20</v>
      </c>
      <c r="Y342" s="9">
        <v>0</v>
      </c>
      <c r="Z342" s="22">
        <v>0.56000000000000005</v>
      </c>
      <c r="AA342" s="46">
        <v>0.1</v>
      </c>
      <c r="AB342" s="46">
        <v>0.1</v>
      </c>
      <c r="AC342" s="22">
        <v>0.32</v>
      </c>
      <c r="AD342" s="9">
        <v>13</v>
      </c>
      <c r="AE342" s="22">
        <v>7.6</v>
      </c>
      <c r="AF342" s="31">
        <v>5.5</v>
      </c>
      <c r="AG342" s="22">
        <v>0.34</v>
      </c>
      <c r="AH342" s="22">
        <v>0.47</v>
      </c>
      <c r="AI342" s="22">
        <v>0</v>
      </c>
      <c r="AJ342" s="22">
        <v>8.5</v>
      </c>
      <c r="AK342" s="30">
        <v>1.63</v>
      </c>
      <c r="AL342" s="28">
        <v>256</v>
      </c>
      <c r="AM342" s="28">
        <v>244</v>
      </c>
      <c r="AN342" s="25">
        <v>9</v>
      </c>
      <c r="AO342" s="28">
        <v>202</v>
      </c>
      <c r="AP342" s="28">
        <v>29</v>
      </c>
      <c r="AQ342" s="25">
        <v>0.7</v>
      </c>
      <c r="AR342" s="25">
        <v>1.1000000000000001</v>
      </c>
    </row>
    <row r="343" spans="1:44" ht="18" customHeight="1" x14ac:dyDescent="0.25">
      <c r="A343" t="s">
        <v>594</v>
      </c>
      <c r="B343" s="16" t="s">
        <v>1032</v>
      </c>
      <c r="C343" s="11">
        <v>235.38841287999998</v>
      </c>
      <c r="D343" s="11">
        <v>985</v>
      </c>
      <c r="E343" s="37">
        <v>55.3</v>
      </c>
      <c r="F343" s="38">
        <v>28.7</v>
      </c>
      <c r="G343" s="25">
        <v>13.4</v>
      </c>
      <c r="H343" s="25">
        <v>0</v>
      </c>
      <c r="I343" s="25">
        <v>0</v>
      </c>
      <c r="J343" s="25">
        <v>0</v>
      </c>
      <c r="K343" s="25">
        <v>0</v>
      </c>
      <c r="L343" s="30">
        <v>0</v>
      </c>
      <c r="M343" s="25">
        <v>0</v>
      </c>
      <c r="N343" s="25">
        <v>0</v>
      </c>
      <c r="O343" s="25">
        <v>0</v>
      </c>
      <c r="P343" s="25">
        <v>0</v>
      </c>
      <c r="Q343" s="25">
        <v>3.2</v>
      </c>
      <c r="R343" s="25">
        <v>4.4000000000000004</v>
      </c>
      <c r="S343" s="25">
        <v>2.7</v>
      </c>
      <c r="T343" s="25">
        <v>7.0000000000000007E-2</v>
      </c>
      <c r="U343" s="25">
        <v>2.4</v>
      </c>
      <c r="V343" s="28">
        <v>108</v>
      </c>
      <c r="W343" s="22">
        <v>0.02</v>
      </c>
      <c r="X343" s="9">
        <v>20</v>
      </c>
      <c r="Y343" s="9">
        <v>0</v>
      </c>
      <c r="Z343" s="22">
        <v>0.84</v>
      </c>
      <c r="AA343" s="46">
        <v>0.1</v>
      </c>
      <c r="AB343" s="46">
        <v>0.1</v>
      </c>
      <c r="AC343" s="22">
        <v>0.31</v>
      </c>
      <c r="AD343" s="9">
        <v>15</v>
      </c>
      <c r="AE343" s="22">
        <v>9.1999999999999993</v>
      </c>
      <c r="AF343" s="31">
        <v>5.4</v>
      </c>
      <c r="AG343" s="22">
        <v>0.31</v>
      </c>
      <c r="AH343" s="22">
        <v>0.54</v>
      </c>
      <c r="AI343" s="22">
        <v>0</v>
      </c>
      <c r="AJ343" s="22">
        <v>9.1999999999999993</v>
      </c>
      <c r="AK343" s="30">
        <v>1.99</v>
      </c>
      <c r="AL343" s="28">
        <v>273</v>
      </c>
      <c r="AM343" s="28">
        <v>395</v>
      </c>
      <c r="AN343" s="28">
        <v>10</v>
      </c>
      <c r="AO343" s="28">
        <v>208</v>
      </c>
      <c r="AP343" s="28">
        <v>27</v>
      </c>
      <c r="AQ343" s="25">
        <v>0.76</v>
      </c>
      <c r="AR343" s="25">
        <v>1.1000000000000001</v>
      </c>
    </row>
    <row r="344" spans="1:44" ht="18" customHeight="1" x14ac:dyDescent="0.25">
      <c r="A344" t="s">
        <v>595</v>
      </c>
      <c r="B344" s="56" t="s">
        <v>1038</v>
      </c>
      <c r="C344" s="11">
        <v>195</v>
      </c>
      <c r="D344" s="11">
        <v>817</v>
      </c>
      <c r="E344" s="37">
        <v>67</v>
      </c>
      <c r="F344" s="38">
        <v>19.100000000000001</v>
      </c>
      <c r="G344" s="25">
        <v>13</v>
      </c>
      <c r="H344" s="25">
        <v>0</v>
      </c>
      <c r="I344" s="25">
        <v>0</v>
      </c>
      <c r="J344" s="25">
        <v>0</v>
      </c>
      <c r="K344" s="25">
        <v>0</v>
      </c>
      <c r="L344" s="30">
        <v>0.6</v>
      </c>
      <c r="M344" s="25">
        <v>0</v>
      </c>
      <c r="N344" s="25">
        <v>0</v>
      </c>
      <c r="O344" s="25">
        <v>0</v>
      </c>
      <c r="P344" s="25">
        <v>0</v>
      </c>
      <c r="Q344" s="25">
        <v>3.1</v>
      </c>
      <c r="R344" s="25">
        <v>4.3</v>
      </c>
      <c r="S344" s="25">
        <v>2.7</v>
      </c>
      <c r="T344" s="25">
        <v>0.05</v>
      </c>
      <c r="U344" s="25">
        <v>2.2999999999999998</v>
      </c>
      <c r="V344" s="28">
        <v>108</v>
      </c>
      <c r="W344" s="22">
        <v>0.03</v>
      </c>
      <c r="X344" s="9">
        <v>30</v>
      </c>
      <c r="Y344" s="9">
        <v>0</v>
      </c>
      <c r="Z344" s="22">
        <v>0.59</v>
      </c>
      <c r="AA344" s="46">
        <v>0.2</v>
      </c>
      <c r="AB344" s="22">
        <v>0.12</v>
      </c>
      <c r="AC344" s="22">
        <v>0.27</v>
      </c>
      <c r="AD344" s="9">
        <v>8.6</v>
      </c>
      <c r="AE344" s="22">
        <v>5.2</v>
      </c>
      <c r="AF344" s="31">
        <v>3.4</v>
      </c>
      <c r="AG344" s="22">
        <v>0.23</v>
      </c>
      <c r="AH344" s="24">
        <v>1</v>
      </c>
      <c r="AI344" s="22">
        <v>0</v>
      </c>
      <c r="AJ344" s="22">
        <v>7.8</v>
      </c>
      <c r="AK344" s="30">
        <v>1.0309999999999999</v>
      </c>
      <c r="AL344" s="28">
        <v>81</v>
      </c>
      <c r="AM344" s="28">
        <v>327</v>
      </c>
      <c r="AN344" s="28">
        <v>16</v>
      </c>
      <c r="AO344" s="28">
        <v>169</v>
      </c>
      <c r="AP344" s="28">
        <v>22</v>
      </c>
      <c r="AQ344" s="25">
        <v>1.1000000000000001</v>
      </c>
      <c r="AR344" s="25">
        <v>1</v>
      </c>
    </row>
    <row r="345" spans="1:44" ht="18" customHeight="1" x14ac:dyDescent="0.25">
      <c r="A345" t="s">
        <v>596</v>
      </c>
      <c r="B345" s="56" t="s">
        <v>1039</v>
      </c>
      <c r="C345" s="11">
        <v>230.84792572799998</v>
      </c>
      <c r="D345" s="11">
        <v>966</v>
      </c>
      <c r="E345" s="37">
        <v>57.1</v>
      </c>
      <c r="F345" s="38">
        <v>26.9</v>
      </c>
      <c r="G345" s="25">
        <v>13.7</v>
      </c>
      <c r="H345" s="25">
        <v>0</v>
      </c>
      <c r="I345" s="25">
        <v>0</v>
      </c>
      <c r="J345" s="25">
        <v>0</v>
      </c>
      <c r="K345" s="25">
        <v>0</v>
      </c>
      <c r="L345" s="30">
        <v>0</v>
      </c>
      <c r="M345" s="25">
        <v>0</v>
      </c>
      <c r="N345" s="25">
        <v>0</v>
      </c>
      <c r="O345" s="25">
        <v>0</v>
      </c>
      <c r="P345" s="25">
        <v>0</v>
      </c>
      <c r="Q345" s="25">
        <v>3.2</v>
      </c>
      <c r="R345" s="25">
        <v>4.5</v>
      </c>
      <c r="S345" s="25">
        <v>2.9</v>
      </c>
      <c r="T345" s="25">
        <v>0.05</v>
      </c>
      <c r="U345" s="25">
        <v>2.4</v>
      </c>
      <c r="V345" s="28">
        <v>131</v>
      </c>
      <c r="W345" s="22">
        <v>0.03</v>
      </c>
      <c r="X345" s="9">
        <v>30</v>
      </c>
      <c r="Y345" s="9">
        <v>0</v>
      </c>
      <c r="Z345" s="22">
        <v>0.63</v>
      </c>
      <c r="AA345" s="46">
        <v>0.3</v>
      </c>
      <c r="AB345" s="46">
        <v>0.1</v>
      </c>
      <c r="AC345" s="22">
        <v>0.38</v>
      </c>
      <c r="AD345" s="9">
        <v>11</v>
      </c>
      <c r="AE345" s="22">
        <v>5.8</v>
      </c>
      <c r="AF345" s="24" t="s">
        <v>1019</v>
      </c>
      <c r="AG345" s="22">
        <v>0.16</v>
      </c>
      <c r="AH345" s="22">
        <v>0.91</v>
      </c>
      <c r="AI345" s="22">
        <v>0</v>
      </c>
      <c r="AJ345" s="22">
        <v>6.6</v>
      </c>
      <c r="AK345" s="30">
        <v>2.2799999999999998</v>
      </c>
      <c r="AL345" s="28">
        <v>298</v>
      </c>
      <c r="AM345" s="28">
        <v>411</v>
      </c>
      <c r="AN345" s="28">
        <v>22</v>
      </c>
      <c r="AO345" s="28">
        <v>189</v>
      </c>
      <c r="AP345" s="28">
        <v>25</v>
      </c>
      <c r="AQ345" s="25">
        <v>1.4</v>
      </c>
      <c r="AR345" s="25">
        <v>1.4</v>
      </c>
    </row>
    <row r="346" spans="1:44" ht="18" customHeight="1" x14ac:dyDescent="0.25">
      <c r="A346" t="s">
        <v>597</v>
      </c>
      <c r="B346" s="56" t="s">
        <v>1040</v>
      </c>
      <c r="C346" s="11">
        <v>197.391704608</v>
      </c>
      <c r="D346" s="11">
        <v>826</v>
      </c>
      <c r="E346" s="37">
        <v>62.3</v>
      </c>
      <c r="F346" s="38">
        <v>25.5</v>
      </c>
      <c r="G346" s="25">
        <v>10.6</v>
      </c>
      <c r="H346" s="25">
        <v>0</v>
      </c>
      <c r="I346" s="25">
        <v>0</v>
      </c>
      <c r="J346" s="25">
        <v>0</v>
      </c>
      <c r="K346" s="25">
        <v>0</v>
      </c>
      <c r="L346" s="30">
        <v>0</v>
      </c>
      <c r="M346" s="25">
        <v>0</v>
      </c>
      <c r="N346" s="25">
        <v>0</v>
      </c>
      <c r="O346" s="25">
        <v>0</v>
      </c>
      <c r="P346" s="25">
        <v>0</v>
      </c>
      <c r="Q346" s="25">
        <v>2.5</v>
      </c>
      <c r="R346" s="25">
        <v>3.5</v>
      </c>
      <c r="S346" s="25">
        <v>2.2000000000000002</v>
      </c>
      <c r="T346" s="25">
        <v>7.3999999999999996E-2</v>
      </c>
      <c r="U346" s="25">
        <v>1.9</v>
      </c>
      <c r="V346" s="28">
        <v>139</v>
      </c>
      <c r="W346" s="22">
        <v>0.03</v>
      </c>
      <c r="X346" s="9">
        <v>30</v>
      </c>
      <c r="Y346" s="9">
        <v>0</v>
      </c>
      <c r="Z346" s="22">
        <v>0.71</v>
      </c>
      <c r="AA346" s="46">
        <v>0.3</v>
      </c>
      <c r="AB346" s="22">
        <v>9.9000000000000005E-2</v>
      </c>
      <c r="AC346" s="42">
        <v>0.4</v>
      </c>
      <c r="AD346" s="9">
        <v>9.4</v>
      </c>
      <c r="AE346" s="22">
        <v>4.5999999999999996</v>
      </c>
      <c r="AF346" s="31">
        <v>4.8</v>
      </c>
      <c r="AG346" s="22">
        <v>0.21</v>
      </c>
      <c r="AH346" s="22">
        <v>0.74</v>
      </c>
      <c r="AI346" s="22">
        <v>0</v>
      </c>
      <c r="AJ346" s="22">
        <v>5.9</v>
      </c>
      <c r="AK346" s="30">
        <v>1.53</v>
      </c>
      <c r="AL346" s="28">
        <v>256</v>
      </c>
      <c r="AM346" s="28">
        <v>194</v>
      </c>
      <c r="AN346" s="28">
        <v>20</v>
      </c>
      <c r="AO346" s="28">
        <v>175</v>
      </c>
      <c r="AP346" s="28">
        <v>23</v>
      </c>
      <c r="AQ346" s="25">
        <v>1.3</v>
      </c>
      <c r="AR346" s="25">
        <v>1.5</v>
      </c>
    </row>
    <row r="347" spans="1:44" ht="18" customHeight="1" x14ac:dyDescent="0.25">
      <c r="A347" t="s">
        <v>598</v>
      </c>
      <c r="B347" s="56" t="s">
        <v>1041</v>
      </c>
      <c r="C347" s="11">
        <v>197.15273159999998</v>
      </c>
      <c r="D347" s="11">
        <v>825</v>
      </c>
      <c r="E347" s="37">
        <v>64.3</v>
      </c>
      <c r="F347" s="38">
        <v>17.3</v>
      </c>
      <c r="G347" s="25">
        <v>13.5</v>
      </c>
      <c r="H347" s="25">
        <v>1.7</v>
      </c>
      <c r="I347" s="25">
        <v>1.7</v>
      </c>
      <c r="J347" s="25">
        <v>1.5</v>
      </c>
      <c r="K347" s="25">
        <v>1.5</v>
      </c>
      <c r="L347" s="30">
        <v>0</v>
      </c>
      <c r="M347" s="25">
        <v>0</v>
      </c>
      <c r="N347" s="25">
        <v>0</v>
      </c>
      <c r="O347" s="25">
        <v>0.2</v>
      </c>
      <c r="P347" s="25">
        <v>0.7</v>
      </c>
      <c r="Q347" s="25">
        <v>3.2</v>
      </c>
      <c r="R347" s="25">
        <v>4.9000000000000004</v>
      </c>
      <c r="S347" s="25">
        <v>2.6</v>
      </c>
      <c r="T347" s="25">
        <v>5.8000000000000003E-2</v>
      </c>
      <c r="U347" s="25">
        <v>2.2000000000000002</v>
      </c>
      <c r="V347" s="28">
        <v>98</v>
      </c>
      <c r="W347" s="22">
        <v>0.05</v>
      </c>
      <c r="X347" s="9">
        <v>50</v>
      </c>
      <c r="Y347" s="9">
        <v>146</v>
      </c>
      <c r="Z347" s="22">
        <v>0.47</v>
      </c>
      <c r="AA347" s="46">
        <v>0.9</v>
      </c>
      <c r="AB347" s="22">
        <v>0.11</v>
      </c>
      <c r="AC347" s="22">
        <v>0.25</v>
      </c>
      <c r="AD347" s="9">
        <v>7.2</v>
      </c>
      <c r="AE347" s="24">
        <v>4</v>
      </c>
      <c r="AF347" s="31">
        <v>3.2</v>
      </c>
      <c r="AG347" s="22">
        <v>0.23</v>
      </c>
      <c r="AH347" s="22">
        <v>0.62</v>
      </c>
      <c r="AI347" s="22">
        <v>7.2</v>
      </c>
      <c r="AJ347" s="22">
        <v>12</v>
      </c>
      <c r="AK347" s="30">
        <v>2.14</v>
      </c>
      <c r="AL347" s="28">
        <v>234</v>
      </c>
      <c r="AM347" s="28">
        <v>414</v>
      </c>
      <c r="AN347" s="28">
        <v>26</v>
      </c>
      <c r="AO347" s="28">
        <v>161</v>
      </c>
      <c r="AP347" s="28">
        <v>28</v>
      </c>
      <c r="AQ347" s="25">
        <v>1.4</v>
      </c>
      <c r="AR347" s="25">
        <v>1</v>
      </c>
    </row>
    <row r="348" spans="1:44" ht="18" customHeight="1" x14ac:dyDescent="0.25">
      <c r="A348" t="s">
        <v>599</v>
      </c>
      <c r="B348" s="56" t="s">
        <v>1042</v>
      </c>
      <c r="C348" s="11">
        <v>196</v>
      </c>
      <c r="D348" s="11">
        <v>819</v>
      </c>
      <c r="E348" s="37">
        <v>65</v>
      </c>
      <c r="F348" s="38">
        <v>17.3</v>
      </c>
      <c r="G348" s="25">
        <v>13.3</v>
      </c>
      <c r="H348" s="25">
        <v>1.7</v>
      </c>
      <c r="I348" s="25">
        <v>1.8</v>
      </c>
      <c r="J348" s="25">
        <v>1.5</v>
      </c>
      <c r="K348" s="25">
        <v>1.5</v>
      </c>
      <c r="L348" s="30">
        <v>0</v>
      </c>
      <c r="M348" s="25">
        <v>0</v>
      </c>
      <c r="N348" s="25">
        <v>0</v>
      </c>
      <c r="O348" s="25">
        <v>0.2</v>
      </c>
      <c r="P348" s="25">
        <v>0.7</v>
      </c>
      <c r="Q348" s="25">
        <v>3.6</v>
      </c>
      <c r="R348" s="25">
        <v>4.3</v>
      </c>
      <c r="S348" s="25">
        <v>2.6</v>
      </c>
      <c r="T348" s="25">
        <v>7.5999999999999998E-2</v>
      </c>
      <c r="U348" s="25">
        <v>2.2000000000000002</v>
      </c>
      <c r="V348" s="28">
        <v>100</v>
      </c>
      <c r="W348" s="22">
        <v>0.06</v>
      </c>
      <c r="X348" s="9">
        <v>60</v>
      </c>
      <c r="Y348" s="9">
        <v>146</v>
      </c>
      <c r="Z348" s="22">
        <v>0.52</v>
      </c>
      <c r="AA348" s="24">
        <v>1</v>
      </c>
      <c r="AB348" s="22">
        <v>0.11</v>
      </c>
      <c r="AC348" s="22">
        <v>0.25</v>
      </c>
      <c r="AD348" s="9">
        <v>7.2</v>
      </c>
      <c r="AE348" s="24">
        <v>4</v>
      </c>
      <c r="AF348" s="31">
        <v>3.2</v>
      </c>
      <c r="AG348" s="22">
        <v>0.23</v>
      </c>
      <c r="AH348" s="22">
        <v>0.62</v>
      </c>
      <c r="AI348" s="22">
        <v>7.2</v>
      </c>
      <c r="AJ348" s="22">
        <v>12</v>
      </c>
      <c r="AK348" s="30">
        <v>2.16</v>
      </c>
      <c r="AL348" s="28">
        <v>498</v>
      </c>
      <c r="AM348" s="28">
        <v>414</v>
      </c>
      <c r="AN348" s="28">
        <v>26</v>
      </c>
      <c r="AO348" s="28">
        <v>161</v>
      </c>
      <c r="AP348" s="28">
        <v>28</v>
      </c>
      <c r="AQ348" s="25">
        <v>1.4</v>
      </c>
      <c r="AR348" s="25">
        <v>1</v>
      </c>
    </row>
    <row r="349" spans="1:44" ht="18" customHeight="1" x14ac:dyDescent="0.25">
      <c r="A349" t="s">
        <v>600</v>
      </c>
      <c r="B349" s="56" t="s">
        <v>1043</v>
      </c>
      <c r="C349" s="11">
        <v>214.59776118399998</v>
      </c>
      <c r="D349" s="11">
        <v>898</v>
      </c>
      <c r="E349" s="37">
        <v>59.4</v>
      </c>
      <c r="F349" s="38">
        <v>26.9</v>
      </c>
      <c r="G349" s="25">
        <v>11.9</v>
      </c>
      <c r="H349" s="25">
        <v>0</v>
      </c>
      <c r="I349" s="25">
        <v>0</v>
      </c>
      <c r="J349" s="25">
        <v>0</v>
      </c>
      <c r="K349" s="25">
        <v>0</v>
      </c>
      <c r="L349" s="30">
        <v>0</v>
      </c>
      <c r="M349" s="25">
        <v>0</v>
      </c>
      <c r="N349" s="25">
        <v>0</v>
      </c>
      <c r="O349" s="25">
        <v>0</v>
      </c>
      <c r="P349" s="25">
        <v>0</v>
      </c>
      <c r="Q349" s="25">
        <v>2.8</v>
      </c>
      <c r="R349" s="25">
        <v>4</v>
      </c>
      <c r="S349" s="25">
        <v>2.5</v>
      </c>
      <c r="T349" s="25">
        <v>4.5999999999999999E-2</v>
      </c>
      <c r="U349" s="25">
        <v>2.1</v>
      </c>
      <c r="V349" s="28">
        <v>140</v>
      </c>
      <c r="W349" s="22">
        <v>0.03</v>
      </c>
      <c r="X349" s="9">
        <v>30</v>
      </c>
      <c r="Y349" s="9">
        <v>0</v>
      </c>
      <c r="Z349" s="22">
        <v>0.57999999999999996</v>
      </c>
      <c r="AA349" s="46">
        <v>0.2</v>
      </c>
      <c r="AB349" s="40">
        <v>0.09</v>
      </c>
      <c r="AC349" s="22">
        <v>0.39</v>
      </c>
      <c r="AD349" s="9">
        <v>9.8000000000000007</v>
      </c>
      <c r="AE349" s="22">
        <v>4.8</v>
      </c>
      <c r="AF349" s="24" t="s">
        <v>1019</v>
      </c>
      <c r="AG349" s="22">
        <v>0.21</v>
      </c>
      <c r="AH349" s="22">
        <v>0.76</v>
      </c>
      <c r="AI349" s="22">
        <v>0</v>
      </c>
      <c r="AJ349" s="43">
        <v>6</v>
      </c>
      <c r="AK349" s="30">
        <v>1.83</v>
      </c>
      <c r="AL349" s="28">
        <v>264</v>
      </c>
      <c r="AM349" s="28">
        <v>250</v>
      </c>
      <c r="AN349" s="28">
        <v>20</v>
      </c>
      <c r="AO349" s="28">
        <v>181</v>
      </c>
      <c r="AP349" s="28">
        <v>26</v>
      </c>
      <c r="AQ349" s="25">
        <v>1.4</v>
      </c>
      <c r="AR349" s="25">
        <v>1.4</v>
      </c>
    </row>
    <row r="350" spans="1:44" ht="18" customHeight="1" x14ac:dyDescent="0.25">
      <c r="A350" t="s">
        <v>601</v>
      </c>
      <c r="B350" s="56" t="s">
        <v>1044</v>
      </c>
      <c r="C350" s="11">
        <v>230.84792572799998</v>
      </c>
      <c r="D350" s="11">
        <v>966</v>
      </c>
      <c r="E350" s="37">
        <v>57.1</v>
      </c>
      <c r="F350" s="38">
        <v>26.9</v>
      </c>
      <c r="G350" s="25">
        <v>13.7</v>
      </c>
      <c r="H350" s="25">
        <v>0</v>
      </c>
      <c r="I350" s="25">
        <v>0</v>
      </c>
      <c r="J350" s="25">
        <v>0</v>
      </c>
      <c r="K350" s="25">
        <v>0</v>
      </c>
      <c r="L350" s="30">
        <v>0</v>
      </c>
      <c r="M350" s="25">
        <v>0</v>
      </c>
      <c r="N350" s="25">
        <v>0</v>
      </c>
      <c r="O350" s="25">
        <v>0</v>
      </c>
      <c r="P350" s="25">
        <v>0</v>
      </c>
      <c r="Q350" s="25">
        <v>3.2</v>
      </c>
      <c r="R350" s="25">
        <v>4.5</v>
      </c>
      <c r="S350" s="25">
        <v>2.9</v>
      </c>
      <c r="T350" s="25">
        <v>0.05</v>
      </c>
      <c r="U350" s="25">
        <v>2.4</v>
      </c>
      <c r="V350" s="28">
        <v>131</v>
      </c>
      <c r="W350" s="22">
        <v>0.03</v>
      </c>
      <c r="X350" s="9">
        <v>30</v>
      </c>
      <c r="Y350" s="9">
        <v>0</v>
      </c>
      <c r="Z350" s="22">
        <v>0.63</v>
      </c>
      <c r="AA350" s="46">
        <v>0.3</v>
      </c>
      <c r="AB350" s="46">
        <v>0.1</v>
      </c>
      <c r="AC350" s="22">
        <v>0.38</v>
      </c>
      <c r="AD350" s="9">
        <v>11</v>
      </c>
      <c r="AE350" s="22">
        <v>5.8</v>
      </c>
      <c r="AF350" s="24" t="s">
        <v>1019</v>
      </c>
      <c r="AG350" s="22">
        <v>0.16</v>
      </c>
      <c r="AH350" s="22">
        <v>0.91</v>
      </c>
      <c r="AI350" s="22">
        <v>0</v>
      </c>
      <c r="AJ350" s="22">
        <v>6.6</v>
      </c>
      <c r="AK350" s="30">
        <v>2.2799999999999998</v>
      </c>
      <c r="AL350" s="28">
        <v>298</v>
      </c>
      <c r="AM350" s="28">
        <v>411</v>
      </c>
      <c r="AN350" s="28">
        <v>22</v>
      </c>
      <c r="AO350" s="28">
        <v>189</v>
      </c>
      <c r="AP350" s="28">
        <v>25</v>
      </c>
      <c r="AQ350" s="25">
        <v>1.4</v>
      </c>
      <c r="AR350" s="25">
        <v>1.4</v>
      </c>
    </row>
    <row r="351" spans="1:44" ht="18" customHeight="1" x14ac:dyDescent="0.3">
      <c r="A351" s="47"/>
      <c r="B351" s="57"/>
      <c r="C351" s="11"/>
      <c r="D351" s="11"/>
      <c r="E351" s="37"/>
      <c r="F351" s="38"/>
      <c r="G351" s="48"/>
      <c r="H351" s="48"/>
      <c r="I351" s="48"/>
      <c r="J351" s="48"/>
      <c r="K351" s="48"/>
      <c r="L351" s="49"/>
      <c r="M351" s="48"/>
      <c r="N351" s="48"/>
      <c r="O351" s="48"/>
      <c r="P351" s="48"/>
      <c r="Q351" s="48"/>
      <c r="R351" s="48"/>
      <c r="S351" s="48"/>
      <c r="T351" s="48"/>
      <c r="U351" s="48"/>
      <c r="V351" s="50"/>
      <c r="W351" s="47"/>
      <c r="X351" s="9"/>
      <c r="Y351" s="9"/>
      <c r="Z351" s="47"/>
      <c r="AA351" s="47"/>
      <c r="AB351" s="47"/>
      <c r="AC351" s="47"/>
      <c r="AD351" s="47"/>
      <c r="AE351" s="47"/>
      <c r="AF351" s="51"/>
      <c r="AG351" s="47"/>
      <c r="AH351" s="47"/>
      <c r="AI351" s="47"/>
      <c r="AJ351" s="47"/>
      <c r="AK351" s="49"/>
      <c r="AL351" s="50"/>
      <c r="AM351" s="50"/>
      <c r="AN351" s="50"/>
      <c r="AO351" s="50"/>
      <c r="AP351" s="50"/>
      <c r="AQ351" s="48"/>
      <c r="AR351" s="48"/>
    </row>
    <row r="352" spans="1:44" ht="18" customHeight="1" x14ac:dyDescent="0.25">
      <c r="A352" t="s">
        <v>602</v>
      </c>
      <c r="B352" s="21" t="s">
        <v>1482</v>
      </c>
      <c r="C352" s="11">
        <v>393.82751718399999</v>
      </c>
      <c r="D352" s="11">
        <v>1648</v>
      </c>
      <c r="E352" s="37">
        <v>48.4</v>
      </c>
      <c r="F352" s="38">
        <v>12.3</v>
      </c>
      <c r="G352" s="25">
        <v>38.299999999999997</v>
      </c>
      <c r="H352" s="25">
        <v>0</v>
      </c>
      <c r="I352" s="25">
        <v>0</v>
      </c>
      <c r="J352" s="25">
        <v>0</v>
      </c>
      <c r="K352" s="25">
        <v>0</v>
      </c>
      <c r="L352" s="30">
        <v>0</v>
      </c>
      <c r="M352" s="25">
        <v>0</v>
      </c>
      <c r="N352" s="25">
        <v>0</v>
      </c>
      <c r="O352" s="25">
        <v>0</v>
      </c>
      <c r="P352" s="25">
        <v>0</v>
      </c>
      <c r="Q352" s="25">
        <v>9.6999999999999993</v>
      </c>
      <c r="R352" s="25">
        <v>16.899999999999999</v>
      </c>
      <c r="S352" s="25">
        <v>4.3</v>
      </c>
      <c r="T352" s="25">
        <v>0.2</v>
      </c>
      <c r="U352" s="25">
        <v>3.7</v>
      </c>
      <c r="V352" s="28">
        <v>74</v>
      </c>
      <c r="W352" s="22">
        <v>5.0999999999999997E-2</v>
      </c>
      <c r="X352" s="9">
        <v>51</v>
      </c>
      <c r="Y352" s="9">
        <v>0</v>
      </c>
      <c r="Z352" s="22">
        <v>1.4</v>
      </c>
      <c r="AA352" s="40">
        <v>0.02</v>
      </c>
      <c r="AB352" s="22">
        <v>0.17</v>
      </c>
      <c r="AC352" s="22">
        <v>0.36</v>
      </c>
      <c r="AD352" s="43">
        <v>6</v>
      </c>
      <c r="AE352" s="22">
        <v>3.7</v>
      </c>
      <c r="AF352" s="31">
        <v>2.2999999999999998</v>
      </c>
      <c r="AG352" s="22">
        <v>0.26</v>
      </c>
      <c r="AH352" s="24">
        <v>2</v>
      </c>
      <c r="AI352" s="22">
        <v>0</v>
      </c>
      <c r="AJ352" s="22">
        <v>10</v>
      </c>
      <c r="AK352" s="30">
        <v>0.95</v>
      </c>
      <c r="AL352" s="28">
        <v>68</v>
      </c>
      <c r="AM352" s="28">
        <v>200</v>
      </c>
      <c r="AN352" s="28">
        <v>10</v>
      </c>
      <c r="AO352" s="28">
        <v>130</v>
      </c>
      <c r="AP352" s="28">
        <v>15</v>
      </c>
      <c r="AQ352" s="25">
        <v>1.9</v>
      </c>
      <c r="AR352" s="25">
        <v>1.3</v>
      </c>
    </row>
    <row r="353" spans="1:44" ht="18" customHeight="1" x14ac:dyDescent="0.25">
      <c r="A353" t="s">
        <v>603</v>
      </c>
      <c r="B353" s="56" t="s">
        <v>1605</v>
      </c>
      <c r="C353" s="11">
        <v>346.74983460799996</v>
      </c>
      <c r="D353" s="11">
        <v>1451</v>
      </c>
      <c r="E353" s="37">
        <v>49</v>
      </c>
      <c r="F353" s="38">
        <v>18.5</v>
      </c>
      <c r="G353" s="25">
        <v>30.3</v>
      </c>
      <c r="H353" s="25">
        <v>0</v>
      </c>
      <c r="I353" s="25">
        <v>0</v>
      </c>
      <c r="J353" s="25">
        <v>0</v>
      </c>
      <c r="K353" s="25">
        <v>0</v>
      </c>
      <c r="L353" s="30">
        <v>0</v>
      </c>
      <c r="M353" s="25">
        <v>0</v>
      </c>
      <c r="N353" s="25">
        <v>0</v>
      </c>
      <c r="O353" s="25">
        <v>0</v>
      </c>
      <c r="P353" s="25">
        <v>0</v>
      </c>
      <c r="Q353" s="25">
        <v>7.7</v>
      </c>
      <c r="R353" s="25">
        <v>13.4</v>
      </c>
      <c r="S353" s="25">
        <v>3.4</v>
      </c>
      <c r="T353" s="25">
        <v>0.159</v>
      </c>
      <c r="U353" s="25">
        <v>2.9</v>
      </c>
      <c r="V353" s="28">
        <v>98</v>
      </c>
      <c r="W353" s="22">
        <v>0.03</v>
      </c>
      <c r="X353" s="9">
        <v>30</v>
      </c>
      <c r="Y353" s="9">
        <v>0</v>
      </c>
      <c r="Z353" s="22">
        <v>0.87</v>
      </c>
      <c r="AA353" s="22">
        <v>0</v>
      </c>
      <c r="AB353" s="22">
        <v>0.17</v>
      </c>
      <c r="AC353" s="42">
        <v>0.5</v>
      </c>
      <c r="AD353" s="9">
        <v>8.6</v>
      </c>
      <c r="AE353" s="22">
        <v>4.5999999999999996</v>
      </c>
      <c r="AF353" s="24" t="s">
        <v>1020</v>
      </c>
      <c r="AG353" s="22">
        <v>0.26</v>
      </c>
      <c r="AH353" s="22">
        <v>2.2000000000000002</v>
      </c>
      <c r="AI353" s="22">
        <v>0</v>
      </c>
      <c r="AJ353" s="22">
        <v>7.8</v>
      </c>
      <c r="AK353" s="30">
        <v>2.2000000000000002</v>
      </c>
      <c r="AL353" s="28">
        <v>307</v>
      </c>
      <c r="AM353" s="28">
        <v>280</v>
      </c>
      <c r="AN353" s="28">
        <v>16</v>
      </c>
      <c r="AO353" s="28">
        <v>172</v>
      </c>
      <c r="AP353" s="28">
        <v>23</v>
      </c>
      <c r="AQ353" s="25">
        <v>2.9</v>
      </c>
      <c r="AR353" s="25">
        <v>2</v>
      </c>
    </row>
    <row r="354" spans="1:44" ht="18" customHeight="1" x14ac:dyDescent="0.25">
      <c r="A354" t="s">
        <v>604</v>
      </c>
      <c r="B354" s="56" t="s">
        <v>1606</v>
      </c>
      <c r="C354" s="11">
        <v>132.868992448</v>
      </c>
      <c r="D354" s="11">
        <v>556</v>
      </c>
      <c r="E354" s="37">
        <v>73.400000000000006</v>
      </c>
      <c r="F354" s="38">
        <v>19.3</v>
      </c>
      <c r="G354" s="25">
        <v>6.2</v>
      </c>
      <c r="H354" s="25">
        <v>0</v>
      </c>
      <c r="I354" s="25">
        <v>0</v>
      </c>
      <c r="J354" s="25">
        <v>0</v>
      </c>
      <c r="K354" s="25">
        <v>0</v>
      </c>
      <c r="L354" s="30">
        <v>0</v>
      </c>
      <c r="M354" s="25">
        <v>0</v>
      </c>
      <c r="N354" s="25">
        <v>0</v>
      </c>
      <c r="O354" s="25">
        <v>0</v>
      </c>
      <c r="P354" s="25">
        <v>0</v>
      </c>
      <c r="Q354" s="25">
        <v>1.6</v>
      </c>
      <c r="R354" s="25">
        <v>2.7</v>
      </c>
      <c r="S354" s="25">
        <v>0.7</v>
      </c>
      <c r="T354" s="25">
        <v>0.03</v>
      </c>
      <c r="U354" s="25">
        <v>0.6</v>
      </c>
      <c r="V354" s="28">
        <v>93</v>
      </c>
      <c r="W354" s="22">
        <v>2.4E-2</v>
      </c>
      <c r="X354" s="9">
        <v>24</v>
      </c>
      <c r="Y354" s="9">
        <v>0</v>
      </c>
      <c r="Z354" s="46">
        <v>0.4</v>
      </c>
      <c r="AA354" s="40">
        <v>0.02</v>
      </c>
      <c r="AB354" s="22">
        <v>0.36</v>
      </c>
      <c r="AC354" s="22">
        <v>0.45</v>
      </c>
      <c r="AD354" s="9">
        <v>9.5</v>
      </c>
      <c r="AE354" s="22">
        <v>5.3</v>
      </c>
      <c r="AF354" s="31">
        <v>4.2</v>
      </c>
      <c r="AG354" s="22">
        <v>0.34</v>
      </c>
      <c r="AH354" s="24">
        <v>3</v>
      </c>
      <c r="AI354" s="22">
        <v>0</v>
      </c>
      <c r="AJ354" s="22">
        <v>25</v>
      </c>
      <c r="AK354" s="30">
        <v>1.06</v>
      </c>
      <c r="AL354" s="28">
        <v>92</v>
      </c>
      <c r="AM354" s="28">
        <v>280</v>
      </c>
      <c r="AN354" s="28">
        <v>12</v>
      </c>
      <c r="AO354" s="28">
        <v>202</v>
      </c>
      <c r="AP354" s="28">
        <v>19</v>
      </c>
      <c r="AQ354" s="25">
        <v>2.4</v>
      </c>
      <c r="AR354" s="25">
        <v>1.9</v>
      </c>
    </row>
    <row r="355" spans="1:44" ht="18" customHeight="1" x14ac:dyDescent="0.25">
      <c r="A355" t="s">
        <v>605</v>
      </c>
      <c r="B355" s="56" t="s">
        <v>1607</v>
      </c>
      <c r="C355" s="11">
        <v>273.86306716799999</v>
      </c>
      <c r="D355" s="11">
        <v>1146</v>
      </c>
      <c r="E355" s="37">
        <v>46.7</v>
      </c>
      <c r="F355" s="38">
        <v>35.4</v>
      </c>
      <c r="G355" s="25">
        <v>14.7</v>
      </c>
      <c r="H355" s="25">
        <v>0</v>
      </c>
      <c r="I355" s="25">
        <v>0</v>
      </c>
      <c r="J355" s="25">
        <v>0</v>
      </c>
      <c r="K355" s="25">
        <v>0</v>
      </c>
      <c r="L355" s="30">
        <v>0</v>
      </c>
      <c r="M355" s="25">
        <v>0</v>
      </c>
      <c r="N355" s="25">
        <v>0</v>
      </c>
      <c r="O355" s="25">
        <v>0</v>
      </c>
      <c r="P355" s="25">
        <v>0</v>
      </c>
      <c r="Q355" s="25">
        <v>4.4000000000000004</v>
      </c>
      <c r="R355" s="25">
        <v>6</v>
      </c>
      <c r="S355" s="25">
        <v>1.6</v>
      </c>
      <c r="T355" s="25">
        <v>0.109</v>
      </c>
      <c r="U355" s="25">
        <v>1.4</v>
      </c>
      <c r="V355" s="28">
        <v>145</v>
      </c>
      <c r="W355" s="22">
        <v>0.06</v>
      </c>
      <c r="X355" s="9">
        <v>60</v>
      </c>
      <c r="Y355" s="9">
        <v>0</v>
      </c>
      <c r="Z355" s="22">
        <v>0.75</v>
      </c>
      <c r="AA355" s="46">
        <v>0.7</v>
      </c>
      <c r="AB355" s="22">
        <v>0.54</v>
      </c>
      <c r="AC355" s="22">
        <v>0.84</v>
      </c>
      <c r="AD355" s="9">
        <v>16</v>
      </c>
      <c r="AE355" s="22">
        <v>8.9</v>
      </c>
      <c r="AF355" s="31">
        <v>7.6</v>
      </c>
      <c r="AG355" s="22">
        <v>0.41</v>
      </c>
      <c r="AH355" s="24">
        <v>5</v>
      </c>
      <c r="AI355" s="22">
        <v>0</v>
      </c>
      <c r="AJ355" s="22">
        <v>28</v>
      </c>
      <c r="AK355" s="30">
        <v>3.23</v>
      </c>
      <c r="AL355" s="28">
        <v>667</v>
      </c>
      <c r="AM355" s="28">
        <v>514</v>
      </c>
      <c r="AN355" s="28">
        <v>23</v>
      </c>
      <c r="AO355" s="28">
        <v>340</v>
      </c>
      <c r="AP355" s="28">
        <v>39</v>
      </c>
      <c r="AQ355" s="25">
        <v>4.5</v>
      </c>
      <c r="AR355" s="25">
        <v>3.6</v>
      </c>
    </row>
    <row r="356" spans="1:44" ht="18" customHeight="1" x14ac:dyDescent="0.25">
      <c r="A356" t="s">
        <v>606</v>
      </c>
      <c r="B356" s="56" t="s">
        <v>1608</v>
      </c>
      <c r="C356" s="11">
        <v>232.99868279999998</v>
      </c>
      <c r="D356" s="11">
        <v>975</v>
      </c>
      <c r="E356" s="37">
        <v>56.2</v>
      </c>
      <c r="F356" s="38">
        <v>27.2</v>
      </c>
      <c r="G356" s="25">
        <v>13.8</v>
      </c>
      <c r="H356" s="25">
        <v>0</v>
      </c>
      <c r="I356" s="25">
        <v>0</v>
      </c>
      <c r="J356" s="25">
        <v>0</v>
      </c>
      <c r="K356" s="25">
        <v>0</v>
      </c>
      <c r="L356" s="30">
        <v>0</v>
      </c>
      <c r="M356" s="25">
        <v>0</v>
      </c>
      <c r="N356" s="25">
        <v>0</v>
      </c>
      <c r="O356" s="25">
        <v>0</v>
      </c>
      <c r="P356" s="25">
        <v>0.1</v>
      </c>
      <c r="Q356" s="25">
        <v>4.7</v>
      </c>
      <c r="R356" s="25">
        <v>5.4</v>
      </c>
      <c r="S356" s="25">
        <v>1.5</v>
      </c>
      <c r="T356" s="25">
        <v>0.129</v>
      </c>
      <c r="U356" s="25">
        <v>1.3</v>
      </c>
      <c r="V356" s="28">
        <v>136</v>
      </c>
      <c r="W356" s="22">
        <v>0.06</v>
      </c>
      <c r="X356" s="9">
        <v>60</v>
      </c>
      <c r="Y356" s="9">
        <v>37</v>
      </c>
      <c r="Z356" s="46">
        <v>0.7</v>
      </c>
      <c r="AA356" s="22">
        <v>1.2</v>
      </c>
      <c r="AB356" s="22">
        <v>0.36</v>
      </c>
      <c r="AC356" s="22">
        <v>0.63</v>
      </c>
      <c r="AD356" s="9">
        <v>12</v>
      </c>
      <c r="AE356" s="24">
        <v>6</v>
      </c>
      <c r="AF356" s="31">
        <v>5.8</v>
      </c>
      <c r="AG356" s="22">
        <v>0.38</v>
      </c>
      <c r="AH356" s="24">
        <v>3</v>
      </c>
      <c r="AI356" s="22">
        <v>1.6</v>
      </c>
      <c r="AJ356" s="22">
        <v>22</v>
      </c>
      <c r="AK356" s="30">
        <v>2.82</v>
      </c>
      <c r="AL356" s="28">
        <v>680</v>
      </c>
      <c r="AM356" s="28">
        <v>403</v>
      </c>
      <c r="AN356" s="28">
        <v>19</v>
      </c>
      <c r="AO356" s="28">
        <v>285</v>
      </c>
      <c r="AP356" s="28">
        <v>31</v>
      </c>
      <c r="AQ356" s="25">
        <v>3.5</v>
      </c>
      <c r="AR356" s="25">
        <v>2.7</v>
      </c>
    </row>
    <row r="357" spans="1:44" ht="18" customHeight="1" x14ac:dyDescent="0.25">
      <c r="A357" t="s">
        <v>607</v>
      </c>
      <c r="B357" s="21" t="s">
        <v>1483</v>
      </c>
      <c r="C357" s="11">
        <v>103.714285472</v>
      </c>
      <c r="D357" s="11">
        <v>434</v>
      </c>
      <c r="E357" s="37">
        <v>74</v>
      </c>
      <c r="F357" s="38">
        <v>23</v>
      </c>
      <c r="G357" s="25">
        <v>1.3</v>
      </c>
      <c r="H357" s="25">
        <v>0</v>
      </c>
      <c r="I357" s="25">
        <v>0</v>
      </c>
      <c r="J357" s="25">
        <v>0</v>
      </c>
      <c r="K357" s="25">
        <v>0</v>
      </c>
      <c r="L357" s="30">
        <v>0</v>
      </c>
      <c r="M357" s="25">
        <v>0</v>
      </c>
      <c r="N357" s="25">
        <v>0</v>
      </c>
      <c r="O357" s="25">
        <v>0</v>
      </c>
      <c r="P357" s="25">
        <v>0</v>
      </c>
      <c r="Q357" s="25">
        <v>0.4</v>
      </c>
      <c r="R357" s="25">
        <v>0.5</v>
      </c>
      <c r="S357" s="25">
        <v>0.3</v>
      </c>
      <c r="T357" s="25">
        <v>4.8000000000000001E-2</v>
      </c>
      <c r="U357" s="25">
        <v>0.2</v>
      </c>
      <c r="V357" s="28">
        <v>61</v>
      </c>
      <c r="W357" s="22">
        <v>0</v>
      </c>
      <c r="X357" s="9">
        <v>0</v>
      </c>
      <c r="Y357" s="9">
        <v>0</v>
      </c>
      <c r="Z357" s="46">
        <v>0.3</v>
      </c>
      <c r="AA357" s="22">
        <v>0</v>
      </c>
      <c r="AB357" s="22">
        <v>0.24</v>
      </c>
      <c r="AC357" s="22">
        <v>0.18</v>
      </c>
      <c r="AD357" s="9">
        <v>10</v>
      </c>
      <c r="AE357" s="22">
        <v>4.5</v>
      </c>
      <c r="AF357" s="24" t="s">
        <v>1021</v>
      </c>
      <c r="AG357" s="46">
        <v>0.6</v>
      </c>
      <c r="AH357" s="22">
        <v>0.43</v>
      </c>
      <c r="AI357" s="22">
        <v>0</v>
      </c>
      <c r="AJ357" s="43">
        <v>8</v>
      </c>
      <c r="AK357" s="30">
        <v>1.2</v>
      </c>
      <c r="AL357" s="28">
        <v>60</v>
      </c>
      <c r="AM357" s="28">
        <v>247</v>
      </c>
      <c r="AN357" s="28">
        <v>19</v>
      </c>
      <c r="AO357" s="28">
        <v>171</v>
      </c>
      <c r="AP357" s="28">
        <v>29</v>
      </c>
      <c r="AQ357" s="25">
        <v>4.5</v>
      </c>
      <c r="AR357" s="25">
        <v>2.4</v>
      </c>
    </row>
    <row r="358" spans="1:44" ht="18" customHeight="1" x14ac:dyDescent="0.25">
      <c r="A358" t="s">
        <v>608</v>
      </c>
      <c r="B358" s="56" t="s">
        <v>1596</v>
      </c>
      <c r="C358" s="11">
        <v>205.277813872</v>
      </c>
      <c r="D358" s="11">
        <v>859</v>
      </c>
      <c r="E358" s="37">
        <v>60.4</v>
      </c>
      <c r="F358" s="38">
        <v>24.6</v>
      </c>
      <c r="G358" s="25">
        <v>11.2</v>
      </c>
      <c r="H358" s="25">
        <v>0.7</v>
      </c>
      <c r="I358" s="25">
        <v>0.7</v>
      </c>
      <c r="J358" s="25">
        <v>0.4</v>
      </c>
      <c r="K358" s="25">
        <v>0.4</v>
      </c>
      <c r="L358" s="30">
        <v>0</v>
      </c>
      <c r="M358" s="25">
        <v>0.5</v>
      </c>
      <c r="N358" s="25">
        <v>0.2</v>
      </c>
      <c r="O358" s="25">
        <v>0.1</v>
      </c>
      <c r="P358" s="25">
        <v>0.3</v>
      </c>
      <c r="Q358" s="25">
        <v>5.0999999999999996</v>
      </c>
      <c r="R358" s="25">
        <v>2.8</v>
      </c>
      <c r="S358" s="25">
        <v>2.8</v>
      </c>
      <c r="T358" s="25">
        <v>5.8999999999999997E-2</v>
      </c>
      <c r="U358" s="25">
        <v>2.5</v>
      </c>
      <c r="V358" s="28">
        <v>66</v>
      </c>
      <c r="W358" s="22">
        <v>0.08</v>
      </c>
      <c r="X358" s="9">
        <v>80</v>
      </c>
      <c r="Y358" s="9">
        <v>61</v>
      </c>
      <c r="Z358" s="22">
        <v>0.27</v>
      </c>
      <c r="AA358" s="22">
        <v>0</v>
      </c>
      <c r="AB358" s="46">
        <v>0.2</v>
      </c>
      <c r="AC358" s="22">
        <v>0.21</v>
      </c>
      <c r="AD358" s="9">
        <v>10</v>
      </c>
      <c r="AE358" s="22">
        <v>3.8</v>
      </c>
      <c r="AF358" s="31">
        <v>6.4</v>
      </c>
      <c r="AG358" s="22">
        <v>0.53</v>
      </c>
      <c r="AH358" s="22">
        <v>0.33</v>
      </c>
      <c r="AI358" s="24">
        <v>2</v>
      </c>
      <c r="AJ358" s="22">
        <v>7.1</v>
      </c>
      <c r="AK358" s="30">
        <v>2.8</v>
      </c>
      <c r="AL358" s="28">
        <v>553</v>
      </c>
      <c r="AM358" s="28">
        <v>306</v>
      </c>
      <c r="AN358" s="28">
        <v>27</v>
      </c>
      <c r="AO358" s="28">
        <v>189</v>
      </c>
      <c r="AP358" s="28">
        <v>38</v>
      </c>
      <c r="AQ358" s="25">
        <v>5</v>
      </c>
      <c r="AR358" s="25">
        <v>2.6</v>
      </c>
    </row>
    <row r="359" spans="1:44" ht="18" customHeight="1" x14ac:dyDescent="0.25">
      <c r="A359" t="s">
        <v>609</v>
      </c>
      <c r="B359" s="21" t="s">
        <v>1484</v>
      </c>
      <c r="C359" s="11">
        <v>136.93153358399999</v>
      </c>
      <c r="D359" s="11">
        <v>573</v>
      </c>
      <c r="E359" s="37">
        <v>72</v>
      </c>
      <c r="F359" s="38">
        <v>20.5</v>
      </c>
      <c r="G359" s="25">
        <v>6.1</v>
      </c>
      <c r="H359" s="25">
        <v>0</v>
      </c>
      <c r="I359" s="25">
        <v>0</v>
      </c>
      <c r="J359" s="25">
        <v>0</v>
      </c>
      <c r="K359" s="25">
        <v>0</v>
      </c>
      <c r="L359" s="30">
        <v>0</v>
      </c>
      <c r="M359" s="25">
        <v>0</v>
      </c>
      <c r="N359" s="25">
        <v>0</v>
      </c>
      <c r="O359" s="25">
        <v>0</v>
      </c>
      <c r="P359" s="25">
        <v>0</v>
      </c>
      <c r="Q359" s="25">
        <v>2</v>
      </c>
      <c r="R359" s="25">
        <v>2.4</v>
      </c>
      <c r="S359" s="25">
        <v>1.5</v>
      </c>
      <c r="T359" s="25">
        <v>0.03</v>
      </c>
      <c r="U359" s="25">
        <v>1.5</v>
      </c>
      <c r="V359" s="28">
        <v>78</v>
      </c>
      <c r="W359" s="22">
        <v>0</v>
      </c>
      <c r="X359" s="9">
        <v>0</v>
      </c>
      <c r="Y359" s="9">
        <v>0</v>
      </c>
      <c r="Z359" s="46">
        <v>0.3</v>
      </c>
      <c r="AA359" s="22">
        <v>0</v>
      </c>
      <c r="AB359" s="40">
        <v>7.0000000000000007E-2</v>
      </c>
      <c r="AC359" s="22">
        <v>0.14000000000000001</v>
      </c>
      <c r="AD359" s="9">
        <v>11</v>
      </c>
      <c r="AE359" s="24">
        <v>8</v>
      </c>
      <c r="AF359" s="31">
        <v>3.8</v>
      </c>
      <c r="AG359" s="46">
        <v>0.6</v>
      </c>
      <c r="AH359" s="24">
        <v>2</v>
      </c>
      <c r="AI359" s="22">
        <v>0</v>
      </c>
      <c r="AJ359" s="22">
        <v>17</v>
      </c>
      <c r="AK359" s="30">
        <v>1.1499999999999999</v>
      </c>
      <c r="AL359" s="28">
        <v>49</v>
      </c>
      <c r="AM359" s="28">
        <v>270</v>
      </c>
      <c r="AN359" s="28">
        <v>18</v>
      </c>
      <c r="AO359" s="28">
        <v>210</v>
      </c>
      <c r="AP359" s="28">
        <v>19</v>
      </c>
      <c r="AQ359" s="25">
        <v>2</v>
      </c>
      <c r="AR359" s="25">
        <v>1.6</v>
      </c>
    </row>
    <row r="360" spans="1:44" ht="18" customHeight="1" x14ac:dyDescent="0.25">
      <c r="A360" t="s">
        <v>610</v>
      </c>
      <c r="B360" s="56" t="s">
        <v>1597</v>
      </c>
      <c r="C360" s="11">
        <v>134.30283049599998</v>
      </c>
      <c r="D360" s="11">
        <v>562</v>
      </c>
      <c r="E360" s="37">
        <v>71.099999999999994</v>
      </c>
      <c r="F360" s="38">
        <v>23</v>
      </c>
      <c r="G360" s="25">
        <v>4.7</v>
      </c>
      <c r="H360" s="25">
        <v>0</v>
      </c>
      <c r="I360" s="25">
        <v>0</v>
      </c>
      <c r="J360" s="25">
        <v>0</v>
      </c>
      <c r="K360" s="25">
        <v>0</v>
      </c>
      <c r="L360" s="30">
        <v>0</v>
      </c>
      <c r="M360" s="25">
        <v>0</v>
      </c>
      <c r="N360" s="25">
        <v>0</v>
      </c>
      <c r="O360" s="25">
        <v>0</v>
      </c>
      <c r="P360" s="25">
        <v>0</v>
      </c>
      <c r="Q360" s="25">
        <v>1.5</v>
      </c>
      <c r="R360" s="25">
        <v>1.9</v>
      </c>
      <c r="S360" s="25">
        <v>1.2</v>
      </c>
      <c r="T360" s="25">
        <v>0.02</v>
      </c>
      <c r="U360" s="25">
        <v>0.8</v>
      </c>
      <c r="V360" s="28">
        <v>68</v>
      </c>
      <c r="W360" s="22">
        <v>7.0000000000000001E-3</v>
      </c>
      <c r="X360" s="43">
        <v>7</v>
      </c>
      <c r="Y360" s="9">
        <v>0</v>
      </c>
      <c r="Z360" s="46">
        <v>0.3</v>
      </c>
      <c r="AA360" s="22">
        <v>0</v>
      </c>
      <c r="AB360" s="40">
        <v>7.0000000000000007E-2</v>
      </c>
      <c r="AC360" s="42">
        <v>0.1</v>
      </c>
      <c r="AD360" s="9">
        <v>12</v>
      </c>
      <c r="AE360" s="22">
        <v>7.4</v>
      </c>
      <c r="AF360" s="31">
        <v>4.3</v>
      </c>
      <c r="AG360" s="22">
        <v>0.52</v>
      </c>
      <c r="AH360" s="24">
        <v>1</v>
      </c>
      <c r="AI360" s="22">
        <v>0</v>
      </c>
      <c r="AJ360" s="22">
        <v>7.4</v>
      </c>
      <c r="AK360" s="30">
        <v>1.2</v>
      </c>
      <c r="AL360" s="28">
        <v>64</v>
      </c>
      <c r="AM360" s="28">
        <v>330</v>
      </c>
      <c r="AN360" s="25">
        <v>7</v>
      </c>
      <c r="AO360" s="28">
        <v>200</v>
      </c>
      <c r="AP360" s="28">
        <v>30</v>
      </c>
      <c r="AQ360" s="25">
        <v>0.7</v>
      </c>
      <c r="AR360" s="25">
        <v>0.6</v>
      </c>
    </row>
    <row r="361" spans="1:44" ht="18" customHeight="1" x14ac:dyDescent="0.25">
      <c r="A361" t="s">
        <v>611</v>
      </c>
      <c r="B361" s="56" t="s">
        <v>1598</v>
      </c>
      <c r="C361" s="11">
        <v>161.06780739199999</v>
      </c>
      <c r="D361" s="11">
        <v>674</v>
      </c>
      <c r="E361" s="37">
        <v>65.599999999999994</v>
      </c>
      <c r="F361" s="38">
        <v>23</v>
      </c>
      <c r="G361" s="25">
        <v>7.1</v>
      </c>
      <c r="H361" s="25">
        <v>1.4</v>
      </c>
      <c r="I361" s="25">
        <v>1.4</v>
      </c>
      <c r="J361" s="25">
        <v>1.2</v>
      </c>
      <c r="K361" s="25">
        <v>1.2</v>
      </c>
      <c r="L361" s="30">
        <v>0</v>
      </c>
      <c r="M361" s="25">
        <v>0</v>
      </c>
      <c r="N361" s="25">
        <v>0</v>
      </c>
      <c r="O361" s="25">
        <v>0.2</v>
      </c>
      <c r="P361" s="25">
        <v>0.6</v>
      </c>
      <c r="Q361" s="25">
        <v>2.6</v>
      </c>
      <c r="R361" s="25">
        <v>2.7</v>
      </c>
      <c r="S361" s="25">
        <v>1.5</v>
      </c>
      <c r="T361" s="25">
        <v>6.0999999999999999E-2</v>
      </c>
      <c r="U361" s="25">
        <v>1.1000000000000001</v>
      </c>
      <c r="V361" s="28">
        <v>69</v>
      </c>
      <c r="W361" s="22">
        <v>0.04</v>
      </c>
      <c r="X361" s="9">
        <v>40</v>
      </c>
      <c r="Y361" s="9">
        <v>106</v>
      </c>
      <c r="Z361" s="22">
        <v>0.35</v>
      </c>
      <c r="AA361" s="46">
        <v>0.8</v>
      </c>
      <c r="AB361" s="40">
        <v>0.08</v>
      </c>
      <c r="AC361" s="22">
        <v>0.11</v>
      </c>
      <c r="AD361" s="9">
        <v>10</v>
      </c>
      <c r="AE361" s="24">
        <v>6</v>
      </c>
      <c r="AF361" s="31">
        <v>4.3</v>
      </c>
      <c r="AG361" s="22">
        <v>0.46</v>
      </c>
      <c r="AH361" s="22">
        <v>0.69</v>
      </c>
      <c r="AI361" s="24">
        <v>6</v>
      </c>
      <c r="AJ361" s="22">
        <v>9.1999999999999993</v>
      </c>
      <c r="AK361" s="30">
        <v>2.38</v>
      </c>
      <c r="AL361" s="28">
        <v>493</v>
      </c>
      <c r="AM361" s="28">
        <v>422</v>
      </c>
      <c r="AN361" s="28">
        <v>17</v>
      </c>
      <c r="AO361" s="28">
        <v>207</v>
      </c>
      <c r="AP361" s="28">
        <v>37</v>
      </c>
      <c r="AQ361" s="25">
        <v>1</v>
      </c>
      <c r="AR361" s="25">
        <v>0.7</v>
      </c>
    </row>
    <row r="362" spans="1:44" ht="18" customHeight="1" x14ac:dyDescent="0.25">
      <c r="A362" t="s">
        <v>612</v>
      </c>
      <c r="B362" s="56" t="s">
        <v>1599</v>
      </c>
      <c r="C362" s="11">
        <v>105.387096528</v>
      </c>
      <c r="D362" s="11">
        <v>441</v>
      </c>
      <c r="E362" s="37">
        <v>74.2</v>
      </c>
      <c r="F362" s="38">
        <v>23.4</v>
      </c>
      <c r="G362" s="25">
        <v>1.3</v>
      </c>
      <c r="H362" s="25">
        <v>0</v>
      </c>
      <c r="I362" s="25">
        <v>0</v>
      </c>
      <c r="J362" s="25">
        <v>0</v>
      </c>
      <c r="K362" s="25">
        <v>0</v>
      </c>
      <c r="L362" s="30">
        <v>0</v>
      </c>
      <c r="M362" s="25">
        <v>0</v>
      </c>
      <c r="N362" s="25">
        <v>0</v>
      </c>
      <c r="O362" s="25">
        <v>0</v>
      </c>
      <c r="P362" s="25">
        <v>0</v>
      </c>
      <c r="Q362" s="25">
        <v>0.3</v>
      </c>
      <c r="R362" s="25">
        <v>0.4</v>
      </c>
      <c r="S362" s="25">
        <v>0.2</v>
      </c>
      <c r="T362" s="25">
        <v>0.01</v>
      </c>
      <c r="U362" s="25">
        <v>0.2</v>
      </c>
      <c r="V362" s="28">
        <v>57</v>
      </c>
      <c r="W362" s="22">
        <v>0</v>
      </c>
      <c r="X362" s="9">
        <v>0</v>
      </c>
      <c r="Y362" s="9">
        <v>0</v>
      </c>
      <c r="Z362" s="46">
        <v>0.3</v>
      </c>
      <c r="AA362" s="22">
        <v>0</v>
      </c>
      <c r="AB362" s="41">
        <v>0.06</v>
      </c>
      <c r="AC362" s="22">
        <v>0.12</v>
      </c>
      <c r="AD362" s="9">
        <v>12</v>
      </c>
      <c r="AE362" s="22">
        <v>7.9</v>
      </c>
      <c r="AF362" s="31">
        <v>4.4000000000000004</v>
      </c>
      <c r="AG362" s="22">
        <v>0.57999999999999996</v>
      </c>
      <c r="AH362" s="24">
        <v>1</v>
      </c>
      <c r="AI362" s="22">
        <v>0</v>
      </c>
      <c r="AJ362" s="43">
        <v>8</v>
      </c>
      <c r="AK362" s="30">
        <v>1.1000000000000001</v>
      </c>
      <c r="AL362" s="28">
        <v>63</v>
      </c>
      <c r="AM362" s="28">
        <v>353</v>
      </c>
      <c r="AN362" s="25">
        <v>8</v>
      </c>
      <c r="AO362" s="28">
        <v>210</v>
      </c>
      <c r="AP362" s="28">
        <v>32</v>
      </c>
      <c r="AQ362" s="25">
        <v>0.7</v>
      </c>
      <c r="AR362" s="25">
        <v>0.6</v>
      </c>
    </row>
    <row r="363" spans="1:44" ht="18" customHeight="1" x14ac:dyDescent="0.25">
      <c r="A363" t="s">
        <v>613</v>
      </c>
      <c r="B363" s="56" t="s">
        <v>1600</v>
      </c>
      <c r="C363" s="11">
        <v>172.06056576</v>
      </c>
      <c r="D363" s="11">
        <v>720</v>
      </c>
      <c r="E363" s="37">
        <v>63.2</v>
      </c>
      <c r="F363" s="38">
        <v>28.3</v>
      </c>
      <c r="G363" s="25">
        <v>6.4</v>
      </c>
      <c r="H363" s="25">
        <v>0.1</v>
      </c>
      <c r="I363" s="25">
        <v>0.1</v>
      </c>
      <c r="J363" s="25">
        <v>0.1</v>
      </c>
      <c r="K363" s="25">
        <v>0.1</v>
      </c>
      <c r="L363" s="30">
        <v>0.28999999999999998</v>
      </c>
      <c r="M363" s="25">
        <v>0</v>
      </c>
      <c r="N363" s="25">
        <v>0</v>
      </c>
      <c r="O363" s="25">
        <v>0</v>
      </c>
      <c r="P363" s="25">
        <v>0</v>
      </c>
      <c r="Q363" s="25">
        <v>2.7</v>
      </c>
      <c r="R363" s="25">
        <v>2</v>
      </c>
      <c r="S363" s="25">
        <v>0.7</v>
      </c>
      <c r="T363" s="25">
        <v>9.6000000000000002E-2</v>
      </c>
      <c r="U363" s="25">
        <v>0.7</v>
      </c>
      <c r="V363" s="28">
        <v>70</v>
      </c>
      <c r="W363" s="22">
        <v>0.03</v>
      </c>
      <c r="X363" s="9">
        <v>30</v>
      </c>
      <c r="Y363" s="9">
        <v>0</v>
      </c>
      <c r="Z363" s="22">
        <v>0.53</v>
      </c>
      <c r="AA363" s="22">
        <v>1.1000000000000001</v>
      </c>
      <c r="AB363" s="41">
        <v>0.06</v>
      </c>
      <c r="AC363" s="22">
        <v>0.15</v>
      </c>
      <c r="AD363" s="9">
        <v>14</v>
      </c>
      <c r="AE363" s="22">
        <v>8.8000000000000007</v>
      </c>
      <c r="AF363" s="31">
        <v>5.3</v>
      </c>
      <c r="AG363" s="22">
        <v>0.47</v>
      </c>
      <c r="AH363" s="22">
        <v>1.1000000000000001</v>
      </c>
      <c r="AI363" s="22">
        <v>1.6</v>
      </c>
      <c r="AJ363" s="22">
        <v>6.3</v>
      </c>
      <c r="AK363" s="30">
        <v>1.99</v>
      </c>
      <c r="AL363" s="28">
        <v>422</v>
      </c>
      <c r="AM363" s="28">
        <v>434</v>
      </c>
      <c r="AN363" s="28">
        <v>10</v>
      </c>
      <c r="AO363" s="28">
        <v>234</v>
      </c>
      <c r="AP363" s="28">
        <v>42</v>
      </c>
      <c r="AQ363" s="25">
        <v>0.9</v>
      </c>
      <c r="AR363" s="25">
        <v>0.8</v>
      </c>
    </row>
    <row r="364" spans="1:44" ht="18" customHeight="1" x14ac:dyDescent="0.25">
      <c r="A364" t="s">
        <v>614</v>
      </c>
      <c r="B364" s="56" t="s">
        <v>1601</v>
      </c>
      <c r="C364" s="11">
        <v>225.59051955199999</v>
      </c>
      <c r="D364" s="11">
        <v>944</v>
      </c>
      <c r="E364" s="37">
        <v>53.9</v>
      </c>
      <c r="F364" s="38">
        <v>25.5</v>
      </c>
      <c r="G364" s="25">
        <v>9.9</v>
      </c>
      <c r="H364" s="25">
        <v>8.4</v>
      </c>
      <c r="I364" s="25">
        <v>9.1999999999999993</v>
      </c>
      <c r="J364" s="25">
        <v>0.3</v>
      </c>
      <c r="K364" s="25">
        <v>0.3</v>
      </c>
      <c r="L364" s="30">
        <v>0</v>
      </c>
      <c r="M364" s="25">
        <v>0</v>
      </c>
      <c r="N364" s="25">
        <v>8.1</v>
      </c>
      <c r="O364" s="25">
        <v>0</v>
      </c>
      <c r="P364" s="25">
        <v>0.4</v>
      </c>
      <c r="Q364" s="25">
        <v>1.5</v>
      </c>
      <c r="R364" s="25">
        <v>2.4</v>
      </c>
      <c r="S364" s="25">
        <v>5</v>
      </c>
      <c r="T364" s="25">
        <v>4.2000000000000003E-2</v>
      </c>
      <c r="U364" s="25">
        <v>5</v>
      </c>
      <c r="V364" s="28">
        <v>107</v>
      </c>
      <c r="W364" s="22">
        <v>0.03</v>
      </c>
      <c r="X364" s="9">
        <v>30</v>
      </c>
      <c r="Y364" s="9">
        <v>0</v>
      </c>
      <c r="Z364" s="22">
        <v>0.41</v>
      </c>
      <c r="AA364" s="22">
        <v>0.16</v>
      </c>
      <c r="AB364" s="41">
        <v>0.05</v>
      </c>
      <c r="AC364" s="22">
        <v>0.18</v>
      </c>
      <c r="AD364" s="9">
        <v>12</v>
      </c>
      <c r="AE364" s="22">
        <v>6.7</v>
      </c>
      <c r="AF364" s="31">
        <v>5.0999999999999996</v>
      </c>
      <c r="AG364" s="22">
        <v>0.39</v>
      </c>
      <c r="AH364" s="22">
        <v>1.2</v>
      </c>
      <c r="AI364" s="22">
        <v>0</v>
      </c>
      <c r="AJ364" s="22">
        <v>8.1</v>
      </c>
      <c r="AK364" s="30">
        <v>1.92</v>
      </c>
      <c r="AL364" s="28">
        <v>248</v>
      </c>
      <c r="AM364" s="28">
        <v>349</v>
      </c>
      <c r="AN364" s="28">
        <v>20</v>
      </c>
      <c r="AO364" s="28">
        <v>220</v>
      </c>
      <c r="AP364" s="28">
        <v>34</v>
      </c>
      <c r="AQ364" s="25">
        <v>1.2</v>
      </c>
      <c r="AR364" s="25">
        <v>0.9</v>
      </c>
    </row>
    <row r="365" spans="1:44" ht="18" customHeight="1" x14ac:dyDescent="0.25">
      <c r="A365" t="s">
        <v>615</v>
      </c>
      <c r="B365" s="56" t="s">
        <v>1602</v>
      </c>
      <c r="C365" s="11">
        <v>148.40223796799998</v>
      </c>
      <c r="D365" s="11">
        <v>621</v>
      </c>
      <c r="E365" s="37">
        <v>71.599999999999994</v>
      </c>
      <c r="F365" s="38">
        <v>18.899999999999999</v>
      </c>
      <c r="G365" s="25">
        <v>8.1</v>
      </c>
      <c r="H365" s="25">
        <v>0</v>
      </c>
      <c r="I365" s="25">
        <v>0</v>
      </c>
      <c r="J365" s="25">
        <v>0</v>
      </c>
      <c r="K365" s="25">
        <v>0</v>
      </c>
      <c r="L365" s="30">
        <v>0</v>
      </c>
      <c r="M365" s="25">
        <v>0</v>
      </c>
      <c r="N365" s="25">
        <v>0</v>
      </c>
      <c r="O365" s="25">
        <v>0</v>
      </c>
      <c r="P365" s="25">
        <v>0</v>
      </c>
      <c r="Q365" s="25">
        <v>2.6</v>
      </c>
      <c r="R365" s="25">
        <v>3.2</v>
      </c>
      <c r="S365" s="25">
        <v>2</v>
      </c>
      <c r="T365" s="25">
        <v>0.03</v>
      </c>
      <c r="U365" s="25">
        <v>1.5</v>
      </c>
      <c r="V365" s="28">
        <v>86</v>
      </c>
      <c r="W365" s="22">
        <v>0</v>
      </c>
      <c r="X365" s="9">
        <v>0</v>
      </c>
      <c r="Y365" s="9">
        <v>0</v>
      </c>
      <c r="Z365" s="46">
        <v>0.4</v>
      </c>
      <c r="AA365" s="22">
        <v>0</v>
      </c>
      <c r="AB365" s="40">
        <v>0.08</v>
      </c>
      <c r="AC365" s="22">
        <v>0.19</v>
      </c>
      <c r="AD365" s="9">
        <v>8.5</v>
      </c>
      <c r="AE365" s="24">
        <v>5</v>
      </c>
      <c r="AF365" s="31">
        <v>3.5</v>
      </c>
      <c r="AG365" s="22">
        <v>0.32</v>
      </c>
      <c r="AH365" s="24">
        <v>2</v>
      </c>
      <c r="AI365" s="22">
        <v>0</v>
      </c>
      <c r="AJ365" s="22">
        <v>22</v>
      </c>
      <c r="AK365" s="30">
        <v>1.17</v>
      </c>
      <c r="AL365" s="28">
        <v>83</v>
      </c>
      <c r="AM365" s="28">
        <v>287</v>
      </c>
      <c r="AN365" s="28">
        <v>16</v>
      </c>
      <c r="AO365" s="28">
        <v>190</v>
      </c>
      <c r="AP365" s="28">
        <v>20</v>
      </c>
      <c r="AQ365" s="25">
        <v>1.6</v>
      </c>
      <c r="AR365" s="25">
        <v>2.9</v>
      </c>
    </row>
    <row r="366" spans="1:44" ht="18" customHeight="1" x14ac:dyDescent="0.25">
      <c r="A366" t="s">
        <v>616</v>
      </c>
      <c r="B366" s="56" t="s">
        <v>1603</v>
      </c>
      <c r="C366" s="11">
        <v>209</v>
      </c>
      <c r="D366" s="11">
        <v>874</v>
      </c>
      <c r="E366" s="37">
        <v>61.3</v>
      </c>
      <c r="F366" s="38">
        <v>23.9</v>
      </c>
      <c r="G366" s="25">
        <v>12.6</v>
      </c>
      <c r="H366" s="25">
        <v>0</v>
      </c>
      <c r="I366" s="25">
        <v>0</v>
      </c>
      <c r="J366" s="25">
        <v>0</v>
      </c>
      <c r="K366" s="25">
        <v>0</v>
      </c>
      <c r="L366" s="30">
        <v>0</v>
      </c>
      <c r="M366" s="25">
        <v>0</v>
      </c>
      <c r="N366" s="25">
        <v>0</v>
      </c>
      <c r="O366" s="25">
        <v>0</v>
      </c>
      <c r="P366" s="25">
        <v>0</v>
      </c>
      <c r="Q366" s="25">
        <v>4.4000000000000004</v>
      </c>
      <c r="R366" s="25">
        <v>4.8</v>
      </c>
      <c r="S366" s="25">
        <v>2.8</v>
      </c>
      <c r="T366" s="25">
        <v>7.4999999999999997E-2</v>
      </c>
      <c r="U366" s="25">
        <v>2.1</v>
      </c>
      <c r="V366" s="28">
        <v>99</v>
      </c>
      <c r="W366" s="22">
        <v>1.6E-2</v>
      </c>
      <c r="X366" s="9">
        <v>16</v>
      </c>
      <c r="Y366" s="9">
        <v>0</v>
      </c>
      <c r="Z366" s="22">
        <v>0.52</v>
      </c>
      <c r="AA366" s="46">
        <v>0.5</v>
      </c>
      <c r="AB366" s="40">
        <v>0.08</v>
      </c>
      <c r="AC366" s="22">
        <v>0.25</v>
      </c>
      <c r="AD366" s="9">
        <v>10</v>
      </c>
      <c r="AE366" s="22">
        <v>5.9</v>
      </c>
      <c r="AF366" s="31">
        <v>4.5</v>
      </c>
      <c r="AG366" s="22">
        <v>0.27</v>
      </c>
      <c r="AH366" s="22">
        <v>2.2999999999999998</v>
      </c>
      <c r="AI366" s="22">
        <v>0</v>
      </c>
      <c r="AJ366" s="22">
        <v>17</v>
      </c>
      <c r="AK366" s="30">
        <v>2.23</v>
      </c>
      <c r="AL366" s="28">
        <v>487</v>
      </c>
      <c r="AM366" s="28">
        <v>366</v>
      </c>
      <c r="AN366" s="28">
        <v>21</v>
      </c>
      <c r="AO366" s="28">
        <v>221</v>
      </c>
      <c r="AP366" s="28">
        <v>29</v>
      </c>
      <c r="AQ366" s="25">
        <v>2.1</v>
      </c>
      <c r="AR366" s="25">
        <v>3.8</v>
      </c>
    </row>
    <row r="367" spans="1:44" ht="18" customHeight="1" x14ac:dyDescent="0.25">
      <c r="A367" t="s">
        <v>617</v>
      </c>
      <c r="B367" s="56" t="s">
        <v>1604</v>
      </c>
      <c r="C367" s="11">
        <v>169.909808688</v>
      </c>
      <c r="D367" s="11">
        <v>711</v>
      </c>
      <c r="E367" s="37">
        <v>67</v>
      </c>
      <c r="F367" s="38">
        <v>19.100000000000001</v>
      </c>
      <c r="G367" s="25">
        <v>9.8000000000000007</v>
      </c>
      <c r="H367" s="25">
        <v>1.4</v>
      </c>
      <c r="I367" s="25">
        <v>1.4</v>
      </c>
      <c r="J367" s="25">
        <v>1.2</v>
      </c>
      <c r="K367" s="25">
        <v>0</v>
      </c>
      <c r="L367" s="30">
        <v>0</v>
      </c>
      <c r="M367" s="25">
        <v>0</v>
      </c>
      <c r="N367" s="25">
        <v>0</v>
      </c>
      <c r="O367" s="25">
        <v>0.2</v>
      </c>
      <c r="P367" s="25">
        <v>0.6</v>
      </c>
      <c r="Q367" s="25">
        <v>3.4</v>
      </c>
      <c r="R367" s="25">
        <v>3.7</v>
      </c>
      <c r="S367" s="25">
        <v>2.2000000000000002</v>
      </c>
      <c r="T367" s="25">
        <v>5.8000000000000003E-2</v>
      </c>
      <c r="U367" s="25">
        <v>1.7</v>
      </c>
      <c r="V367" s="28">
        <v>85</v>
      </c>
      <c r="W367" s="22">
        <v>0.02</v>
      </c>
      <c r="X367" s="9">
        <v>20</v>
      </c>
      <c r="Y367" s="9">
        <v>107</v>
      </c>
      <c r="Z367" s="46">
        <v>0.4</v>
      </c>
      <c r="AA367" s="46">
        <v>0.7</v>
      </c>
      <c r="AB367" s="40">
        <v>0.08</v>
      </c>
      <c r="AC367" s="42">
        <v>0.2</v>
      </c>
      <c r="AD367" s="9">
        <v>7.8</v>
      </c>
      <c r="AE367" s="22">
        <v>4.2</v>
      </c>
      <c r="AF367" s="31">
        <v>3.6</v>
      </c>
      <c r="AG367" s="22">
        <v>0.31</v>
      </c>
      <c r="AH367" s="22">
        <v>1.4</v>
      </c>
      <c r="AI367" s="24">
        <v>6</v>
      </c>
      <c r="AJ367" s="22">
        <v>18</v>
      </c>
      <c r="AK367" s="30">
        <v>2.36</v>
      </c>
      <c r="AL367" s="28">
        <v>506</v>
      </c>
      <c r="AM367" s="28">
        <v>383</v>
      </c>
      <c r="AN367" s="28">
        <v>26</v>
      </c>
      <c r="AO367" s="28">
        <v>199</v>
      </c>
      <c r="AP367" s="28">
        <v>28</v>
      </c>
      <c r="AQ367" s="25">
        <v>1.9</v>
      </c>
      <c r="AR367" s="25">
        <v>3</v>
      </c>
    </row>
    <row r="368" spans="1:44" ht="18" customHeight="1" x14ac:dyDescent="0.25">
      <c r="B368" s="56"/>
      <c r="C368" s="11"/>
      <c r="D368" s="11"/>
      <c r="E368" s="37"/>
      <c r="F368" s="38"/>
      <c r="X368" s="9"/>
      <c r="Y368" s="9"/>
    </row>
    <row r="369" spans="1:44" ht="18" customHeight="1" x14ac:dyDescent="0.3">
      <c r="A369" s="47"/>
      <c r="B369" s="58" t="s">
        <v>201</v>
      </c>
      <c r="C369" s="11"/>
      <c r="D369" s="11"/>
      <c r="E369" s="37"/>
      <c r="F369" s="38"/>
      <c r="G369" s="48"/>
      <c r="H369" s="48"/>
      <c r="I369" s="48"/>
      <c r="J369" s="48"/>
      <c r="K369" s="48"/>
      <c r="L369" s="49"/>
      <c r="M369" s="48"/>
      <c r="N369" s="48"/>
      <c r="O369" s="48"/>
      <c r="P369" s="48"/>
      <c r="Q369" s="48"/>
      <c r="R369" s="48"/>
      <c r="S369" s="48"/>
      <c r="T369" s="48"/>
      <c r="U369" s="48"/>
      <c r="V369" s="50"/>
      <c r="W369" s="47"/>
      <c r="X369" s="9"/>
      <c r="Y369" s="9"/>
      <c r="Z369" s="47"/>
      <c r="AA369" s="47"/>
      <c r="AB369" s="47"/>
      <c r="AC369" s="47"/>
      <c r="AD369" s="47"/>
      <c r="AE369" s="47"/>
      <c r="AF369" s="51"/>
      <c r="AG369" s="47"/>
      <c r="AH369" s="47"/>
      <c r="AI369" s="47"/>
      <c r="AJ369" s="47"/>
      <c r="AK369" s="49"/>
      <c r="AL369" s="50"/>
      <c r="AM369" s="50"/>
      <c r="AN369" s="50"/>
      <c r="AO369" s="50"/>
      <c r="AP369" s="50"/>
      <c r="AQ369" s="48"/>
      <c r="AR369" s="48"/>
    </row>
    <row r="370" spans="1:44" ht="18" customHeight="1" x14ac:dyDescent="0.25">
      <c r="A370" t="s">
        <v>618</v>
      </c>
      <c r="B370" s="21" t="s">
        <v>1485</v>
      </c>
      <c r="C370" s="11">
        <v>69.780118336000001</v>
      </c>
      <c r="D370" s="11">
        <v>292</v>
      </c>
      <c r="E370" s="37">
        <v>81.5</v>
      </c>
      <c r="F370" s="38">
        <v>17.2</v>
      </c>
      <c r="G370" s="25">
        <v>0.1</v>
      </c>
      <c r="H370" s="25">
        <v>0</v>
      </c>
      <c r="I370" s="25">
        <v>0</v>
      </c>
      <c r="J370" s="25">
        <v>0</v>
      </c>
      <c r="K370" s="25">
        <v>0</v>
      </c>
      <c r="L370" s="30">
        <v>0</v>
      </c>
      <c r="M370" s="25">
        <v>0</v>
      </c>
      <c r="N370" s="25">
        <v>0</v>
      </c>
      <c r="O370" s="25">
        <v>0</v>
      </c>
      <c r="P370" s="25">
        <v>0</v>
      </c>
      <c r="Q370" s="25">
        <v>0.02</v>
      </c>
      <c r="R370" s="25">
        <v>0.01</v>
      </c>
      <c r="S370" s="25">
        <v>0.03</v>
      </c>
      <c r="T370" s="25">
        <v>0</v>
      </c>
      <c r="U370" s="25">
        <v>0</v>
      </c>
      <c r="V370" s="28">
        <v>22</v>
      </c>
      <c r="W370" s="22">
        <v>1E-3</v>
      </c>
      <c r="X370" s="43">
        <v>1</v>
      </c>
      <c r="Y370" s="9">
        <v>0</v>
      </c>
      <c r="Z370" s="22">
        <v>0.4</v>
      </c>
      <c r="AA370" s="22">
        <v>3.7999999999999999E-2</v>
      </c>
      <c r="AB370" s="22">
        <v>3.4000000000000002E-2</v>
      </c>
      <c r="AC370" s="22">
        <v>2.7E-2</v>
      </c>
      <c r="AD370" s="9">
        <v>3.8</v>
      </c>
      <c r="AE370" s="22">
        <v>0.56000000000000005</v>
      </c>
      <c r="AF370" s="31">
        <v>3.2</v>
      </c>
      <c r="AG370" s="22">
        <v>6.4000000000000001E-2</v>
      </c>
      <c r="AH370" s="22">
        <v>0.44</v>
      </c>
      <c r="AI370" s="22">
        <v>0</v>
      </c>
      <c r="AJ370" s="22">
        <v>12</v>
      </c>
      <c r="AK370" s="30">
        <v>1.1000000000000001</v>
      </c>
      <c r="AL370" s="28">
        <v>63</v>
      </c>
      <c r="AM370" s="28">
        <v>358</v>
      </c>
      <c r="AN370" s="28">
        <v>11</v>
      </c>
      <c r="AO370" s="28">
        <v>229</v>
      </c>
      <c r="AP370" s="28">
        <v>28</v>
      </c>
      <c r="AQ370" s="25">
        <v>0.2</v>
      </c>
      <c r="AR370" s="25">
        <v>0.5</v>
      </c>
    </row>
    <row r="371" spans="1:44" ht="18" customHeight="1" x14ac:dyDescent="0.25">
      <c r="A371" t="s">
        <v>619</v>
      </c>
      <c r="B371" s="56" t="s">
        <v>1609</v>
      </c>
      <c r="C371" s="11">
        <v>78.383146623999991</v>
      </c>
      <c r="D371" s="11">
        <v>328</v>
      </c>
      <c r="E371" s="37">
        <v>78.5</v>
      </c>
      <c r="F371" s="38">
        <v>19.399999999999999</v>
      </c>
      <c r="G371" s="25">
        <v>0.1</v>
      </c>
      <c r="H371" s="25">
        <v>0</v>
      </c>
      <c r="I371" s="25">
        <v>0</v>
      </c>
      <c r="J371" s="25">
        <v>0</v>
      </c>
      <c r="K371" s="25">
        <v>0</v>
      </c>
      <c r="L371" s="30">
        <v>0</v>
      </c>
      <c r="M371" s="25">
        <v>0</v>
      </c>
      <c r="N371" s="25">
        <v>0</v>
      </c>
      <c r="O371" s="25">
        <v>0</v>
      </c>
      <c r="P371" s="25">
        <v>0</v>
      </c>
      <c r="Q371" s="25">
        <v>0</v>
      </c>
      <c r="R371" s="25">
        <v>0</v>
      </c>
      <c r="S371" s="25">
        <v>0.1</v>
      </c>
      <c r="T371" s="25">
        <v>0</v>
      </c>
      <c r="U371" s="25">
        <v>0</v>
      </c>
      <c r="V371" s="28">
        <v>26</v>
      </c>
      <c r="W371" s="22">
        <v>1E-3</v>
      </c>
      <c r="X371" s="43">
        <v>1</v>
      </c>
      <c r="Y371" s="9">
        <v>0</v>
      </c>
      <c r="Z371" s="22">
        <v>0.4</v>
      </c>
      <c r="AA371" s="22">
        <v>4.1000000000000002E-2</v>
      </c>
      <c r="AB371" s="22">
        <v>3.1E-2</v>
      </c>
      <c r="AC371" s="22">
        <v>2.3E-2</v>
      </c>
      <c r="AD371" s="9">
        <v>4.0999999999999996</v>
      </c>
      <c r="AE371" s="22">
        <v>0.47</v>
      </c>
      <c r="AF371" s="31">
        <v>3.6</v>
      </c>
      <c r="AG371" s="22">
        <v>5.3999999999999999E-2</v>
      </c>
      <c r="AH371" s="46">
        <v>0.4</v>
      </c>
      <c r="AI371" s="22">
        <v>0</v>
      </c>
      <c r="AJ371" s="22">
        <v>12</v>
      </c>
      <c r="AK371" s="30">
        <v>2</v>
      </c>
      <c r="AL371" s="28">
        <v>355</v>
      </c>
      <c r="AM371" s="28">
        <v>364</v>
      </c>
      <c r="AN371" s="28">
        <v>13</v>
      </c>
      <c r="AO371" s="28">
        <v>274</v>
      </c>
      <c r="AP371" s="28">
        <v>36</v>
      </c>
      <c r="AQ371" s="25">
        <v>0.2</v>
      </c>
      <c r="AR371" s="25">
        <v>0.6</v>
      </c>
    </row>
    <row r="372" spans="1:44" ht="18" customHeight="1" x14ac:dyDescent="0.25">
      <c r="A372" t="s">
        <v>620</v>
      </c>
      <c r="B372" s="21" t="s">
        <v>1486</v>
      </c>
      <c r="C372" s="11">
        <v>140</v>
      </c>
      <c r="D372" s="11">
        <v>588</v>
      </c>
      <c r="E372" s="37">
        <v>68.7</v>
      </c>
      <c r="F372" s="38">
        <v>24.1</v>
      </c>
      <c r="G372" s="25">
        <v>4.9000000000000004</v>
      </c>
      <c r="H372" s="25">
        <v>0</v>
      </c>
      <c r="I372" s="25">
        <v>0</v>
      </c>
      <c r="J372" s="25">
        <v>0</v>
      </c>
      <c r="K372" s="25">
        <v>0</v>
      </c>
      <c r="L372" s="30">
        <v>0</v>
      </c>
      <c r="M372" s="25">
        <v>0</v>
      </c>
      <c r="N372" s="25">
        <v>0</v>
      </c>
      <c r="O372" s="25">
        <v>0</v>
      </c>
      <c r="P372" s="25">
        <v>0</v>
      </c>
      <c r="Q372" s="25">
        <v>1.7</v>
      </c>
      <c r="R372" s="25">
        <v>1.7</v>
      </c>
      <c r="S372" s="25">
        <v>0.8</v>
      </c>
      <c r="T372" s="25">
        <v>0</v>
      </c>
      <c r="U372" s="25">
        <v>0.1</v>
      </c>
      <c r="V372" s="28">
        <v>30</v>
      </c>
      <c r="W372" s="22">
        <v>1.0999999999999999E-2</v>
      </c>
      <c r="X372" s="9">
        <v>11</v>
      </c>
      <c r="Y372" s="9">
        <v>0</v>
      </c>
      <c r="Z372" s="22">
        <v>4.2</v>
      </c>
      <c r="AA372" s="22">
        <v>0.64</v>
      </c>
      <c r="AB372" s="22">
        <v>9.6000000000000002E-2</v>
      </c>
      <c r="AC372" s="22">
        <v>4.8000000000000001E-2</v>
      </c>
      <c r="AD372" s="9">
        <v>15</v>
      </c>
      <c r="AE372" s="22">
        <v>10</v>
      </c>
      <c r="AF372" s="31">
        <v>4.5999999999999996</v>
      </c>
      <c r="AG372" s="22">
        <v>0.56000000000000005</v>
      </c>
      <c r="AH372" s="22">
        <v>2.4</v>
      </c>
      <c r="AI372" s="22">
        <v>0</v>
      </c>
      <c r="AJ372" s="22">
        <v>8.3000000000000007</v>
      </c>
      <c r="AK372" s="30">
        <v>1.5</v>
      </c>
      <c r="AL372" s="28">
        <v>45</v>
      </c>
      <c r="AM372" s="28">
        <v>355</v>
      </c>
      <c r="AN372" s="25">
        <v>4</v>
      </c>
      <c r="AO372" s="28">
        <v>257</v>
      </c>
      <c r="AP372" s="28">
        <v>37</v>
      </c>
      <c r="AQ372" s="25">
        <v>2.2000000000000002</v>
      </c>
      <c r="AR372" s="25">
        <v>1.5</v>
      </c>
    </row>
    <row r="373" spans="1:44" ht="18" customHeight="1" x14ac:dyDescent="0.25">
      <c r="A373" t="s">
        <v>621</v>
      </c>
      <c r="B373" s="56" t="s">
        <v>1610</v>
      </c>
      <c r="C373" s="11">
        <v>188.54970331199999</v>
      </c>
      <c r="D373" s="11">
        <v>789</v>
      </c>
      <c r="E373" s="37">
        <v>63.5</v>
      </c>
      <c r="F373" s="38">
        <v>22.6</v>
      </c>
      <c r="G373" s="25">
        <v>10.1</v>
      </c>
      <c r="H373" s="25">
        <v>0.2</v>
      </c>
      <c r="I373" s="25">
        <v>0.2</v>
      </c>
      <c r="J373" s="25">
        <v>0.2</v>
      </c>
      <c r="K373" s="25">
        <v>0.2</v>
      </c>
      <c r="L373" s="30">
        <v>0.8</v>
      </c>
      <c r="M373" s="25">
        <v>0.6</v>
      </c>
      <c r="N373" s="25">
        <v>0</v>
      </c>
      <c r="O373" s="25">
        <v>0</v>
      </c>
      <c r="P373" s="25">
        <v>0</v>
      </c>
      <c r="Q373" s="25">
        <v>2.4</v>
      </c>
      <c r="R373" s="25">
        <v>5.9</v>
      </c>
      <c r="S373" s="25">
        <v>1.1000000000000001</v>
      </c>
      <c r="T373" s="25">
        <v>0</v>
      </c>
      <c r="U373" s="25">
        <v>0.5</v>
      </c>
      <c r="V373" s="28">
        <v>29</v>
      </c>
      <c r="W373" s="22">
        <v>8.9999999999999993E-3</v>
      </c>
      <c r="X373" s="43">
        <v>9</v>
      </c>
      <c r="Y373" s="9">
        <v>0</v>
      </c>
      <c r="Z373" s="22">
        <v>3.6</v>
      </c>
      <c r="AA373" s="22">
        <v>1.4</v>
      </c>
      <c r="AB373" s="22">
        <v>8.2000000000000003E-2</v>
      </c>
      <c r="AC373" s="40">
        <v>0.05</v>
      </c>
      <c r="AD373" s="9">
        <v>13</v>
      </c>
      <c r="AE373" s="22">
        <v>9.1</v>
      </c>
      <c r="AF373" s="31">
        <v>4.2</v>
      </c>
      <c r="AG373" s="22">
        <v>0.46</v>
      </c>
      <c r="AH373" s="22">
        <v>2.1</v>
      </c>
      <c r="AI373" s="22">
        <v>0</v>
      </c>
      <c r="AJ373" s="22">
        <v>6.7</v>
      </c>
      <c r="AK373" s="30">
        <v>2.2000000000000002</v>
      </c>
      <c r="AL373" s="28">
        <v>335</v>
      </c>
      <c r="AM373" s="28">
        <v>358</v>
      </c>
      <c r="AN373" s="25">
        <v>7</v>
      </c>
      <c r="AO373" s="28">
        <v>248</v>
      </c>
      <c r="AP373" s="28">
        <v>37</v>
      </c>
      <c r="AQ373" s="25">
        <v>2.2999999999999998</v>
      </c>
      <c r="AR373" s="25">
        <v>1.5</v>
      </c>
    </row>
    <row r="374" spans="1:44" ht="18" customHeight="1" x14ac:dyDescent="0.25">
      <c r="A374" t="s">
        <v>622</v>
      </c>
      <c r="B374" s="56" t="s">
        <v>1611</v>
      </c>
      <c r="C374" s="11">
        <v>165.84726755199998</v>
      </c>
      <c r="D374" s="11">
        <v>694</v>
      </c>
      <c r="E374" s="37">
        <v>62.8</v>
      </c>
      <c r="F374" s="38">
        <v>28.4</v>
      </c>
      <c r="G374" s="25">
        <v>5.8</v>
      </c>
      <c r="H374" s="25">
        <v>0</v>
      </c>
      <c r="I374" s="25">
        <v>0</v>
      </c>
      <c r="J374" s="25">
        <v>0</v>
      </c>
      <c r="K374" s="25">
        <v>0</v>
      </c>
      <c r="L374" s="30">
        <v>0</v>
      </c>
      <c r="M374" s="25">
        <v>0</v>
      </c>
      <c r="N374" s="25">
        <v>0</v>
      </c>
      <c r="O374" s="25">
        <v>0</v>
      </c>
      <c r="P374" s="25">
        <v>0</v>
      </c>
      <c r="Q374" s="25">
        <v>2</v>
      </c>
      <c r="R374" s="25">
        <v>2</v>
      </c>
      <c r="S374" s="25">
        <v>1</v>
      </c>
      <c r="T374" s="25">
        <v>0</v>
      </c>
      <c r="U374" s="25">
        <v>0.1</v>
      </c>
      <c r="V374" s="28">
        <v>35</v>
      </c>
      <c r="W374" s="22">
        <v>1.2E-2</v>
      </c>
      <c r="X374" s="9">
        <v>12</v>
      </c>
      <c r="Y374" s="9">
        <v>0</v>
      </c>
      <c r="Z374" s="22">
        <v>4.7</v>
      </c>
      <c r="AA374" s="46">
        <v>0.8</v>
      </c>
      <c r="AB374" s="22">
        <v>9.5000000000000001E-2</v>
      </c>
      <c r="AC374" s="22">
        <v>5.3999999999999999E-2</v>
      </c>
      <c r="AD374" s="9">
        <v>16</v>
      </c>
      <c r="AE374" s="22">
        <v>11</v>
      </c>
      <c r="AF374" s="31">
        <v>5.3</v>
      </c>
      <c r="AG374" s="22">
        <v>0.56000000000000005</v>
      </c>
      <c r="AH374" s="22">
        <v>2.7</v>
      </c>
      <c r="AI374" s="22">
        <v>0</v>
      </c>
      <c r="AJ374" s="22">
        <v>8.1999999999999993</v>
      </c>
      <c r="AK374" s="30">
        <v>2.2000000000000002</v>
      </c>
      <c r="AL374" s="28">
        <v>301</v>
      </c>
      <c r="AM374" s="28">
        <v>375</v>
      </c>
      <c r="AN374" s="25">
        <v>5</v>
      </c>
      <c r="AO374" s="28">
        <v>287</v>
      </c>
      <c r="AP374" s="28">
        <v>41</v>
      </c>
      <c r="AQ374" s="25">
        <v>2.2999999999999998</v>
      </c>
      <c r="AR374" s="25">
        <v>1.9</v>
      </c>
    </row>
    <row r="375" spans="1:44" ht="18" customHeight="1" x14ac:dyDescent="0.25">
      <c r="A375" t="s">
        <v>623</v>
      </c>
      <c r="B375" s="56" t="s">
        <v>1612</v>
      </c>
      <c r="C375" s="11">
        <v>214.119815168</v>
      </c>
      <c r="D375" s="11">
        <v>896</v>
      </c>
      <c r="E375" s="37">
        <v>61</v>
      </c>
      <c r="F375" s="38">
        <v>24.3</v>
      </c>
      <c r="G375" s="25">
        <v>13</v>
      </c>
      <c r="H375" s="25">
        <v>0</v>
      </c>
      <c r="I375" s="25">
        <v>0</v>
      </c>
      <c r="J375" s="25">
        <v>0</v>
      </c>
      <c r="K375" s="25">
        <v>0</v>
      </c>
      <c r="L375" s="30">
        <v>0</v>
      </c>
      <c r="M375" s="25">
        <v>0</v>
      </c>
      <c r="N375" s="25">
        <v>0</v>
      </c>
      <c r="O375" s="25">
        <v>0</v>
      </c>
      <c r="P375" s="25">
        <v>0</v>
      </c>
      <c r="Q375" s="25">
        <v>0.9</v>
      </c>
      <c r="R375" s="25">
        <v>3.8</v>
      </c>
      <c r="S375" s="25">
        <v>7.1</v>
      </c>
      <c r="T375" s="25">
        <v>0.17699999999999999</v>
      </c>
      <c r="U375" s="25">
        <v>6.8</v>
      </c>
      <c r="V375" s="28">
        <v>41</v>
      </c>
      <c r="W375" s="22">
        <v>2.3E-2</v>
      </c>
      <c r="X375" s="9">
        <v>23</v>
      </c>
      <c r="Y375" s="9">
        <v>0</v>
      </c>
      <c r="Z375" s="22">
        <v>0.4</v>
      </c>
      <c r="AA375" s="22">
        <v>1.9</v>
      </c>
      <c r="AB375" s="22">
        <v>2.1999999999999999E-2</v>
      </c>
      <c r="AC375" s="22">
        <v>2.1999999999999999E-2</v>
      </c>
      <c r="AD375" s="9">
        <v>14</v>
      </c>
      <c r="AE375" s="22">
        <v>9.8000000000000007</v>
      </c>
      <c r="AF375" s="31">
        <v>4.5</v>
      </c>
      <c r="AG375" s="22">
        <v>0.23</v>
      </c>
      <c r="AH375" s="22">
        <v>2.4</v>
      </c>
      <c r="AI375" s="22">
        <v>0</v>
      </c>
      <c r="AJ375" s="22">
        <v>14</v>
      </c>
      <c r="AK375" s="30">
        <v>1.5</v>
      </c>
      <c r="AL375" s="28">
        <v>423</v>
      </c>
      <c r="AM375" s="28">
        <v>255</v>
      </c>
      <c r="AN375" s="25">
        <v>9</v>
      </c>
      <c r="AO375" s="28">
        <v>202</v>
      </c>
      <c r="AP375" s="28">
        <v>40</v>
      </c>
      <c r="AQ375" s="25">
        <v>0.7</v>
      </c>
      <c r="AR375" s="25">
        <v>0.9</v>
      </c>
    </row>
    <row r="376" spans="1:44" ht="18" customHeight="1" x14ac:dyDescent="0.25">
      <c r="A376" t="s">
        <v>624</v>
      </c>
      <c r="B376" s="21" t="s">
        <v>1487</v>
      </c>
      <c r="C376" s="11">
        <v>75.754443535999997</v>
      </c>
      <c r="D376" s="11">
        <v>317</v>
      </c>
      <c r="E376" s="37">
        <v>80</v>
      </c>
      <c r="F376" s="38">
        <v>17.8</v>
      </c>
      <c r="G376" s="25">
        <v>0.5</v>
      </c>
      <c r="H376" s="25">
        <v>0</v>
      </c>
      <c r="I376" s="25">
        <v>0</v>
      </c>
      <c r="J376" s="25">
        <v>0</v>
      </c>
      <c r="K376" s="25">
        <v>0</v>
      </c>
      <c r="L376" s="30">
        <v>0</v>
      </c>
      <c r="M376" s="25">
        <v>0</v>
      </c>
      <c r="N376" s="25">
        <v>0</v>
      </c>
      <c r="O376" s="25">
        <v>0</v>
      </c>
      <c r="P376" s="25">
        <v>0</v>
      </c>
      <c r="Q376" s="25">
        <v>0.1</v>
      </c>
      <c r="R376" s="25">
        <v>0.1</v>
      </c>
      <c r="S376" s="25">
        <v>0.2</v>
      </c>
      <c r="T376" s="25">
        <v>0</v>
      </c>
      <c r="U376" s="25">
        <v>0</v>
      </c>
      <c r="V376" s="28">
        <v>44</v>
      </c>
      <c r="W376" s="22">
        <v>7.0000000000000001E-3</v>
      </c>
      <c r="X376" s="43">
        <v>7</v>
      </c>
      <c r="Y376" s="9">
        <v>0</v>
      </c>
      <c r="Z376" s="24">
        <v>1</v>
      </c>
      <c r="AA376" s="46">
        <v>0.6</v>
      </c>
      <c r="AB376" s="41">
        <v>0.06</v>
      </c>
      <c r="AC376" s="40">
        <v>0.04</v>
      </c>
      <c r="AD376" s="9">
        <v>5.6</v>
      </c>
      <c r="AE376" s="22">
        <v>2.2999999999999998</v>
      </c>
      <c r="AF376" s="31">
        <v>3.3</v>
      </c>
      <c r="AG376" s="22">
        <v>0.21</v>
      </c>
      <c r="AH376" s="24">
        <v>1</v>
      </c>
      <c r="AI376" s="22">
        <v>0</v>
      </c>
      <c r="AJ376" s="22">
        <v>10</v>
      </c>
      <c r="AK376" s="30">
        <v>1.4</v>
      </c>
      <c r="AL376" s="28">
        <v>65</v>
      </c>
      <c r="AM376" s="28">
        <v>362</v>
      </c>
      <c r="AN376" s="28">
        <v>15</v>
      </c>
      <c r="AO376" s="28">
        <v>200</v>
      </c>
      <c r="AP376" s="28">
        <v>26</v>
      </c>
      <c r="AQ376" s="25">
        <v>0.3</v>
      </c>
      <c r="AR376" s="25">
        <v>0.5</v>
      </c>
    </row>
    <row r="377" spans="1:44" ht="18" customHeight="1" x14ac:dyDescent="0.25">
      <c r="A377" t="s">
        <v>625</v>
      </c>
      <c r="B377" s="56" t="s">
        <v>1613</v>
      </c>
      <c r="C377" s="11">
        <v>83.640552799999995</v>
      </c>
      <c r="D377" s="11">
        <v>350</v>
      </c>
      <c r="E377" s="37">
        <v>78.099999999999994</v>
      </c>
      <c r="F377" s="38">
        <v>19.100000000000001</v>
      </c>
      <c r="G377" s="25">
        <v>0.8</v>
      </c>
      <c r="H377" s="25">
        <v>0</v>
      </c>
      <c r="I377" s="25">
        <v>0</v>
      </c>
      <c r="J377" s="25">
        <v>0</v>
      </c>
      <c r="K377" s="25">
        <v>0</v>
      </c>
      <c r="L377" s="30">
        <v>0</v>
      </c>
      <c r="M377" s="25">
        <v>0</v>
      </c>
      <c r="N377" s="25">
        <v>0</v>
      </c>
      <c r="O377" s="25">
        <v>0</v>
      </c>
      <c r="P377" s="25">
        <v>0</v>
      </c>
      <c r="Q377" s="25">
        <v>0.1</v>
      </c>
      <c r="R377" s="25">
        <v>0.1</v>
      </c>
      <c r="S377" s="25">
        <v>0.3</v>
      </c>
      <c r="T377" s="25">
        <v>0</v>
      </c>
      <c r="U377" s="25">
        <v>0</v>
      </c>
      <c r="V377" s="28">
        <v>50</v>
      </c>
      <c r="W377" s="22">
        <v>0.01</v>
      </c>
      <c r="X377" s="9">
        <v>10</v>
      </c>
      <c r="Y377" s="9">
        <v>0</v>
      </c>
      <c r="Z377" s="24">
        <v>1</v>
      </c>
      <c r="AA377" s="46">
        <v>0.7</v>
      </c>
      <c r="AB377" s="41">
        <v>0.05</v>
      </c>
      <c r="AC377" s="40">
        <v>0.05</v>
      </c>
      <c r="AD377" s="9">
        <v>5.9</v>
      </c>
      <c r="AE377" s="22">
        <v>2.2999999999999998</v>
      </c>
      <c r="AF377" s="31">
        <v>3.6</v>
      </c>
      <c r="AG377" s="22">
        <v>0.17</v>
      </c>
      <c r="AH377" s="46">
        <v>0.9</v>
      </c>
      <c r="AI377" s="22">
        <v>0</v>
      </c>
      <c r="AJ377" s="22">
        <v>10</v>
      </c>
      <c r="AK377" s="30">
        <v>2.2000000000000002</v>
      </c>
      <c r="AL377" s="28">
        <v>337</v>
      </c>
      <c r="AM377" s="28">
        <v>347</v>
      </c>
      <c r="AN377" s="28">
        <v>14</v>
      </c>
      <c r="AO377" s="28">
        <v>225</v>
      </c>
      <c r="AP377" s="28">
        <v>31</v>
      </c>
      <c r="AQ377" s="25">
        <v>0.3</v>
      </c>
      <c r="AR377" s="25">
        <v>0.6</v>
      </c>
    </row>
    <row r="378" spans="1:44" ht="18" customHeight="1" x14ac:dyDescent="0.25">
      <c r="A378" t="s">
        <v>626</v>
      </c>
      <c r="B378" s="56" t="s">
        <v>1614</v>
      </c>
      <c r="C378" s="11">
        <v>79.578011664000002</v>
      </c>
      <c r="D378" s="11">
        <v>333</v>
      </c>
      <c r="E378" s="37">
        <v>76.2</v>
      </c>
      <c r="F378" s="38">
        <v>19</v>
      </c>
      <c r="G378" s="25">
        <v>0.4</v>
      </c>
      <c r="H378" s="25">
        <v>0</v>
      </c>
      <c r="I378" s="25">
        <v>0</v>
      </c>
      <c r="J378" s="25">
        <v>0</v>
      </c>
      <c r="K378" s="25">
        <v>0</v>
      </c>
      <c r="L378" s="30">
        <v>0</v>
      </c>
      <c r="M378" s="25">
        <v>0</v>
      </c>
      <c r="N378" s="25">
        <v>0</v>
      </c>
      <c r="O378" s="25">
        <v>0</v>
      </c>
      <c r="P378" s="25">
        <v>0</v>
      </c>
      <c r="Q378" s="25">
        <v>0.1</v>
      </c>
      <c r="R378" s="25">
        <v>0.1</v>
      </c>
      <c r="S378" s="25">
        <v>0.1</v>
      </c>
      <c r="T378" s="25">
        <v>0</v>
      </c>
      <c r="U378" s="25">
        <v>0</v>
      </c>
      <c r="V378" s="28">
        <v>52</v>
      </c>
      <c r="W378" s="22">
        <v>4.0000000000000001E-3</v>
      </c>
      <c r="X378" s="43">
        <v>4</v>
      </c>
      <c r="Y378" s="9">
        <v>0</v>
      </c>
      <c r="Z378" s="22">
        <v>4.5</v>
      </c>
      <c r="AA378" s="22">
        <v>0.28000000000000003</v>
      </c>
      <c r="AB378" s="22">
        <v>4.7E-2</v>
      </c>
      <c r="AC378" s="22">
        <v>6.8000000000000005E-2</v>
      </c>
      <c r="AD378" s="9">
        <v>4.3</v>
      </c>
      <c r="AE378" s="22">
        <v>0.76</v>
      </c>
      <c r="AF378" s="31">
        <v>3.5</v>
      </c>
      <c r="AG378" s="22">
        <v>7.1999999999999995E-2</v>
      </c>
      <c r="AH378" s="22">
        <v>0.95</v>
      </c>
      <c r="AI378" s="22">
        <v>0</v>
      </c>
      <c r="AJ378" s="22">
        <v>8.1</v>
      </c>
      <c r="AK378" s="30">
        <v>3.4</v>
      </c>
      <c r="AL378" s="28">
        <v>1483</v>
      </c>
      <c r="AM378" s="28">
        <v>36</v>
      </c>
      <c r="AN378" s="28">
        <v>33</v>
      </c>
      <c r="AO378" s="28">
        <v>116</v>
      </c>
      <c r="AP378" s="28">
        <v>23</v>
      </c>
      <c r="AQ378" s="25">
        <v>0.2</v>
      </c>
      <c r="AR378" s="25">
        <v>0.8</v>
      </c>
    </row>
    <row r="379" spans="1:44" ht="18" customHeight="1" x14ac:dyDescent="0.25">
      <c r="A379" t="s">
        <v>627</v>
      </c>
      <c r="B379" s="56" t="s">
        <v>1615</v>
      </c>
      <c r="C379" s="11">
        <v>159.156023328</v>
      </c>
      <c r="D379" s="11">
        <v>666</v>
      </c>
      <c r="E379" s="37">
        <v>70.599999999999994</v>
      </c>
      <c r="F379" s="38">
        <v>9</v>
      </c>
      <c r="G379" s="25">
        <v>10.1</v>
      </c>
      <c r="H379" s="25">
        <v>7.9</v>
      </c>
      <c r="I379" s="25">
        <v>8.6</v>
      </c>
      <c r="J379" s="25">
        <v>0.8</v>
      </c>
      <c r="K379" s="25">
        <v>0.8</v>
      </c>
      <c r="L379" s="30">
        <v>0</v>
      </c>
      <c r="M379" s="25">
        <v>0</v>
      </c>
      <c r="N379" s="25">
        <v>7</v>
      </c>
      <c r="O379" s="25">
        <v>0.1</v>
      </c>
      <c r="P379" s="25">
        <v>0.8</v>
      </c>
      <c r="Q379" s="25">
        <v>1.5</v>
      </c>
      <c r="R379" s="25">
        <v>3.8</v>
      </c>
      <c r="S379" s="25">
        <v>4.2</v>
      </c>
      <c r="T379" s="25">
        <v>1.7000000000000001E-2</v>
      </c>
      <c r="U379" s="25">
        <v>4.0999999999999996</v>
      </c>
      <c r="V379" s="28">
        <v>80</v>
      </c>
      <c r="W379" s="22">
        <v>2.9000000000000001E-2</v>
      </c>
      <c r="X379" s="9">
        <v>29</v>
      </c>
      <c r="Y379" s="9">
        <v>0</v>
      </c>
      <c r="Z379" s="22">
        <v>1.6</v>
      </c>
      <c r="AA379" s="22">
        <v>4.4000000000000004</v>
      </c>
      <c r="AB379" s="22">
        <v>0.11</v>
      </c>
      <c r="AC379" s="42">
        <v>0.1</v>
      </c>
      <c r="AD379" s="43">
        <v>3</v>
      </c>
      <c r="AE379" s="22">
        <v>0.86</v>
      </c>
      <c r="AF379" s="31">
        <v>2.1</v>
      </c>
      <c r="AG379" s="22">
        <v>0.24</v>
      </c>
      <c r="AH379" s="22">
        <v>0.44</v>
      </c>
      <c r="AI379" s="24">
        <v>6</v>
      </c>
      <c r="AJ379" s="22">
        <v>22</v>
      </c>
      <c r="AK379" s="30">
        <v>1.6</v>
      </c>
      <c r="AL379" s="28">
        <v>492</v>
      </c>
      <c r="AM379" s="28">
        <v>221</v>
      </c>
      <c r="AN379" s="28">
        <v>26</v>
      </c>
      <c r="AO379" s="28">
        <v>85</v>
      </c>
      <c r="AP379" s="28">
        <v>15</v>
      </c>
      <c r="AQ379" s="25">
        <v>0.5</v>
      </c>
      <c r="AR379" s="25">
        <v>0.6</v>
      </c>
    </row>
    <row r="380" spans="1:44" ht="18" customHeight="1" x14ac:dyDescent="0.25">
      <c r="A380" t="s">
        <v>628</v>
      </c>
      <c r="B380" s="56" t="s">
        <v>1616</v>
      </c>
      <c r="C380" s="11">
        <v>135.97564155199998</v>
      </c>
      <c r="D380" s="11">
        <v>569</v>
      </c>
      <c r="E380" s="37">
        <v>71</v>
      </c>
      <c r="F380" s="38">
        <v>6.7</v>
      </c>
      <c r="G380" s="25">
        <v>6.3</v>
      </c>
      <c r="H380" s="25">
        <v>13.1</v>
      </c>
      <c r="I380" s="25">
        <v>14</v>
      </c>
      <c r="J380" s="25">
        <v>1.5</v>
      </c>
      <c r="K380" s="25">
        <v>1.5</v>
      </c>
      <c r="L380" s="30">
        <v>0</v>
      </c>
      <c r="M380" s="25">
        <v>0</v>
      </c>
      <c r="N380" s="25">
        <v>11.4</v>
      </c>
      <c r="O380" s="25">
        <v>0.2</v>
      </c>
      <c r="P380" s="25">
        <v>1.4</v>
      </c>
      <c r="Q380" s="25">
        <v>1</v>
      </c>
      <c r="R380" s="25">
        <v>4.5999999999999996</v>
      </c>
      <c r="S380" s="25">
        <v>0.6</v>
      </c>
      <c r="T380" s="25">
        <v>1E-3</v>
      </c>
      <c r="U380" s="25">
        <v>0.4</v>
      </c>
      <c r="V380" s="28">
        <v>39</v>
      </c>
      <c r="W380" s="22">
        <v>1.4E-2</v>
      </c>
      <c r="X380" s="9">
        <v>14</v>
      </c>
      <c r="Y380" s="9">
        <v>0</v>
      </c>
      <c r="Z380" s="22">
        <v>0.96</v>
      </c>
      <c r="AA380" s="22">
        <v>1.2</v>
      </c>
      <c r="AB380" s="22">
        <v>0.13</v>
      </c>
      <c r="AC380" s="22">
        <v>6.2E-2</v>
      </c>
      <c r="AD380" s="9">
        <v>2.4</v>
      </c>
      <c r="AE380" s="24">
        <v>1</v>
      </c>
      <c r="AF380" s="31">
        <v>1.4</v>
      </c>
      <c r="AG380" s="22">
        <v>0.26</v>
      </c>
      <c r="AH380" s="22">
        <v>0.26</v>
      </c>
      <c r="AI380" s="24">
        <v>7</v>
      </c>
      <c r="AJ380" s="22">
        <v>17</v>
      </c>
      <c r="AK380" s="30">
        <v>1.5</v>
      </c>
      <c r="AL380" s="28">
        <v>526</v>
      </c>
      <c r="AM380" s="28">
        <v>280</v>
      </c>
      <c r="AN380" s="28">
        <v>23</v>
      </c>
      <c r="AO380" s="28">
        <v>68</v>
      </c>
      <c r="AP380" s="28">
        <v>16</v>
      </c>
      <c r="AQ380" s="25">
        <v>0.4</v>
      </c>
      <c r="AR380" s="25">
        <v>0.5</v>
      </c>
    </row>
    <row r="381" spans="1:44" ht="18" customHeight="1" x14ac:dyDescent="0.25">
      <c r="A381" t="s">
        <v>629</v>
      </c>
      <c r="B381" s="56" t="s">
        <v>1617</v>
      </c>
      <c r="C381" s="11">
        <v>130.718235376</v>
      </c>
      <c r="D381" s="11">
        <v>547</v>
      </c>
      <c r="E381" s="37">
        <v>69.3</v>
      </c>
      <c r="F381" s="38">
        <v>20.7</v>
      </c>
      <c r="G381" s="25">
        <v>5</v>
      </c>
      <c r="H381" s="25">
        <v>0.8</v>
      </c>
      <c r="I381" s="25">
        <v>0.8</v>
      </c>
      <c r="J381" s="25">
        <v>0.6</v>
      </c>
      <c r="K381" s="25">
        <v>0.6</v>
      </c>
      <c r="L381" s="30">
        <v>0</v>
      </c>
      <c r="M381" s="25">
        <v>0</v>
      </c>
      <c r="N381" s="25">
        <v>0</v>
      </c>
      <c r="O381" s="25">
        <v>0.2</v>
      </c>
      <c r="P381" s="25">
        <v>0.3</v>
      </c>
      <c r="Q381" s="25">
        <v>0.8</v>
      </c>
      <c r="R381" s="25">
        <v>3.6</v>
      </c>
      <c r="S381" s="25">
        <v>0.5</v>
      </c>
      <c r="T381" s="25">
        <v>0</v>
      </c>
      <c r="U381" s="25">
        <v>0.3</v>
      </c>
      <c r="V381" s="28">
        <v>56</v>
      </c>
      <c r="W381" s="22">
        <v>4.0000000000000001E-3</v>
      </c>
      <c r="X381" s="43">
        <v>4</v>
      </c>
      <c r="Y381" s="9">
        <v>0</v>
      </c>
      <c r="Z381" s="22">
        <v>0.4</v>
      </c>
      <c r="AA381" s="46">
        <v>0.9</v>
      </c>
      <c r="AB381" s="22">
        <v>7.0999999999999994E-2</v>
      </c>
      <c r="AC381" s="22">
        <v>7.4999999999999997E-2</v>
      </c>
      <c r="AD381" s="9">
        <v>4.2</v>
      </c>
      <c r="AE381" s="22">
        <v>0.96</v>
      </c>
      <c r="AF381" s="31">
        <v>3.2</v>
      </c>
      <c r="AG381" s="22">
        <v>0.11</v>
      </c>
      <c r="AH381" s="46">
        <v>0.7</v>
      </c>
      <c r="AI381" s="24">
        <v>1</v>
      </c>
      <c r="AJ381" s="22">
        <v>11</v>
      </c>
      <c r="AK381" s="30">
        <v>3.2</v>
      </c>
      <c r="AL381" s="28">
        <v>1603</v>
      </c>
      <c r="AM381" s="28">
        <v>95</v>
      </c>
      <c r="AN381" s="28">
        <v>44</v>
      </c>
      <c r="AO381" s="28">
        <v>133</v>
      </c>
      <c r="AP381" s="28">
        <v>28</v>
      </c>
      <c r="AQ381" s="25">
        <v>0.4</v>
      </c>
      <c r="AR381" s="25">
        <v>0.9</v>
      </c>
    </row>
    <row r="382" spans="1:44" ht="18" customHeight="1" x14ac:dyDescent="0.25">
      <c r="A382" t="s">
        <v>630</v>
      </c>
      <c r="B382" s="56" t="s">
        <v>1618</v>
      </c>
      <c r="C382" s="11">
        <v>105.62606953599999</v>
      </c>
      <c r="D382" s="11">
        <v>442</v>
      </c>
      <c r="E382" s="37">
        <v>70</v>
      </c>
      <c r="F382" s="38">
        <v>26.2</v>
      </c>
      <c r="G382" s="25">
        <v>0.1</v>
      </c>
      <c r="H382" s="25">
        <v>0</v>
      </c>
      <c r="I382" s="25">
        <v>0</v>
      </c>
      <c r="J382" s="25">
        <v>0</v>
      </c>
      <c r="K382" s="25">
        <v>0</v>
      </c>
      <c r="L382" s="30">
        <v>0</v>
      </c>
      <c r="M382" s="25">
        <v>0</v>
      </c>
      <c r="N382" s="25">
        <v>0</v>
      </c>
      <c r="O382" s="25">
        <v>0</v>
      </c>
      <c r="P382" s="25">
        <v>0</v>
      </c>
      <c r="Q382" s="25">
        <v>0</v>
      </c>
      <c r="R382" s="25">
        <v>0</v>
      </c>
      <c r="S382" s="25">
        <v>0.1</v>
      </c>
      <c r="T382" s="25">
        <v>0</v>
      </c>
      <c r="U382" s="25">
        <v>0</v>
      </c>
      <c r="V382" s="28">
        <v>72</v>
      </c>
      <c r="W382" s="22">
        <v>3.0000000000000001E-3</v>
      </c>
      <c r="X382" s="43">
        <v>3</v>
      </c>
      <c r="Y382" s="9">
        <v>0</v>
      </c>
      <c r="Z382" s="22">
        <v>0.4</v>
      </c>
      <c r="AA382" s="22">
        <v>0.28000000000000003</v>
      </c>
      <c r="AB382" s="22">
        <v>1.7999999999999999E-2</v>
      </c>
      <c r="AC382" s="22">
        <v>8.5999999999999993E-2</v>
      </c>
      <c r="AD382" s="9">
        <v>5.2</v>
      </c>
      <c r="AE382" s="22">
        <v>0.28000000000000003</v>
      </c>
      <c r="AF382" s="31">
        <v>4.9000000000000004</v>
      </c>
      <c r="AG382" s="22">
        <v>5.7000000000000002E-2</v>
      </c>
      <c r="AH382" s="22">
        <v>0.35</v>
      </c>
      <c r="AI382" s="22">
        <v>0</v>
      </c>
      <c r="AJ382" s="22">
        <v>5.7</v>
      </c>
      <c r="AK382" s="30">
        <v>3.2</v>
      </c>
      <c r="AL382" s="28">
        <v>1228</v>
      </c>
      <c r="AM382" s="28">
        <v>21</v>
      </c>
      <c r="AN382" s="28">
        <v>46</v>
      </c>
      <c r="AO382" s="28">
        <v>103</v>
      </c>
      <c r="AP382" s="28">
        <v>31</v>
      </c>
      <c r="AQ382" s="25">
        <v>0.6</v>
      </c>
      <c r="AR382" s="25">
        <v>1.1000000000000001</v>
      </c>
    </row>
    <row r="383" spans="1:44" ht="18" customHeight="1" x14ac:dyDescent="0.25">
      <c r="A383" t="s">
        <v>631</v>
      </c>
      <c r="B383" s="56" t="s">
        <v>1619</v>
      </c>
      <c r="C383" s="11">
        <v>192.61224444799998</v>
      </c>
      <c r="D383" s="11">
        <v>806</v>
      </c>
      <c r="E383" s="37">
        <v>64.5</v>
      </c>
      <c r="F383" s="38">
        <v>19.2</v>
      </c>
      <c r="G383" s="25">
        <v>10.7</v>
      </c>
      <c r="H383" s="25">
        <v>4.8</v>
      </c>
      <c r="I383" s="25">
        <v>5.2</v>
      </c>
      <c r="J383" s="25">
        <v>0.1</v>
      </c>
      <c r="K383" s="25">
        <v>0.1</v>
      </c>
      <c r="L383" s="30">
        <v>0</v>
      </c>
      <c r="M383" s="25">
        <v>0</v>
      </c>
      <c r="N383" s="25">
        <v>4.7</v>
      </c>
      <c r="O383" s="25">
        <v>0</v>
      </c>
      <c r="P383" s="25">
        <v>0.2</v>
      </c>
      <c r="Q383" s="25">
        <v>1.5</v>
      </c>
      <c r="R383" s="25">
        <v>2.5</v>
      </c>
      <c r="S383" s="25">
        <v>6</v>
      </c>
      <c r="T383" s="25">
        <v>2.4E-2</v>
      </c>
      <c r="U383" s="25">
        <v>5.9</v>
      </c>
      <c r="V383" s="28">
        <v>100</v>
      </c>
      <c r="W383" s="22">
        <v>2.7E-2</v>
      </c>
      <c r="X383" s="9">
        <v>27</v>
      </c>
      <c r="Y383" s="9">
        <v>0</v>
      </c>
      <c r="Z383" s="22">
        <v>1.9</v>
      </c>
      <c r="AA383" s="22">
        <v>5.4</v>
      </c>
      <c r="AB383" s="22">
        <v>4.7E-2</v>
      </c>
      <c r="AC383" s="22">
        <v>0.11</v>
      </c>
      <c r="AD383" s="9">
        <v>4.3</v>
      </c>
      <c r="AE383" s="22">
        <v>0.67</v>
      </c>
      <c r="AF383" s="31">
        <v>3.6</v>
      </c>
      <c r="AG383" s="46">
        <v>0.1</v>
      </c>
      <c r="AH383" s="46">
        <v>0.7</v>
      </c>
      <c r="AI383" s="22">
        <v>0</v>
      </c>
      <c r="AJ383" s="22">
        <v>13</v>
      </c>
      <c r="AK383" s="30">
        <v>1.6</v>
      </c>
      <c r="AL383" s="28">
        <v>667</v>
      </c>
      <c r="AM383" s="28">
        <v>59</v>
      </c>
      <c r="AN383" s="28">
        <v>37</v>
      </c>
      <c r="AO383" s="28">
        <v>138</v>
      </c>
      <c r="AP383" s="28">
        <v>24</v>
      </c>
      <c r="AQ383" s="25">
        <v>0.6</v>
      </c>
      <c r="AR383" s="25">
        <v>0.9</v>
      </c>
    </row>
    <row r="384" spans="1:44" ht="18" customHeight="1" x14ac:dyDescent="0.25">
      <c r="A384" t="s">
        <v>632</v>
      </c>
      <c r="B384" s="56" t="s">
        <v>1620</v>
      </c>
      <c r="C384" s="11">
        <v>122.593153104</v>
      </c>
      <c r="D384" s="11">
        <v>513</v>
      </c>
      <c r="E384" s="37">
        <v>63.6</v>
      </c>
      <c r="F384" s="38">
        <v>30.2</v>
      </c>
      <c r="G384" s="25">
        <v>0.2</v>
      </c>
      <c r="H384" s="25">
        <v>0</v>
      </c>
      <c r="I384" s="25">
        <v>0</v>
      </c>
      <c r="J384" s="25">
        <v>0</v>
      </c>
      <c r="K384" s="25">
        <v>0</v>
      </c>
      <c r="L384" s="30">
        <v>0</v>
      </c>
      <c r="M384" s="25">
        <v>0</v>
      </c>
      <c r="N384" s="25">
        <v>0</v>
      </c>
      <c r="O384" s="25">
        <v>0</v>
      </c>
      <c r="P384" s="25">
        <v>0</v>
      </c>
      <c r="Q384" s="25">
        <v>0</v>
      </c>
      <c r="R384" s="25">
        <v>0</v>
      </c>
      <c r="S384" s="25">
        <v>0.1</v>
      </c>
      <c r="T384" s="25">
        <v>0</v>
      </c>
      <c r="U384" s="25">
        <v>0</v>
      </c>
      <c r="V384" s="28">
        <v>79</v>
      </c>
      <c r="W384" s="22">
        <v>1E-3</v>
      </c>
      <c r="X384" s="43">
        <v>1</v>
      </c>
      <c r="Y384" s="9">
        <v>0</v>
      </c>
      <c r="Z384" s="22">
        <v>0.4</v>
      </c>
      <c r="AA384" s="22">
        <v>0.34</v>
      </c>
      <c r="AB384" s="22">
        <v>4.8000000000000001E-2</v>
      </c>
      <c r="AC384" s="22">
        <v>5.6000000000000001E-2</v>
      </c>
      <c r="AD384" s="9">
        <v>6.1</v>
      </c>
      <c r="AE384" s="22">
        <v>0.48</v>
      </c>
      <c r="AF384" s="31">
        <v>5.6</v>
      </c>
      <c r="AG384" s="22">
        <v>4.7E-2</v>
      </c>
      <c r="AH384" s="46">
        <v>0.6</v>
      </c>
      <c r="AI384" s="22">
        <v>0</v>
      </c>
      <c r="AJ384" s="22">
        <v>9.9</v>
      </c>
      <c r="AK384" s="30">
        <v>4.9000000000000004</v>
      </c>
      <c r="AL384" s="28">
        <v>1245</v>
      </c>
      <c r="AM384" s="28">
        <v>40</v>
      </c>
      <c r="AN384" s="28">
        <v>52</v>
      </c>
      <c r="AO384" s="28">
        <v>169</v>
      </c>
      <c r="AP384" s="28">
        <v>57</v>
      </c>
      <c r="AQ384" s="25">
        <v>0.5</v>
      </c>
      <c r="AR384" s="25">
        <v>1.2</v>
      </c>
    </row>
    <row r="385" spans="1:44" ht="18" customHeight="1" x14ac:dyDescent="0.25">
      <c r="A385" t="s">
        <v>633</v>
      </c>
      <c r="B385" s="21" t="s">
        <v>1488</v>
      </c>
      <c r="C385" s="11">
        <v>81.728768735999992</v>
      </c>
      <c r="D385" s="11">
        <v>342</v>
      </c>
      <c r="E385" s="37">
        <v>79</v>
      </c>
      <c r="F385" s="38">
        <v>20</v>
      </c>
      <c r="G385" s="25">
        <v>0.2</v>
      </c>
      <c r="H385" s="25">
        <v>0</v>
      </c>
      <c r="I385" s="25">
        <v>0</v>
      </c>
      <c r="J385" s="25">
        <v>0</v>
      </c>
      <c r="K385" s="25">
        <v>0</v>
      </c>
      <c r="L385" s="30">
        <v>0</v>
      </c>
      <c r="M385" s="25">
        <v>0</v>
      </c>
      <c r="N385" s="25">
        <v>0</v>
      </c>
      <c r="O385" s="25">
        <v>0</v>
      </c>
      <c r="P385" s="25">
        <v>0</v>
      </c>
      <c r="Q385" s="25">
        <v>0</v>
      </c>
      <c r="R385" s="25">
        <v>0</v>
      </c>
      <c r="S385" s="25">
        <v>0.1</v>
      </c>
      <c r="T385" s="25">
        <v>0</v>
      </c>
      <c r="U385" s="25">
        <v>0</v>
      </c>
      <c r="V385" s="28">
        <v>25</v>
      </c>
      <c r="W385" s="22">
        <v>3.0000000000000001E-3</v>
      </c>
      <c r="X385" s="43">
        <v>3</v>
      </c>
      <c r="Y385" s="9">
        <v>0</v>
      </c>
      <c r="Z385" s="22">
        <v>0.4</v>
      </c>
      <c r="AA385" s="22">
        <v>0.35</v>
      </c>
      <c r="AB385" s="40">
        <v>0.04</v>
      </c>
      <c r="AC385" s="22">
        <v>3.2000000000000001E-2</v>
      </c>
      <c r="AD385" s="9">
        <v>5.6</v>
      </c>
      <c r="AE385" s="22">
        <v>1.9</v>
      </c>
      <c r="AF385" s="31">
        <v>3.7</v>
      </c>
      <c r="AG385" s="22">
        <v>0.12</v>
      </c>
      <c r="AH385" s="22">
        <v>3.3</v>
      </c>
      <c r="AI385" s="22">
        <v>0</v>
      </c>
      <c r="AJ385" s="22">
        <v>6.2</v>
      </c>
      <c r="AK385" s="30">
        <v>1.1000000000000001</v>
      </c>
      <c r="AL385" s="28">
        <v>166</v>
      </c>
      <c r="AM385" s="28">
        <v>294</v>
      </c>
      <c r="AN385" s="28">
        <v>14</v>
      </c>
      <c r="AO385" s="28">
        <v>186</v>
      </c>
      <c r="AP385" s="28">
        <v>32</v>
      </c>
      <c r="AQ385" s="25">
        <v>0.1</v>
      </c>
      <c r="AR385" s="25">
        <v>0.3</v>
      </c>
    </row>
    <row r="386" spans="1:44" ht="18" customHeight="1" x14ac:dyDescent="0.25">
      <c r="A386" t="s">
        <v>634</v>
      </c>
      <c r="B386" s="56" t="s">
        <v>1621</v>
      </c>
      <c r="C386" s="11">
        <v>165.13034852799998</v>
      </c>
      <c r="D386" s="11">
        <v>691</v>
      </c>
      <c r="E386" s="37">
        <v>65.7</v>
      </c>
      <c r="F386" s="38">
        <v>22.8</v>
      </c>
      <c r="G386" s="25">
        <v>7</v>
      </c>
      <c r="H386" s="25">
        <v>2.6</v>
      </c>
      <c r="I386" s="25">
        <v>2.9</v>
      </c>
      <c r="J386" s="25">
        <v>0.1</v>
      </c>
      <c r="K386" s="25">
        <v>0.1</v>
      </c>
      <c r="L386" s="30">
        <v>0</v>
      </c>
      <c r="M386" s="25">
        <v>0</v>
      </c>
      <c r="N386" s="25">
        <v>2.5</v>
      </c>
      <c r="O386" s="25">
        <v>0</v>
      </c>
      <c r="P386" s="25">
        <v>0.1</v>
      </c>
      <c r="Q386" s="25">
        <v>0.8</v>
      </c>
      <c r="R386" s="25">
        <v>1.4</v>
      </c>
      <c r="S386" s="25">
        <v>4.5</v>
      </c>
      <c r="T386" s="25">
        <v>1.6E-2</v>
      </c>
      <c r="U386" s="25">
        <v>4.3</v>
      </c>
      <c r="V386" s="28">
        <v>30</v>
      </c>
      <c r="W386" s="22">
        <v>4.0000000000000001E-3</v>
      </c>
      <c r="X386" s="43">
        <v>4</v>
      </c>
      <c r="Y386" s="9">
        <v>0</v>
      </c>
      <c r="Z386" s="22">
        <v>0.4</v>
      </c>
      <c r="AA386" s="22">
        <v>4.5</v>
      </c>
      <c r="AB386" s="22">
        <v>4.1000000000000002E-2</v>
      </c>
      <c r="AC386" s="22">
        <v>3.5000000000000003E-2</v>
      </c>
      <c r="AD386" s="9">
        <v>6.3</v>
      </c>
      <c r="AE386" s="24">
        <v>2</v>
      </c>
      <c r="AF386" s="31">
        <v>4.3</v>
      </c>
      <c r="AG386" s="22">
        <v>0.12</v>
      </c>
      <c r="AH386" s="22">
        <v>3.5</v>
      </c>
      <c r="AI386" s="22">
        <v>0</v>
      </c>
      <c r="AJ386" s="22">
        <v>6.5</v>
      </c>
      <c r="AK386" s="30">
        <v>1.8</v>
      </c>
      <c r="AL386" s="28">
        <v>432</v>
      </c>
      <c r="AM386" s="28">
        <v>301</v>
      </c>
      <c r="AN386" s="28">
        <v>18</v>
      </c>
      <c r="AO386" s="28">
        <v>202</v>
      </c>
      <c r="AP386" s="28">
        <v>35</v>
      </c>
      <c r="AQ386" s="25">
        <v>0.2</v>
      </c>
      <c r="AR386" s="25">
        <v>0.4</v>
      </c>
    </row>
    <row r="387" spans="1:44" ht="18" customHeight="1" x14ac:dyDescent="0.25">
      <c r="A387" t="s">
        <v>635</v>
      </c>
      <c r="B387" s="21" t="s">
        <v>1489</v>
      </c>
      <c r="C387" s="11">
        <v>100.36866336</v>
      </c>
      <c r="D387" s="11">
        <v>420</v>
      </c>
      <c r="E387" s="37">
        <v>77.3</v>
      </c>
      <c r="F387" s="38">
        <v>18.600000000000001</v>
      </c>
      <c r="G387" s="25">
        <v>2.9</v>
      </c>
      <c r="H387" s="25">
        <v>0</v>
      </c>
      <c r="I387" s="25">
        <v>0</v>
      </c>
      <c r="J387" s="25">
        <v>0</v>
      </c>
      <c r="K387" s="25">
        <v>0</v>
      </c>
      <c r="L387" s="30">
        <v>0</v>
      </c>
      <c r="M387" s="25">
        <v>0</v>
      </c>
      <c r="N387" s="25">
        <v>0</v>
      </c>
      <c r="O387" s="25">
        <v>0</v>
      </c>
      <c r="P387" s="25">
        <v>0</v>
      </c>
      <c r="Q387" s="25">
        <v>0.5</v>
      </c>
      <c r="R387" s="25">
        <v>0.9</v>
      </c>
      <c r="S387" s="25">
        <v>0.5</v>
      </c>
      <c r="T387" s="25">
        <v>0</v>
      </c>
      <c r="U387" s="25">
        <v>0.4</v>
      </c>
      <c r="V387" s="28">
        <v>42</v>
      </c>
      <c r="W387" s="22">
        <v>0.02</v>
      </c>
      <c r="X387" s="9">
        <v>20</v>
      </c>
      <c r="Y387" s="9">
        <v>0</v>
      </c>
      <c r="Z387" s="22">
        <v>2.2999999999999998</v>
      </c>
      <c r="AA387" s="22">
        <v>1.2</v>
      </c>
      <c r="AB387" s="22">
        <v>0.13</v>
      </c>
      <c r="AC387" s="55">
        <v>0.09</v>
      </c>
      <c r="AD387" s="9">
        <v>6.3</v>
      </c>
      <c r="AE387" s="22">
        <v>2.8</v>
      </c>
      <c r="AF387" s="31">
        <v>3.5</v>
      </c>
      <c r="AG387" s="22">
        <v>0.18</v>
      </c>
      <c r="AH387" s="22">
        <v>2.2999999999999998</v>
      </c>
      <c r="AI387" s="22">
        <v>0</v>
      </c>
      <c r="AJ387" s="43">
        <v>6</v>
      </c>
      <c r="AK387" s="30">
        <v>1.2</v>
      </c>
      <c r="AL387" s="28">
        <v>78</v>
      </c>
      <c r="AM387" s="28">
        <v>305</v>
      </c>
      <c r="AN387" s="28">
        <v>15</v>
      </c>
      <c r="AO387" s="28">
        <v>201</v>
      </c>
      <c r="AP387" s="28">
        <v>29</v>
      </c>
      <c r="AQ387" s="25">
        <v>0.6</v>
      </c>
      <c r="AR387" s="25">
        <v>0.6</v>
      </c>
    </row>
    <row r="388" spans="1:44" ht="18" customHeight="1" x14ac:dyDescent="0.25">
      <c r="A388" t="s">
        <v>636</v>
      </c>
      <c r="B388" s="56" t="s">
        <v>1882</v>
      </c>
      <c r="C388" s="11">
        <v>135.97564155199998</v>
      </c>
      <c r="D388" s="11">
        <v>569</v>
      </c>
      <c r="E388" s="37">
        <v>74.8</v>
      </c>
      <c r="F388" s="38">
        <v>13.3</v>
      </c>
      <c r="G388" s="25">
        <v>8.6999999999999993</v>
      </c>
      <c r="H388" s="25">
        <v>1.1000000000000001</v>
      </c>
      <c r="I388" s="25">
        <v>1.2</v>
      </c>
      <c r="J388" s="25">
        <v>0.9</v>
      </c>
      <c r="K388" s="25">
        <v>0.9</v>
      </c>
      <c r="L388" s="30">
        <v>0</v>
      </c>
      <c r="M388" s="25">
        <v>0</v>
      </c>
      <c r="N388" s="25">
        <v>0.1</v>
      </c>
      <c r="O388" s="25">
        <v>0.1</v>
      </c>
      <c r="P388" s="25">
        <v>0.4</v>
      </c>
      <c r="Q388" s="25">
        <v>1.5</v>
      </c>
      <c r="R388" s="25">
        <v>5.4</v>
      </c>
      <c r="S388" s="25">
        <v>1</v>
      </c>
      <c r="T388" s="25">
        <v>7.0000000000000001E-3</v>
      </c>
      <c r="U388" s="25">
        <v>0.8</v>
      </c>
      <c r="V388" s="28">
        <v>32</v>
      </c>
      <c r="W388" s="22">
        <v>2.7E-2</v>
      </c>
      <c r="X388" s="9">
        <v>27</v>
      </c>
      <c r="Y388" s="9">
        <v>95</v>
      </c>
      <c r="Z388" s="22">
        <v>1.4</v>
      </c>
      <c r="AA388" s="22">
        <v>1.9</v>
      </c>
      <c r="AB388" s="22">
        <v>0.11</v>
      </c>
      <c r="AC388" s="55">
        <v>7.0000000000000007E-2</v>
      </c>
      <c r="AD388" s="9">
        <v>4.8</v>
      </c>
      <c r="AE388" s="22">
        <v>2.2000000000000002</v>
      </c>
      <c r="AF388" s="31">
        <v>2.6</v>
      </c>
      <c r="AG388" s="22">
        <v>0.16</v>
      </c>
      <c r="AH388" s="22">
        <v>1.3</v>
      </c>
      <c r="AI388" s="24">
        <v>4</v>
      </c>
      <c r="AJ388" s="22">
        <v>7.7</v>
      </c>
      <c r="AK388" s="30">
        <v>1.7</v>
      </c>
      <c r="AL388" s="28">
        <v>377</v>
      </c>
      <c r="AM388" s="28">
        <v>302</v>
      </c>
      <c r="AN388" s="28">
        <v>17</v>
      </c>
      <c r="AO388" s="28">
        <v>150</v>
      </c>
      <c r="AP388" s="28">
        <v>25</v>
      </c>
      <c r="AQ388" s="25">
        <v>0.7</v>
      </c>
      <c r="AR388" s="25">
        <v>0.5</v>
      </c>
    </row>
    <row r="389" spans="1:44" ht="18" customHeight="1" x14ac:dyDescent="0.25">
      <c r="A389" t="s">
        <v>637</v>
      </c>
      <c r="B389" s="56" t="s">
        <v>1883</v>
      </c>
      <c r="C389" s="11">
        <v>98.695852303999999</v>
      </c>
      <c r="D389" s="11">
        <v>413</v>
      </c>
      <c r="E389" s="37">
        <v>76.5</v>
      </c>
      <c r="F389" s="38">
        <v>19.3</v>
      </c>
      <c r="G389" s="25">
        <v>2.4</v>
      </c>
      <c r="H389" s="25">
        <v>0</v>
      </c>
      <c r="I389" s="25">
        <v>0</v>
      </c>
      <c r="J389" s="25">
        <v>0</v>
      </c>
      <c r="K389" s="25">
        <v>0</v>
      </c>
      <c r="L389" s="30">
        <v>0</v>
      </c>
      <c r="M389" s="25">
        <v>0</v>
      </c>
      <c r="N389" s="25">
        <v>0</v>
      </c>
      <c r="O389" s="25">
        <v>0</v>
      </c>
      <c r="P389" s="25">
        <v>0</v>
      </c>
      <c r="Q389" s="25">
        <v>0.5</v>
      </c>
      <c r="R389" s="25">
        <v>0.9</v>
      </c>
      <c r="S389" s="25">
        <v>0.6</v>
      </c>
      <c r="T389" s="25">
        <v>0</v>
      </c>
      <c r="U389" s="25">
        <v>0.4</v>
      </c>
      <c r="V389" s="28">
        <v>46</v>
      </c>
      <c r="W389" s="22">
        <v>1.7999999999999999E-2</v>
      </c>
      <c r="X389" s="9">
        <v>18</v>
      </c>
      <c r="Y389" s="9">
        <v>0</v>
      </c>
      <c r="Z389" s="22">
        <v>2.2999999999999998</v>
      </c>
      <c r="AA389" s="22">
        <v>1.3</v>
      </c>
      <c r="AB389" s="22">
        <v>0.11</v>
      </c>
      <c r="AC389" s="42">
        <v>0.1</v>
      </c>
      <c r="AD389" s="9">
        <v>6.4</v>
      </c>
      <c r="AE389" s="22">
        <v>2.8</v>
      </c>
      <c r="AF389" s="31">
        <v>3.6</v>
      </c>
      <c r="AG389" s="22">
        <v>0.14000000000000001</v>
      </c>
      <c r="AH389" s="24">
        <v>2</v>
      </c>
      <c r="AI389" s="22">
        <v>0</v>
      </c>
      <c r="AJ389" s="22">
        <v>5.9</v>
      </c>
      <c r="AK389" s="30">
        <v>1.8</v>
      </c>
      <c r="AL389" s="28">
        <v>341</v>
      </c>
      <c r="AM389" s="28">
        <v>286</v>
      </c>
      <c r="AN389" s="28">
        <v>14</v>
      </c>
      <c r="AO389" s="28">
        <v>199</v>
      </c>
      <c r="AP389" s="28">
        <v>39</v>
      </c>
      <c r="AQ389" s="25">
        <v>0.7</v>
      </c>
      <c r="AR389" s="25">
        <v>0.7</v>
      </c>
    </row>
    <row r="390" spans="1:44" ht="18" customHeight="1" x14ac:dyDescent="0.25">
      <c r="A390" t="s">
        <v>638</v>
      </c>
      <c r="B390" s="21" t="s">
        <v>1490</v>
      </c>
      <c r="C390" s="11">
        <v>104.909150512</v>
      </c>
      <c r="D390" s="11">
        <v>439</v>
      </c>
      <c r="E390" s="37">
        <v>75.599999999999994</v>
      </c>
      <c r="F390" s="38">
        <v>19.7</v>
      </c>
      <c r="G390" s="25">
        <v>2.9</v>
      </c>
      <c r="H390" s="25">
        <v>0</v>
      </c>
      <c r="I390" s="25">
        <v>0</v>
      </c>
      <c r="J390" s="25">
        <v>0</v>
      </c>
      <c r="K390" s="25">
        <v>0</v>
      </c>
      <c r="L390" s="30">
        <v>0</v>
      </c>
      <c r="M390" s="25">
        <v>0</v>
      </c>
      <c r="N390" s="25">
        <v>0</v>
      </c>
      <c r="O390" s="25">
        <v>0</v>
      </c>
      <c r="P390" s="25">
        <v>0</v>
      </c>
      <c r="Q390" s="25">
        <v>0.7</v>
      </c>
      <c r="R390" s="25">
        <v>0.8</v>
      </c>
      <c r="S390" s="25">
        <v>0.9</v>
      </c>
      <c r="T390" s="25">
        <v>0</v>
      </c>
      <c r="U390" s="25">
        <v>0</v>
      </c>
      <c r="V390" s="28">
        <v>36</v>
      </c>
      <c r="W390" s="22">
        <v>1.4999999999999999E-2</v>
      </c>
      <c r="X390" s="9">
        <v>15</v>
      </c>
      <c r="Y390" s="9">
        <v>0</v>
      </c>
      <c r="Z390" s="22">
        <v>4.0999999999999996</v>
      </c>
      <c r="AA390" s="22">
        <v>0.37</v>
      </c>
      <c r="AB390" s="22">
        <v>0.15</v>
      </c>
      <c r="AC390" s="22">
        <v>0.15</v>
      </c>
      <c r="AD390" s="9">
        <v>8.6999999999999993</v>
      </c>
      <c r="AE390" s="24">
        <v>5</v>
      </c>
      <c r="AF390" s="31">
        <v>3.7</v>
      </c>
      <c r="AG390" s="22">
        <v>0.36</v>
      </c>
      <c r="AH390" s="22">
        <v>5.7</v>
      </c>
      <c r="AI390" s="22">
        <v>0</v>
      </c>
      <c r="AJ390" s="22">
        <v>15</v>
      </c>
      <c r="AK390" s="30">
        <v>1.4</v>
      </c>
      <c r="AL390" s="28">
        <v>80</v>
      </c>
      <c r="AM390" s="28">
        <v>403</v>
      </c>
      <c r="AN390" s="28">
        <v>69</v>
      </c>
      <c r="AO390" s="28">
        <v>263</v>
      </c>
      <c r="AP390" s="28">
        <v>33</v>
      </c>
      <c r="AQ390" s="25">
        <v>1.2</v>
      </c>
      <c r="AR390" s="25">
        <v>1.2</v>
      </c>
    </row>
    <row r="391" spans="1:44" ht="18" customHeight="1" x14ac:dyDescent="0.25">
      <c r="A391" t="s">
        <v>639</v>
      </c>
      <c r="B391" s="56" t="s">
        <v>1622</v>
      </c>
      <c r="C391" s="11">
        <v>186.39894623999999</v>
      </c>
      <c r="D391" s="11">
        <v>780</v>
      </c>
      <c r="E391" s="37">
        <v>62.8</v>
      </c>
      <c r="F391" s="38">
        <v>24</v>
      </c>
      <c r="G391" s="25">
        <v>9.6</v>
      </c>
      <c r="H391" s="25">
        <v>1</v>
      </c>
      <c r="I391" s="25">
        <v>1.1000000000000001</v>
      </c>
      <c r="J391" s="25">
        <v>0</v>
      </c>
      <c r="K391" s="25">
        <v>0</v>
      </c>
      <c r="L391" s="30">
        <v>0</v>
      </c>
      <c r="M391" s="25">
        <v>0</v>
      </c>
      <c r="N391" s="25">
        <v>1</v>
      </c>
      <c r="O391" s="25">
        <v>0</v>
      </c>
      <c r="P391" s="25">
        <v>0</v>
      </c>
      <c r="Q391" s="25">
        <v>1.5</v>
      </c>
      <c r="R391" s="25">
        <v>2.5</v>
      </c>
      <c r="S391" s="25">
        <v>4.2</v>
      </c>
      <c r="T391" s="25">
        <v>0</v>
      </c>
      <c r="U391" s="25">
        <v>3</v>
      </c>
      <c r="V391" s="28">
        <v>39</v>
      </c>
      <c r="W391" s="22">
        <v>8.0000000000000002E-3</v>
      </c>
      <c r="X391" s="43">
        <v>8</v>
      </c>
      <c r="Y391" s="9">
        <v>0</v>
      </c>
      <c r="Z391" s="22">
        <v>2.8</v>
      </c>
      <c r="AA391" s="22">
        <v>0.79</v>
      </c>
      <c r="AB391" s="22">
        <v>0.13</v>
      </c>
      <c r="AC391" s="22">
        <v>0.17</v>
      </c>
      <c r="AD391" s="9">
        <v>10</v>
      </c>
      <c r="AE391" s="22">
        <v>5.5</v>
      </c>
      <c r="AF391" s="31">
        <v>4.5</v>
      </c>
      <c r="AG391" s="46">
        <v>0.3</v>
      </c>
      <c r="AH391" s="22">
        <v>6.6</v>
      </c>
      <c r="AI391" s="22">
        <v>0</v>
      </c>
      <c r="AJ391" s="22">
        <v>20</v>
      </c>
      <c r="AK391" s="30">
        <v>2.6</v>
      </c>
      <c r="AL391" s="28">
        <v>525</v>
      </c>
      <c r="AM391" s="28">
        <v>465</v>
      </c>
      <c r="AN391" s="28">
        <v>86</v>
      </c>
      <c r="AO391" s="28">
        <v>292</v>
      </c>
      <c r="AP391" s="28">
        <v>37</v>
      </c>
      <c r="AQ391" s="25">
        <v>2</v>
      </c>
      <c r="AR391" s="25">
        <v>1.1000000000000001</v>
      </c>
    </row>
    <row r="392" spans="1:44" ht="18" customHeight="1" x14ac:dyDescent="0.25">
      <c r="A392" t="s">
        <v>640</v>
      </c>
      <c r="B392" s="56" t="s">
        <v>1623</v>
      </c>
      <c r="C392" s="11">
        <v>138</v>
      </c>
      <c r="D392" s="11">
        <v>580</v>
      </c>
      <c r="E392" s="37">
        <v>67.5</v>
      </c>
      <c r="F392" s="38">
        <v>26.3</v>
      </c>
      <c r="G392" s="25">
        <v>3.7</v>
      </c>
      <c r="H392" s="25">
        <v>0</v>
      </c>
      <c r="I392" s="25">
        <v>0</v>
      </c>
      <c r="J392" s="25">
        <v>0</v>
      </c>
      <c r="K392" s="25">
        <v>0</v>
      </c>
      <c r="L392" s="30">
        <v>0</v>
      </c>
      <c r="M392" s="25">
        <v>0</v>
      </c>
      <c r="N392" s="25">
        <v>0</v>
      </c>
      <c r="O392" s="25">
        <v>0</v>
      </c>
      <c r="P392" s="25">
        <v>0</v>
      </c>
      <c r="Q392" s="25">
        <v>0.9</v>
      </c>
      <c r="R392" s="25">
        <v>1</v>
      </c>
      <c r="S392" s="25">
        <v>1.1000000000000001</v>
      </c>
      <c r="T392" s="25">
        <v>0</v>
      </c>
      <c r="U392" s="25">
        <v>0</v>
      </c>
      <c r="V392" s="28">
        <v>48</v>
      </c>
      <c r="W392" s="22">
        <v>2.1000000000000001E-2</v>
      </c>
      <c r="X392" s="9">
        <v>21</v>
      </c>
      <c r="Y392" s="9">
        <v>0</v>
      </c>
      <c r="Z392" s="22">
        <v>3.5</v>
      </c>
      <c r="AA392" s="22">
        <v>0.18</v>
      </c>
      <c r="AB392" s="22">
        <v>0.14000000000000001</v>
      </c>
      <c r="AC392" s="22">
        <v>0.16</v>
      </c>
      <c r="AD392" s="9">
        <v>11</v>
      </c>
      <c r="AE392" s="22">
        <v>5.9</v>
      </c>
      <c r="AF392" s="31">
        <v>4.9000000000000004</v>
      </c>
      <c r="AG392" s="22">
        <v>0.34</v>
      </c>
      <c r="AH392" s="22">
        <v>6.4</v>
      </c>
      <c r="AI392" s="22">
        <v>0</v>
      </c>
      <c r="AJ392" s="22">
        <v>24</v>
      </c>
      <c r="AK392" s="30">
        <v>2.2999999999999998</v>
      </c>
      <c r="AL392" s="28">
        <v>454</v>
      </c>
      <c r="AM392" s="28">
        <v>468</v>
      </c>
      <c r="AN392" s="28">
        <v>61</v>
      </c>
      <c r="AO392" s="28">
        <v>285</v>
      </c>
      <c r="AP392" s="28">
        <v>35</v>
      </c>
      <c r="AQ392" s="25">
        <v>2.1</v>
      </c>
      <c r="AR392" s="25">
        <v>0.9</v>
      </c>
    </row>
    <row r="393" spans="1:44" ht="18" customHeight="1" x14ac:dyDescent="0.25">
      <c r="A393" t="s">
        <v>641</v>
      </c>
      <c r="B393" s="21" t="s">
        <v>1491</v>
      </c>
      <c r="C393" s="11">
        <v>201.69321875199998</v>
      </c>
      <c r="D393" s="11">
        <v>844</v>
      </c>
      <c r="E393" s="37">
        <v>64.3</v>
      </c>
      <c r="F393" s="38">
        <v>20.3</v>
      </c>
      <c r="G393" s="25">
        <v>13.4</v>
      </c>
      <c r="H393" s="25">
        <v>0</v>
      </c>
      <c r="I393" s="25">
        <v>0</v>
      </c>
      <c r="J393" s="25">
        <v>0</v>
      </c>
      <c r="K393" s="25">
        <v>0</v>
      </c>
      <c r="L393" s="30">
        <v>0</v>
      </c>
      <c r="M393" s="25">
        <v>0</v>
      </c>
      <c r="N393" s="25">
        <v>0</v>
      </c>
      <c r="O393" s="25">
        <v>0</v>
      </c>
      <c r="P393" s="25">
        <v>0</v>
      </c>
      <c r="Q393" s="25">
        <v>3.6</v>
      </c>
      <c r="R393" s="25">
        <v>3.7</v>
      </c>
      <c r="S393" s="25">
        <v>4.7</v>
      </c>
      <c r="T393" s="25">
        <v>0.3</v>
      </c>
      <c r="U393" s="25">
        <v>0.2</v>
      </c>
      <c r="V393" s="28">
        <v>45</v>
      </c>
      <c r="W393" s="22">
        <v>2.8000000000000001E-2</v>
      </c>
      <c r="X393" s="9">
        <v>28</v>
      </c>
      <c r="Y393" s="9">
        <v>0</v>
      </c>
      <c r="Z393" s="22">
        <v>2.4</v>
      </c>
      <c r="AA393" s="22">
        <v>1.3</v>
      </c>
      <c r="AB393" s="22">
        <v>0.13</v>
      </c>
      <c r="AC393" s="22">
        <v>0.23</v>
      </c>
      <c r="AD393" s="9">
        <v>13</v>
      </c>
      <c r="AE393" s="24">
        <v>9</v>
      </c>
      <c r="AF393" s="31">
        <v>3.8</v>
      </c>
      <c r="AG393" s="24">
        <v>1</v>
      </c>
      <c r="AH393" s="22">
        <v>14</v>
      </c>
      <c r="AI393" s="22">
        <v>0</v>
      </c>
      <c r="AJ393" s="22">
        <v>14</v>
      </c>
      <c r="AK393" s="30">
        <v>1.4</v>
      </c>
      <c r="AL393" s="28">
        <v>78</v>
      </c>
      <c r="AM393" s="28">
        <v>360</v>
      </c>
      <c r="AN393" s="28">
        <v>39</v>
      </c>
      <c r="AO393" s="28">
        <v>282</v>
      </c>
      <c r="AP393" s="28">
        <v>37</v>
      </c>
      <c r="AQ393" s="25">
        <v>1.1000000000000001</v>
      </c>
      <c r="AR393" s="25">
        <v>2.2000000000000002</v>
      </c>
    </row>
    <row r="394" spans="1:44" ht="18" customHeight="1" x14ac:dyDescent="0.25">
      <c r="A394" t="s">
        <v>642</v>
      </c>
      <c r="B394" s="56" t="s">
        <v>1624</v>
      </c>
      <c r="C394" s="11">
        <v>191.65635241599998</v>
      </c>
      <c r="D394" s="11">
        <v>802</v>
      </c>
      <c r="E394" s="37">
        <v>65.2</v>
      </c>
      <c r="F394" s="38">
        <v>20.5</v>
      </c>
      <c r="G394" s="25">
        <v>12.2</v>
      </c>
      <c r="H394" s="25">
        <v>0</v>
      </c>
      <c r="I394" s="25">
        <v>0</v>
      </c>
      <c r="J394" s="25">
        <v>0</v>
      </c>
      <c r="K394" s="25">
        <v>0</v>
      </c>
      <c r="L394" s="30">
        <v>0</v>
      </c>
      <c r="M394" s="25">
        <v>0</v>
      </c>
      <c r="N394" s="25">
        <v>0</v>
      </c>
      <c r="O394" s="25">
        <v>0</v>
      </c>
      <c r="P394" s="25">
        <v>0</v>
      </c>
      <c r="Q394" s="25">
        <v>3.2</v>
      </c>
      <c r="R394" s="25">
        <v>3.3</v>
      </c>
      <c r="S394" s="25">
        <v>4.3</v>
      </c>
      <c r="T394" s="25">
        <v>0.27</v>
      </c>
      <c r="U394" s="25">
        <v>0.2</v>
      </c>
      <c r="V394" s="28">
        <v>48</v>
      </c>
      <c r="W394" s="22">
        <v>2.1000000000000001E-2</v>
      </c>
      <c r="X394" s="9">
        <v>21</v>
      </c>
      <c r="Y394" s="9">
        <v>0</v>
      </c>
      <c r="Z394" s="22">
        <v>2.2999999999999998</v>
      </c>
      <c r="AA394" s="22">
        <v>1.4</v>
      </c>
      <c r="AB394" s="22">
        <v>0.11</v>
      </c>
      <c r="AC394" s="22">
        <v>0.25</v>
      </c>
      <c r="AD394" s="9">
        <v>12</v>
      </c>
      <c r="AE394" s="22">
        <v>8.6</v>
      </c>
      <c r="AF394" s="31">
        <v>3.8</v>
      </c>
      <c r="AG394" s="22">
        <v>0.75</v>
      </c>
      <c r="AH394" s="22">
        <v>12</v>
      </c>
      <c r="AI394" s="22">
        <v>0</v>
      </c>
      <c r="AJ394" s="22">
        <v>13</v>
      </c>
      <c r="AK394" s="30">
        <v>2.1</v>
      </c>
      <c r="AL394" s="28">
        <v>330</v>
      </c>
      <c r="AM394" s="28">
        <v>326</v>
      </c>
      <c r="AN394" s="28">
        <v>42</v>
      </c>
      <c r="AO394" s="28">
        <v>256</v>
      </c>
      <c r="AP394" s="28">
        <v>33</v>
      </c>
      <c r="AQ394" s="25">
        <v>1</v>
      </c>
      <c r="AR394" s="25">
        <v>2.2999999999999998</v>
      </c>
    </row>
    <row r="395" spans="1:44" ht="18" customHeight="1" x14ac:dyDescent="0.25">
      <c r="A395" t="s">
        <v>643</v>
      </c>
      <c r="B395" s="56" t="s">
        <v>1625</v>
      </c>
      <c r="C395" s="11">
        <v>182.33640510399999</v>
      </c>
      <c r="D395" s="11">
        <v>763</v>
      </c>
      <c r="E395" s="37">
        <v>63.7</v>
      </c>
      <c r="F395" s="38">
        <v>24</v>
      </c>
      <c r="G395" s="25">
        <v>9.6</v>
      </c>
      <c r="H395" s="25">
        <v>0</v>
      </c>
      <c r="I395" s="25">
        <v>0</v>
      </c>
      <c r="J395" s="25">
        <v>0</v>
      </c>
      <c r="K395" s="25">
        <v>0</v>
      </c>
      <c r="L395" s="30">
        <v>0</v>
      </c>
      <c r="M395" s="25">
        <v>0</v>
      </c>
      <c r="N395" s="25">
        <v>0</v>
      </c>
      <c r="O395" s="25">
        <v>0</v>
      </c>
      <c r="P395" s="25">
        <v>0</v>
      </c>
      <c r="Q395" s="25">
        <v>1.5</v>
      </c>
      <c r="R395" s="25">
        <v>6</v>
      </c>
      <c r="S395" s="25">
        <v>1.2</v>
      </c>
      <c r="T395" s="25">
        <v>0.21</v>
      </c>
      <c r="U395" s="25">
        <v>0.5</v>
      </c>
      <c r="V395" s="28">
        <v>35</v>
      </c>
      <c r="W395" s="22">
        <v>2.3E-2</v>
      </c>
      <c r="X395" s="9">
        <v>23</v>
      </c>
      <c r="Y395" s="9">
        <v>0</v>
      </c>
      <c r="Z395" s="22">
        <v>0.4</v>
      </c>
      <c r="AA395" s="22">
        <v>1.9</v>
      </c>
      <c r="AB395" s="22">
        <v>3.5999999999999997E-2</v>
      </c>
      <c r="AC395" s="42">
        <v>0.2</v>
      </c>
      <c r="AD395" s="9">
        <v>10</v>
      </c>
      <c r="AE395" s="22">
        <v>5.8</v>
      </c>
      <c r="AF395" s="31">
        <v>4.5</v>
      </c>
      <c r="AG395" s="22">
        <v>0.26</v>
      </c>
      <c r="AH395" s="22">
        <v>17</v>
      </c>
      <c r="AI395" s="22">
        <v>0</v>
      </c>
      <c r="AJ395" s="22">
        <v>17</v>
      </c>
      <c r="AK395" s="30">
        <v>2.4</v>
      </c>
      <c r="AL395" s="28">
        <v>623</v>
      </c>
      <c r="AM395" s="28">
        <v>383</v>
      </c>
      <c r="AN395" s="28">
        <v>10</v>
      </c>
      <c r="AO395" s="28">
        <v>249</v>
      </c>
      <c r="AP395" s="28">
        <v>35</v>
      </c>
      <c r="AQ395" s="25">
        <v>0.6</v>
      </c>
      <c r="AR395" s="25">
        <v>0.7</v>
      </c>
    </row>
    <row r="396" spans="1:44" ht="18" customHeight="1" x14ac:dyDescent="0.25">
      <c r="A396" t="s">
        <v>644</v>
      </c>
      <c r="B396" s="21" t="s">
        <v>1492</v>
      </c>
      <c r="C396" s="11">
        <v>131.91310041599999</v>
      </c>
      <c r="D396" s="11">
        <v>552</v>
      </c>
      <c r="E396" s="37">
        <v>74.400000000000006</v>
      </c>
      <c r="F396" s="38">
        <v>17.899999999999999</v>
      </c>
      <c r="G396" s="25">
        <v>6.7</v>
      </c>
      <c r="H396" s="25">
        <v>0</v>
      </c>
      <c r="I396" s="25">
        <v>0</v>
      </c>
      <c r="J396" s="25">
        <v>0</v>
      </c>
      <c r="K396" s="25">
        <v>0</v>
      </c>
      <c r="L396" s="30">
        <v>0</v>
      </c>
      <c r="M396" s="25">
        <v>0</v>
      </c>
      <c r="N396" s="25">
        <v>0</v>
      </c>
      <c r="O396" s="25">
        <v>0</v>
      </c>
      <c r="P396" s="25">
        <v>0</v>
      </c>
      <c r="Q396" s="25">
        <v>2</v>
      </c>
      <c r="R396" s="25">
        <v>2.2000000000000002</v>
      </c>
      <c r="S396" s="25">
        <v>0.9</v>
      </c>
      <c r="T396" s="25">
        <v>0</v>
      </c>
      <c r="U396" s="25">
        <v>0.05</v>
      </c>
      <c r="V396" s="28">
        <v>47</v>
      </c>
      <c r="W396" s="22">
        <v>5.5E-2</v>
      </c>
      <c r="X396" s="9">
        <v>55</v>
      </c>
      <c r="Y396" s="9">
        <v>0</v>
      </c>
      <c r="Z396" s="22">
        <v>6.6</v>
      </c>
      <c r="AA396" s="22">
        <v>2.6</v>
      </c>
      <c r="AB396" s="22">
        <v>3.5000000000000003E-2</v>
      </c>
      <c r="AC396" s="40">
        <v>0.03</v>
      </c>
      <c r="AD396" s="9">
        <v>5.0999999999999996</v>
      </c>
      <c r="AE396" s="22">
        <v>1.8</v>
      </c>
      <c r="AF396" s="31">
        <v>3.3</v>
      </c>
      <c r="AG396" s="22">
        <v>0.24</v>
      </c>
      <c r="AH396" s="46">
        <v>0.7</v>
      </c>
      <c r="AI396" s="22">
        <v>0</v>
      </c>
      <c r="AJ396" s="43">
        <v>6</v>
      </c>
      <c r="AK396" s="30">
        <v>1.2</v>
      </c>
      <c r="AL396" s="28">
        <v>108</v>
      </c>
      <c r="AM396" s="28">
        <v>290</v>
      </c>
      <c r="AN396" s="25">
        <v>8</v>
      </c>
      <c r="AO396" s="28">
        <v>165</v>
      </c>
      <c r="AP396" s="28">
        <v>27</v>
      </c>
      <c r="AQ396" s="25">
        <v>0.4</v>
      </c>
      <c r="AR396" s="25">
        <v>0.7</v>
      </c>
    </row>
    <row r="397" spans="1:44" ht="18" customHeight="1" x14ac:dyDescent="0.25">
      <c r="A397" t="s">
        <v>645</v>
      </c>
      <c r="B397" s="56" t="s">
        <v>1626</v>
      </c>
      <c r="C397" s="11">
        <v>124.26596416</v>
      </c>
      <c r="D397" s="11">
        <v>520</v>
      </c>
      <c r="E397" s="37">
        <v>73.7</v>
      </c>
      <c r="F397" s="38">
        <v>18.899999999999999</v>
      </c>
      <c r="G397" s="25">
        <v>5.4</v>
      </c>
      <c r="H397" s="25">
        <v>0</v>
      </c>
      <c r="I397" s="25">
        <v>0</v>
      </c>
      <c r="J397" s="25">
        <v>0</v>
      </c>
      <c r="K397" s="25">
        <v>0</v>
      </c>
      <c r="L397" s="30">
        <v>0</v>
      </c>
      <c r="M397" s="25">
        <v>0</v>
      </c>
      <c r="N397" s="25">
        <v>0</v>
      </c>
      <c r="O397" s="25">
        <v>0</v>
      </c>
      <c r="P397" s="25">
        <v>0</v>
      </c>
      <c r="Q397" s="25">
        <v>1.6</v>
      </c>
      <c r="R397" s="25">
        <v>1.7</v>
      </c>
      <c r="S397" s="25">
        <v>0.9</v>
      </c>
      <c r="T397" s="25">
        <v>0</v>
      </c>
      <c r="U397" s="25">
        <v>7.0000000000000007E-2</v>
      </c>
      <c r="V397" s="28">
        <v>52</v>
      </c>
      <c r="W397" s="22">
        <v>4.2999999999999997E-2</v>
      </c>
      <c r="X397" s="9">
        <v>43</v>
      </c>
      <c r="Y397" s="9">
        <v>0</v>
      </c>
      <c r="Z397" s="22">
        <v>5.0999999999999996</v>
      </c>
      <c r="AA397" s="24">
        <v>2</v>
      </c>
      <c r="AB397" s="22">
        <v>2.9000000000000001E-2</v>
      </c>
      <c r="AC397" s="22">
        <v>2.3E-2</v>
      </c>
      <c r="AD397" s="9">
        <v>4.9000000000000004</v>
      </c>
      <c r="AE397" s="22">
        <v>1.4</v>
      </c>
      <c r="AF397" s="31">
        <v>3.5</v>
      </c>
      <c r="AG397" s="22">
        <v>0.19</v>
      </c>
      <c r="AH397" s="22">
        <v>0.62</v>
      </c>
      <c r="AI397" s="22">
        <v>0</v>
      </c>
      <c r="AJ397" s="22">
        <v>4.7</v>
      </c>
      <c r="AK397" s="30">
        <v>2</v>
      </c>
      <c r="AL397" s="28">
        <v>375</v>
      </c>
      <c r="AM397" s="28">
        <v>242</v>
      </c>
      <c r="AN397" s="25">
        <v>9</v>
      </c>
      <c r="AO397" s="28">
        <v>156</v>
      </c>
      <c r="AP397" s="28">
        <v>26</v>
      </c>
      <c r="AQ397" s="25">
        <v>0.3</v>
      </c>
      <c r="AR397" s="25">
        <v>0.8</v>
      </c>
    </row>
    <row r="398" spans="1:44" ht="18" customHeight="1" x14ac:dyDescent="0.25">
      <c r="A398" t="s">
        <v>646</v>
      </c>
      <c r="B398" s="56" t="s">
        <v>1627</v>
      </c>
      <c r="C398" s="11">
        <v>153.18169812799999</v>
      </c>
      <c r="D398" s="11">
        <v>641</v>
      </c>
      <c r="E398" s="37">
        <v>67.099999999999994</v>
      </c>
      <c r="F398" s="38">
        <v>24.1</v>
      </c>
      <c r="G398" s="25">
        <v>6.3</v>
      </c>
      <c r="H398" s="25">
        <v>0</v>
      </c>
      <c r="I398" s="25">
        <v>0</v>
      </c>
      <c r="J398" s="25">
        <v>0</v>
      </c>
      <c r="K398" s="25">
        <v>0</v>
      </c>
      <c r="L398" s="30">
        <v>0</v>
      </c>
      <c r="M398" s="25">
        <v>0</v>
      </c>
      <c r="N398" s="25">
        <v>0</v>
      </c>
      <c r="O398" s="25">
        <v>0</v>
      </c>
      <c r="P398" s="25">
        <v>0</v>
      </c>
      <c r="Q398" s="25">
        <v>1.9</v>
      </c>
      <c r="R398" s="25">
        <v>2.1</v>
      </c>
      <c r="S398" s="25">
        <v>0.9</v>
      </c>
      <c r="T398" s="25">
        <v>0</v>
      </c>
      <c r="U398" s="25">
        <v>7.0000000000000007E-2</v>
      </c>
      <c r="V398" s="28">
        <v>63</v>
      </c>
      <c r="W398" s="22">
        <v>6.2E-2</v>
      </c>
      <c r="X398" s="9">
        <v>62</v>
      </c>
      <c r="Y398" s="9">
        <v>0</v>
      </c>
      <c r="Z398" s="22">
        <v>7.5</v>
      </c>
      <c r="AA398" s="24">
        <v>3</v>
      </c>
      <c r="AB398" s="40">
        <v>0.04</v>
      </c>
      <c r="AC398" s="22">
        <v>3.7999999999999999E-2</v>
      </c>
      <c r="AD398" s="9">
        <v>6.8</v>
      </c>
      <c r="AE398" s="22">
        <v>2.2999999999999998</v>
      </c>
      <c r="AF398" s="31">
        <v>4.5</v>
      </c>
      <c r="AG398" s="22">
        <v>0.24</v>
      </c>
      <c r="AH398" s="22">
        <v>0.89</v>
      </c>
      <c r="AI398" s="22">
        <v>0</v>
      </c>
      <c r="AJ398" s="22">
        <v>6.8</v>
      </c>
      <c r="AK398" s="30">
        <v>2.5</v>
      </c>
      <c r="AL398" s="28">
        <v>479</v>
      </c>
      <c r="AM398" s="28">
        <v>350</v>
      </c>
      <c r="AN398" s="28">
        <v>11</v>
      </c>
      <c r="AO398" s="28">
        <v>211</v>
      </c>
      <c r="AP398" s="28">
        <v>34</v>
      </c>
      <c r="AQ398" s="25">
        <v>0.5</v>
      </c>
      <c r="AR398" s="25">
        <v>1</v>
      </c>
    </row>
    <row r="399" spans="1:44" ht="18" customHeight="1" x14ac:dyDescent="0.25">
      <c r="A399" t="s">
        <v>647</v>
      </c>
      <c r="B399" s="21" t="s">
        <v>1493</v>
      </c>
      <c r="C399" s="11">
        <v>104.909150512</v>
      </c>
      <c r="D399" s="11">
        <v>439</v>
      </c>
      <c r="E399" s="37">
        <v>75.599999999999994</v>
      </c>
      <c r="F399" s="38">
        <v>19.7</v>
      </c>
      <c r="G399" s="25">
        <v>2.9</v>
      </c>
      <c r="H399" s="25">
        <v>0</v>
      </c>
      <c r="I399" s="25">
        <v>0</v>
      </c>
      <c r="J399" s="25">
        <v>0</v>
      </c>
      <c r="K399" s="25">
        <v>0</v>
      </c>
      <c r="L399" s="30">
        <v>0</v>
      </c>
      <c r="M399" s="25">
        <v>0</v>
      </c>
      <c r="N399" s="25">
        <v>0</v>
      </c>
      <c r="O399" s="25">
        <v>0</v>
      </c>
      <c r="P399" s="25">
        <v>0</v>
      </c>
      <c r="Q399" s="25">
        <v>0.7</v>
      </c>
      <c r="R399" s="25">
        <v>0.8</v>
      </c>
      <c r="S399" s="25">
        <v>0.9</v>
      </c>
      <c r="T399" s="25">
        <v>0</v>
      </c>
      <c r="U399" s="25">
        <v>0</v>
      </c>
      <c r="V399" s="28">
        <v>36</v>
      </c>
      <c r="W399" s="22">
        <v>1.4999999999999999E-2</v>
      </c>
      <c r="X399" s="9">
        <v>15</v>
      </c>
      <c r="Y399" s="9">
        <v>0</v>
      </c>
      <c r="Z399" s="22">
        <v>4.0999999999999996</v>
      </c>
      <c r="AA399" s="22">
        <v>0.37</v>
      </c>
      <c r="AB399" s="22">
        <v>0.15</v>
      </c>
      <c r="AC399" s="22">
        <v>0.15</v>
      </c>
      <c r="AD399" s="9">
        <v>8.6999999999999993</v>
      </c>
      <c r="AE399" s="24">
        <v>5</v>
      </c>
      <c r="AF399" s="31">
        <v>3.7</v>
      </c>
      <c r="AG399" s="22">
        <v>0.36</v>
      </c>
      <c r="AH399" s="22">
        <v>5.7</v>
      </c>
      <c r="AI399" s="22">
        <v>0</v>
      </c>
      <c r="AJ399" s="22">
        <v>15</v>
      </c>
      <c r="AK399" s="30">
        <v>1.4</v>
      </c>
      <c r="AL399" s="28">
        <v>80</v>
      </c>
      <c r="AM399" s="28">
        <v>403</v>
      </c>
      <c r="AN399" s="28">
        <v>69</v>
      </c>
      <c r="AO399" s="28">
        <v>263</v>
      </c>
      <c r="AP399" s="28">
        <v>33</v>
      </c>
      <c r="AQ399" s="25">
        <v>1.2</v>
      </c>
      <c r="AR399" s="25">
        <v>1.2</v>
      </c>
    </row>
    <row r="400" spans="1:44" ht="18" customHeight="1" x14ac:dyDescent="0.25">
      <c r="A400" t="s">
        <v>648</v>
      </c>
      <c r="B400" s="56" t="s">
        <v>1628</v>
      </c>
      <c r="C400" s="11">
        <v>111.361421728</v>
      </c>
      <c r="D400" s="11">
        <v>466</v>
      </c>
      <c r="E400" s="37">
        <v>73.5</v>
      </c>
      <c r="F400" s="38">
        <v>21.1</v>
      </c>
      <c r="G400" s="25">
        <v>3</v>
      </c>
      <c r="H400" s="25">
        <v>0</v>
      </c>
      <c r="I400" s="25">
        <v>0</v>
      </c>
      <c r="J400" s="25">
        <v>0</v>
      </c>
      <c r="K400" s="25">
        <v>0</v>
      </c>
      <c r="L400" s="30">
        <v>0</v>
      </c>
      <c r="M400" s="25">
        <v>0</v>
      </c>
      <c r="N400" s="25">
        <v>0</v>
      </c>
      <c r="O400" s="25">
        <v>0</v>
      </c>
      <c r="P400" s="25">
        <v>0</v>
      </c>
      <c r="Q400" s="25">
        <v>0.7</v>
      </c>
      <c r="R400" s="25">
        <v>0.8</v>
      </c>
      <c r="S400" s="25">
        <v>0.9</v>
      </c>
      <c r="T400" s="25">
        <v>0</v>
      </c>
      <c r="U400" s="25">
        <v>0</v>
      </c>
      <c r="V400" s="28">
        <v>41</v>
      </c>
      <c r="W400" s="22">
        <v>1.4999999999999999E-2</v>
      </c>
      <c r="X400" s="9">
        <v>15</v>
      </c>
      <c r="Y400" s="9">
        <v>0</v>
      </c>
      <c r="Z400" s="22">
        <v>4.2</v>
      </c>
      <c r="AA400" s="22">
        <v>0.42</v>
      </c>
      <c r="AB400" s="22">
        <v>0.13</v>
      </c>
      <c r="AC400" s="22">
        <v>0.12</v>
      </c>
      <c r="AD400" s="9">
        <v>8.1</v>
      </c>
      <c r="AE400" s="22">
        <v>3.9</v>
      </c>
      <c r="AF400" s="31">
        <v>4.2</v>
      </c>
      <c r="AG400" s="22">
        <v>0.28000000000000003</v>
      </c>
      <c r="AH400" s="22">
        <v>5.0999999999999996</v>
      </c>
      <c r="AI400" s="22">
        <v>0</v>
      </c>
      <c r="AJ400" s="22">
        <v>12</v>
      </c>
      <c r="AK400" s="30">
        <v>2.2999999999999998</v>
      </c>
      <c r="AL400" s="28">
        <v>352</v>
      </c>
      <c r="AM400" s="28">
        <v>341</v>
      </c>
      <c r="AN400" s="28">
        <v>78</v>
      </c>
      <c r="AO400" s="28">
        <v>252</v>
      </c>
      <c r="AP400" s="28">
        <v>31</v>
      </c>
      <c r="AQ400" s="25">
        <v>1.1000000000000001</v>
      </c>
      <c r="AR400" s="25">
        <v>1.4</v>
      </c>
    </row>
    <row r="401" spans="1:44" ht="18" customHeight="1" x14ac:dyDescent="0.25">
      <c r="A401" t="s">
        <v>649</v>
      </c>
      <c r="B401" s="56" t="s">
        <v>1629</v>
      </c>
      <c r="C401" s="11">
        <v>138</v>
      </c>
      <c r="D401" s="11">
        <v>580</v>
      </c>
      <c r="E401" s="37">
        <v>67.5</v>
      </c>
      <c r="F401" s="38">
        <v>26.3</v>
      </c>
      <c r="G401" s="25">
        <v>3.7</v>
      </c>
      <c r="H401" s="25">
        <v>0</v>
      </c>
      <c r="I401" s="25">
        <v>0</v>
      </c>
      <c r="J401" s="25">
        <v>0</v>
      </c>
      <c r="K401" s="25">
        <v>0</v>
      </c>
      <c r="L401" s="30">
        <v>0</v>
      </c>
      <c r="M401" s="25">
        <v>0</v>
      </c>
      <c r="N401" s="25">
        <v>0</v>
      </c>
      <c r="O401" s="25">
        <v>0</v>
      </c>
      <c r="P401" s="25">
        <v>0</v>
      </c>
      <c r="Q401" s="25">
        <v>0.9</v>
      </c>
      <c r="R401" s="25">
        <v>1</v>
      </c>
      <c r="S401" s="25">
        <v>1.1000000000000001</v>
      </c>
      <c r="T401" s="25">
        <v>0</v>
      </c>
      <c r="U401" s="25">
        <v>0</v>
      </c>
      <c r="V401" s="28">
        <v>48</v>
      </c>
      <c r="W401" s="22">
        <v>2.1000000000000001E-2</v>
      </c>
      <c r="X401" s="9">
        <v>21</v>
      </c>
      <c r="Y401" s="9">
        <v>0</v>
      </c>
      <c r="Z401" s="22">
        <v>3.5</v>
      </c>
      <c r="AA401" s="22">
        <v>0.18</v>
      </c>
      <c r="AB401" s="22">
        <v>0.14000000000000001</v>
      </c>
      <c r="AC401" s="22">
        <v>0.16</v>
      </c>
      <c r="AD401" s="9">
        <v>11</v>
      </c>
      <c r="AE401" s="22">
        <v>5.9</v>
      </c>
      <c r="AF401" s="31">
        <v>4.9000000000000004</v>
      </c>
      <c r="AG401" s="22">
        <v>0.34</v>
      </c>
      <c r="AH401" s="22">
        <v>6.4</v>
      </c>
      <c r="AI401" s="22">
        <v>0</v>
      </c>
      <c r="AJ401" s="22">
        <v>24</v>
      </c>
      <c r="AK401" s="30">
        <v>2.2999999999999998</v>
      </c>
      <c r="AL401" s="28">
        <v>454</v>
      </c>
      <c r="AM401" s="28">
        <v>468</v>
      </c>
      <c r="AN401" s="28">
        <v>61</v>
      </c>
      <c r="AO401" s="28">
        <v>285</v>
      </c>
      <c r="AP401" s="28">
        <v>35</v>
      </c>
      <c r="AQ401" s="25">
        <v>2.1</v>
      </c>
      <c r="AR401" s="25">
        <v>0.9</v>
      </c>
    </row>
    <row r="402" spans="1:44" ht="18" customHeight="1" x14ac:dyDescent="0.25">
      <c r="A402" t="s">
        <v>650</v>
      </c>
      <c r="B402" s="21" t="s">
        <v>1494</v>
      </c>
      <c r="C402" s="11">
        <v>94.155365152000002</v>
      </c>
      <c r="D402" s="11">
        <v>394</v>
      </c>
      <c r="E402" s="37">
        <v>76.7</v>
      </c>
      <c r="F402" s="38">
        <v>20.399999999999999</v>
      </c>
      <c r="G402" s="25">
        <v>1.4</v>
      </c>
      <c r="H402" s="25">
        <v>0</v>
      </c>
      <c r="I402" s="25">
        <v>0</v>
      </c>
      <c r="J402" s="25">
        <v>0</v>
      </c>
      <c r="K402" s="25">
        <v>0</v>
      </c>
      <c r="L402" s="30">
        <v>0</v>
      </c>
      <c r="M402" s="25">
        <v>0</v>
      </c>
      <c r="N402" s="25">
        <v>0</v>
      </c>
      <c r="O402" s="25">
        <v>0</v>
      </c>
      <c r="P402" s="25">
        <v>0</v>
      </c>
      <c r="Q402" s="25">
        <v>0.3</v>
      </c>
      <c r="R402" s="25">
        <v>0.5</v>
      </c>
      <c r="S402" s="25">
        <v>0.2</v>
      </c>
      <c r="T402" s="25">
        <v>0</v>
      </c>
      <c r="U402" s="25">
        <v>0.01</v>
      </c>
      <c r="V402" s="28">
        <v>50</v>
      </c>
      <c r="W402" s="22">
        <v>1E-3</v>
      </c>
      <c r="X402" s="43">
        <v>1</v>
      </c>
      <c r="Y402" s="9">
        <v>0</v>
      </c>
      <c r="Z402" s="22">
        <v>16</v>
      </c>
      <c r="AA402" s="22">
        <v>0.45</v>
      </c>
      <c r="AB402" s="22">
        <v>6.6000000000000003E-2</v>
      </c>
      <c r="AC402" s="22">
        <v>0.14000000000000001</v>
      </c>
      <c r="AD402" s="9">
        <v>6.5</v>
      </c>
      <c r="AE402" s="22">
        <v>2.7</v>
      </c>
      <c r="AF402" s="31">
        <v>3.8</v>
      </c>
      <c r="AG402" s="22">
        <v>0.28999999999999998</v>
      </c>
      <c r="AH402" s="46">
        <v>0.3</v>
      </c>
      <c r="AI402" s="22">
        <v>0</v>
      </c>
      <c r="AJ402" s="22">
        <v>12</v>
      </c>
      <c r="AK402" s="30">
        <v>1.2</v>
      </c>
      <c r="AL402" s="28">
        <v>56</v>
      </c>
      <c r="AM402" s="28">
        <v>430</v>
      </c>
      <c r="AN402" s="28">
        <v>13</v>
      </c>
      <c r="AO402" s="28">
        <v>233</v>
      </c>
      <c r="AP402" s="28">
        <v>31</v>
      </c>
      <c r="AQ402" s="25">
        <v>0.3</v>
      </c>
      <c r="AR402" s="25">
        <v>0.5</v>
      </c>
    </row>
    <row r="403" spans="1:44" ht="18" customHeight="1" x14ac:dyDescent="0.25">
      <c r="A403" t="s">
        <v>651</v>
      </c>
      <c r="B403" s="56" t="s">
        <v>1630</v>
      </c>
      <c r="C403" s="11">
        <v>95.350230191999998</v>
      </c>
      <c r="D403" s="11">
        <v>399</v>
      </c>
      <c r="E403" s="37">
        <v>76</v>
      </c>
      <c r="F403" s="38">
        <v>20.7</v>
      </c>
      <c r="G403" s="25">
        <v>1.4</v>
      </c>
      <c r="H403" s="25">
        <v>0</v>
      </c>
      <c r="I403" s="25">
        <v>0</v>
      </c>
      <c r="J403" s="25">
        <v>0</v>
      </c>
      <c r="K403" s="25">
        <v>0</v>
      </c>
      <c r="L403" s="30">
        <v>0</v>
      </c>
      <c r="M403" s="25">
        <v>0</v>
      </c>
      <c r="N403" s="25">
        <v>0</v>
      </c>
      <c r="O403" s="25">
        <v>0</v>
      </c>
      <c r="P403" s="25">
        <v>0</v>
      </c>
      <c r="Q403" s="25">
        <v>0.3</v>
      </c>
      <c r="R403" s="25">
        <v>0.5</v>
      </c>
      <c r="S403" s="25">
        <v>0.2</v>
      </c>
      <c r="T403" s="25">
        <v>0</v>
      </c>
      <c r="U403" s="25">
        <v>0</v>
      </c>
      <c r="V403" s="28">
        <v>54</v>
      </c>
      <c r="W403" s="22">
        <v>1E-3</v>
      </c>
      <c r="X403" s="43">
        <v>1</v>
      </c>
      <c r="Y403" s="9">
        <v>0</v>
      </c>
      <c r="Z403" s="22">
        <v>16</v>
      </c>
      <c r="AA403" s="22">
        <v>0.48</v>
      </c>
      <c r="AB403" s="22">
        <v>5.2999999999999999E-2</v>
      </c>
      <c r="AC403" s="22">
        <v>0.15</v>
      </c>
      <c r="AD403" s="9">
        <v>6.5</v>
      </c>
      <c r="AE403" s="22">
        <v>2.6</v>
      </c>
      <c r="AF403" s="31">
        <v>3.9</v>
      </c>
      <c r="AG403" s="22">
        <v>0.22</v>
      </c>
      <c r="AH403" s="46">
        <v>0.3</v>
      </c>
      <c r="AI403" s="22">
        <v>0</v>
      </c>
      <c r="AJ403" s="22">
        <v>12</v>
      </c>
      <c r="AK403" s="30">
        <v>1.9</v>
      </c>
      <c r="AL403" s="28">
        <v>313</v>
      </c>
      <c r="AM403" s="28">
        <v>394</v>
      </c>
      <c r="AN403" s="28">
        <v>11</v>
      </c>
      <c r="AO403" s="28">
        <v>226</v>
      </c>
      <c r="AP403" s="28">
        <v>40</v>
      </c>
      <c r="AQ403" s="25">
        <v>0.2</v>
      </c>
      <c r="AR403" s="25">
        <v>0.5</v>
      </c>
    </row>
    <row r="404" spans="1:44" ht="18" customHeight="1" x14ac:dyDescent="0.25">
      <c r="A404" t="s">
        <v>652</v>
      </c>
      <c r="B404" s="21" t="s">
        <v>1495</v>
      </c>
      <c r="C404" s="11">
        <v>167.042132592</v>
      </c>
      <c r="D404" s="11">
        <v>699</v>
      </c>
      <c r="E404" s="37">
        <v>68.900000000000006</v>
      </c>
      <c r="F404" s="38">
        <v>19.7</v>
      </c>
      <c r="G404" s="25">
        <v>9.8000000000000007</v>
      </c>
      <c r="H404" s="25">
        <v>0</v>
      </c>
      <c r="I404" s="25">
        <v>0</v>
      </c>
      <c r="J404" s="25">
        <v>0</v>
      </c>
      <c r="K404" s="25">
        <v>0</v>
      </c>
      <c r="L404" s="30">
        <v>0</v>
      </c>
      <c r="M404" s="25">
        <v>0</v>
      </c>
      <c r="N404" s="25">
        <v>0</v>
      </c>
      <c r="O404" s="25">
        <v>0</v>
      </c>
      <c r="P404" s="25">
        <v>0</v>
      </c>
      <c r="Q404" s="25">
        <v>2.1</v>
      </c>
      <c r="R404" s="25">
        <v>3.6</v>
      </c>
      <c r="S404" s="25">
        <v>2.8</v>
      </c>
      <c r="T404" s="25">
        <v>0</v>
      </c>
      <c r="U404" s="25">
        <v>0.5</v>
      </c>
      <c r="V404" s="28">
        <v>51</v>
      </c>
      <c r="W404" s="22">
        <v>1.0999999999999999E-2</v>
      </c>
      <c r="X404" s="9">
        <v>11</v>
      </c>
      <c r="Y404" s="9">
        <v>0</v>
      </c>
      <c r="Z404" s="22">
        <v>12</v>
      </c>
      <c r="AA404" s="22">
        <v>0.82</v>
      </c>
      <c r="AB404" s="46">
        <v>0.2</v>
      </c>
      <c r="AC404" s="22">
        <v>7.8E-2</v>
      </c>
      <c r="AD404" s="9">
        <v>8.8000000000000007</v>
      </c>
      <c r="AE404" s="22">
        <v>5.0999999999999996</v>
      </c>
      <c r="AF404" s="31">
        <v>3.7</v>
      </c>
      <c r="AG404" s="22">
        <v>0.36</v>
      </c>
      <c r="AH404" s="22">
        <v>4.8</v>
      </c>
      <c r="AI404" s="22">
        <v>0</v>
      </c>
      <c r="AJ404" s="22">
        <v>24</v>
      </c>
      <c r="AK404" s="30">
        <v>1.4</v>
      </c>
      <c r="AL404" s="28">
        <v>59</v>
      </c>
      <c r="AM404" s="28">
        <v>383</v>
      </c>
      <c r="AN404" s="28">
        <v>15</v>
      </c>
      <c r="AO404" s="28">
        <v>252</v>
      </c>
      <c r="AP404" s="28">
        <v>28</v>
      </c>
      <c r="AQ404" s="25">
        <v>0.4</v>
      </c>
      <c r="AR404" s="25">
        <v>0.8</v>
      </c>
    </row>
    <row r="405" spans="1:44" ht="18" customHeight="1" x14ac:dyDescent="0.25">
      <c r="A405" t="s">
        <v>653</v>
      </c>
      <c r="B405" s="56" t="s">
        <v>1631</v>
      </c>
      <c r="C405" s="11">
        <v>195.718893552</v>
      </c>
      <c r="D405" s="11">
        <v>819</v>
      </c>
      <c r="E405" s="37">
        <v>65.2</v>
      </c>
      <c r="F405" s="38">
        <v>20.8</v>
      </c>
      <c r="G405" s="25">
        <v>12.5</v>
      </c>
      <c r="H405" s="25">
        <v>0</v>
      </c>
      <c r="I405" s="25">
        <v>0</v>
      </c>
      <c r="J405" s="25">
        <v>0</v>
      </c>
      <c r="K405" s="25">
        <v>0</v>
      </c>
      <c r="L405" s="30">
        <v>0</v>
      </c>
      <c r="M405" s="25">
        <v>0</v>
      </c>
      <c r="N405" s="25">
        <v>0</v>
      </c>
      <c r="O405" s="25">
        <v>0</v>
      </c>
      <c r="P405" s="25">
        <v>0</v>
      </c>
      <c r="Q405" s="25">
        <v>2.4</v>
      </c>
      <c r="R405" s="25">
        <v>3.7</v>
      </c>
      <c r="S405" s="25">
        <v>4.0999999999999996</v>
      </c>
      <c r="T405" s="25">
        <v>0</v>
      </c>
      <c r="U405" s="25">
        <v>0.5</v>
      </c>
      <c r="V405" s="28">
        <v>116</v>
      </c>
      <c r="W405" s="22">
        <v>1.2E-2</v>
      </c>
      <c r="X405" s="9">
        <v>12</v>
      </c>
      <c r="Y405" s="9">
        <v>0</v>
      </c>
      <c r="Z405" s="22">
        <v>8.4</v>
      </c>
      <c r="AA405" s="22">
        <v>0.32</v>
      </c>
      <c r="AB405" s="22">
        <v>0.23</v>
      </c>
      <c r="AC405" s="22">
        <v>0.11</v>
      </c>
      <c r="AD405" s="9">
        <v>6.8</v>
      </c>
      <c r="AE405" s="22">
        <v>2.9</v>
      </c>
      <c r="AF405" s="31">
        <v>3.9</v>
      </c>
      <c r="AG405" s="22">
        <v>0.27</v>
      </c>
      <c r="AH405" s="22">
        <v>4.2</v>
      </c>
      <c r="AI405" s="22">
        <v>0</v>
      </c>
      <c r="AJ405" s="22">
        <v>25</v>
      </c>
      <c r="AK405" s="30">
        <v>1.5</v>
      </c>
      <c r="AL405" s="28">
        <v>168</v>
      </c>
      <c r="AM405" s="28">
        <v>367</v>
      </c>
      <c r="AN405" s="28">
        <v>30</v>
      </c>
      <c r="AO405" s="28">
        <v>290</v>
      </c>
      <c r="AP405" s="28">
        <v>34</v>
      </c>
      <c r="AQ405" s="25">
        <v>0.8</v>
      </c>
      <c r="AR405" s="25">
        <v>0.7</v>
      </c>
    </row>
    <row r="406" spans="1:44" ht="18" customHeight="1" x14ac:dyDescent="0.25">
      <c r="A406" t="s">
        <v>654</v>
      </c>
      <c r="B406" s="56" t="s">
        <v>1632</v>
      </c>
      <c r="C406" s="11">
        <v>178.273863968</v>
      </c>
      <c r="D406" s="11">
        <v>746</v>
      </c>
      <c r="E406" s="37">
        <v>65.400000000000006</v>
      </c>
      <c r="F406" s="38">
        <v>22.3</v>
      </c>
      <c r="G406" s="25">
        <v>9.9</v>
      </c>
      <c r="H406" s="25">
        <v>0</v>
      </c>
      <c r="I406" s="25">
        <v>0</v>
      </c>
      <c r="J406" s="25">
        <v>0</v>
      </c>
      <c r="K406" s="25">
        <v>0</v>
      </c>
      <c r="L406" s="30">
        <v>0</v>
      </c>
      <c r="M406" s="25">
        <v>0</v>
      </c>
      <c r="N406" s="25">
        <v>0</v>
      </c>
      <c r="O406" s="25">
        <v>0</v>
      </c>
      <c r="P406" s="25">
        <v>0</v>
      </c>
      <c r="Q406" s="25">
        <v>1.9</v>
      </c>
      <c r="R406" s="25">
        <v>3.2</v>
      </c>
      <c r="S406" s="25">
        <v>3.3</v>
      </c>
      <c r="T406" s="25">
        <v>0</v>
      </c>
      <c r="U406" s="25">
        <v>1</v>
      </c>
      <c r="V406" s="28">
        <v>97</v>
      </c>
      <c r="W406" s="22">
        <v>8.9999999999999993E-3</v>
      </c>
      <c r="X406" s="43">
        <v>9</v>
      </c>
      <c r="Y406" s="9">
        <v>0</v>
      </c>
      <c r="Z406" s="22">
        <v>7.9</v>
      </c>
      <c r="AA406" s="22">
        <v>0.16</v>
      </c>
      <c r="AB406" s="22">
        <v>0.23</v>
      </c>
      <c r="AC406" s="22">
        <v>0.12</v>
      </c>
      <c r="AD406" s="9">
        <v>8.6</v>
      </c>
      <c r="AE406" s="22">
        <v>4.4000000000000004</v>
      </c>
      <c r="AF406" s="31">
        <v>4.2</v>
      </c>
      <c r="AG406" s="22">
        <v>0.28000000000000003</v>
      </c>
      <c r="AH406" s="22">
        <v>4.2</v>
      </c>
      <c r="AI406" s="22">
        <v>0</v>
      </c>
      <c r="AJ406" s="22">
        <v>29</v>
      </c>
      <c r="AK406" s="30">
        <v>2.2999999999999998</v>
      </c>
      <c r="AL406" s="28">
        <v>649</v>
      </c>
      <c r="AM406" s="28">
        <v>494</v>
      </c>
      <c r="AN406" s="28">
        <v>65</v>
      </c>
      <c r="AO406" s="28">
        <v>322</v>
      </c>
      <c r="AP406" s="28">
        <v>35</v>
      </c>
      <c r="AQ406" s="25">
        <v>0.5</v>
      </c>
      <c r="AR406" s="25">
        <v>1</v>
      </c>
    </row>
    <row r="407" spans="1:44" ht="18" customHeight="1" x14ac:dyDescent="0.25">
      <c r="A407" t="s">
        <v>655</v>
      </c>
      <c r="B407" s="21" t="s">
        <v>1496</v>
      </c>
      <c r="C407" s="11">
        <v>302.77880113599997</v>
      </c>
      <c r="D407" s="11">
        <v>1267</v>
      </c>
      <c r="E407" s="37">
        <v>57.4</v>
      </c>
      <c r="F407" s="38">
        <v>13.4</v>
      </c>
      <c r="G407" s="25">
        <v>27.7</v>
      </c>
      <c r="H407" s="25">
        <v>0</v>
      </c>
      <c r="I407" s="25">
        <v>0</v>
      </c>
      <c r="J407" s="25">
        <v>0</v>
      </c>
      <c r="K407" s="25">
        <v>0</v>
      </c>
      <c r="L407" s="30">
        <v>0</v>
      </c>
      <c r="M407" s="25">
        <v>0</v>
      </c>
      <c r="N407" s="25">
        <v>0</v>
      </c>
      <c r="O407" s="25">
        <v>0</v>
      </c>
      <c r="P407" s="25">
        <v>0</v>
      </c>
      <c r="Q407" s="25">
        <v>8.6</v>
      </c>
      <c r="R407" s="25">
        <v>2.4</v>
      </c>
      <c r="S407" s="25">
        <v>9.4</v>
      </c>
      <c r="T407" s="25">
        <v>0</v>
      </c>
      <c r="U407" s="25">
        <v>0.1</v>
      </c>
      <c r="V407" s="28">
        <v>26</v>
      </c>
      <c r="W407" s="22">
        <v>0.88700000000000001</v>
      </c>
      <c r="X407" s="9">
        <v>887</v>
      </c>
      <c r="Y407" s="9">
        <v>0</v>
      </c>
      <c r="Z407" s="22">
        <v>16</v>
      </c>
      <c r="AA407" s="22">
        <v>2.4</v>
      </c>
      <c r="AB407" s="22">
        <v>0.28000000000000003</v>
      </c>
      <c r="AC407" s="22">
        <v>0.26</v>
      </c>
      <c r="AD407" s="9">
        <v>3.8</v>
      </c>
      <c r="AE407" s="22">
        <v>1.3</v>
      </c>
      <c r="AF407" s="31">
        <v>2.5</v>
      </c>
      <c r="AG407" s="22">
        <v>0.15</v>
      </c>
      <c r="AH407" s="22">
        <v>1.9</v>
      </c>
      <c r="AI407" s="22">
        <v>0</v>
      </c>
      <c r="AJ407" s="22">
        <v>9.3000000000000007</v>
      </c>
      <c r="AK407" s="30">
        <v>1.2</v>
      </c>
      <c r="AL407" s="28">
        <v>77</v>
      </c>
      <c r="AM407" s="28">
        <v>179</v>
      </c>
      <c r="AN407" s="28">
        <v>138</v>
      </c>
      <c r="AO407" s="28">
        <v>246</v>
      </c>
      <c r="AP407" s="28">
        <v>16</v>
      </c>
      <c r="AQ407" s="25">
        <v>0.5</v>
      </c>
      <c r="AR407" s="25">
        <v>2.5</v>
      </c>
    </row>
    <row r="408" spans="1:44" ht="18" customHeight="1" x14ac:dyDescent="0.25">
      <c r="A408" t="s">
        <v>656</v>
      </c>
      <c r="B408" s="56" t="s">
        <v>1633</v>
      </c>
      <c r="C408" s="11">
        <v>166.80315958399999</v>
      </c>
      <c r="D408" s="11">
        <v>698</v>
      </c>
      <c r="E408" s="37">
        <v>70.7</v>
      </c>
      <c r="F408" s="38">
        <v>6.6</v>
      </c>
      <c r="G408" s="25">
        <v>11.9</v>
      </c>
      <c r="H408" s="25">
        <v>8.1999999999999993</v>
      </c>
      <c r="I408" s="25">
        <v>8.9</v>
      </c>
      <c r="J408" s="25">
        <v>1.7</v>
      </c>
      <c r="K408" s="25">
        <v>1.7</v>
      </c>
      <c r="L408" s="30">
        <v>0</v>
      </c>
      <c r="M408" s="25">
        <v>0</v>
      </c>
      <c r="N408" s="25">
        <v>6.3</v>
      </c>
      <c r="O408" s="25">
        <v>0.2</v>
      </c>
      <c r="P408" s="25">
        <v>1.1000000000000001</v>
      </c>
      <c r="Q408" s="25">
        <v>3.5</v>
      </c>
      <c r="R408" s="25">
        <v>1.7</v>
      </c>
      <c r="S408" s="25">
        <v>3.9</v>
      </c>
      <c r="T408" s="25">
        <v>0</v>
      </c>
      <c r="U408" s="25">
        <v>0.2</v>
      </c>
      <c r="V408" s="28">
        <v>10.3</v>
      </c>
      <c r="W408" s="22">
        <v>0.29499999999999998</v>
      </c>
      <c r="X408" s="9">
        <v>295</v>
      </c>
      <c r="Y408" s="9">
        <v>95</v>
      </c>
      <c r="Z408" s="22">
        <v>5.4</v>
      </c>
      <c r="AA408" s="22">
        <v>1.4</v>
      </c>
      <c r="AB408" s="22">
        <v>0.19</v>
      </c>
      <c r="AC408" s="22">
        <v>0.12</v>
      </c>
      <c r="AD408" s="9">
        <v>2.5</v>
      </c>
      <c r="AE408" s="22">
        <v>1.2</v>
      </c>
      <c r="AF408" s="31">
        <v>1.3</v>
      </c>
      <c r="AG408" s="22">
        <v>0.24</v>
      </c>
      <c r="AH408" s="22">
        <v>0.68</v>
      </c>
      <c r="AI408" s="24">
        <v>9</v>
      </c>
      <c r="AJ408" s="22">
        <v>20</v>
      </c>
      <c r="AK408" s="30">
        <v>1.5</v>
      </c>
      <c r="AL408" s="28">
        <v>250</v>
      </c>
      <c r="AM408" s="28">
        <v>334</v>
      </c>
      <c r="AN408" s="28">
        <v>67</v>
      </c>
      <c r="AO408" s="28">
        <v>123</v>
      </c>
      <c r="AP408" s="28">
        <v>16</v>
      </c>
      <c r="AQ408" s="25">
        <v>0.6</v>
      </c>
      <c r="AR408" s="25">
        <v>1.1000000000000001</v>
      </c>
    </row>
    <row r="409" spans="1:44" ht="18" customHeight="1" x14ac:dyDescent="0.25">
      <c r="A409" t="s">
        <v>657</v>
      </c>
      <c r="B409" s="56" t="s">
        <v>1634</v>
      </c>
      <c r="C409" s="11">
        <v>266.69387692800001</v>
      </c>
      <c r="D409" s="11">
        <v>1116</v>
      </c>
      <c r="E409" s="37">
        <v>58.7</v>
      </c>
      <c r="F409" s="38">
        <v>14.8</v>
      </c>
      <c r="G409" s="25">
        <v>21.6</v>
      </c>
      <c r="H409" s="25">
        <v>3.2</v>
      </c>
      <c r="I409" s="25">
        <v>3.5</v>
      </c>
      <c r="J409" s="25">
        <v>0.1</v>
      </c>
      <c r="K409" s="25">
        <v>0.1</v>
      </c>
      <c r="L409" s="30">
        <v>0</v>
      </c>
      <c r="M409" s="25">
        <v>0</v>
      </c>
      <c r="N409" s="25">
        <v>3.1</v>
      </c>
      <c r="O409" s="25">
        <v>0</v>
      </c>
      <c r="P409" s="25">
        <v>0.1</v>
      </c>
      <c r="Q409" s="25">
        <v>6.2</v>
      </c>
      <c r="R409" s="25">
        <v>2.2000000000000002</v>
      </c>
      <c r="S409" s="25">
        <v>8.1999999999999993</v>
      </c>
      <c r="T409" s="25">
        <v>7.0000000000000001E-3</v>
      </c>
      <c r="U409" s="25">
        <v>1.8</v>
      </c>
      <c r="V409" s="28">
        <v>30</v>
      </c>
      <c r="W409" s="22">
        <v>0.80600000000000005</v>
      </c>
      <c r="X409" s="9">
        <v>806</v>
      </c>
      <c r="Y409" s="9">
        <v>0</v>
      </c>
      <c r="Z409" s="22">
        <v>14</v>
      </c>
      <c r="AA409" s="22">
        <v>4.4000000000000004</v>
      </c>
      <c r="AB409" s="22">
        <v>0.26</v>
      </c>
      <c r="AC409" s="22">
        <v>0.27</v>
      </c>
      <c r="AD409" s="9">
        <v>4.2</v>
      </c>
      <c r="AE409" s="22">
        <v>1.4</v>
      </c>
      <c r="AF409" s="31">
        <v>2.8</v>
      </c>
      <c r="AG409" s="22">
        <v>0.12</v>
      </c>
      <c r="AH409" s="22">
        <v>1.7</v>
      </c>
      <c r="AI409" s="22">
        <v>0</v>
      </c>
      <c r="AJ409" s="22">
        <v>9.3000000000000007</v>
      </c>
      <c r="AK409" s="30">
        <v>1.6</v>
      </c>
      <c r="AL409" s="28">
        <v>170</v>
      </c>
      <c r="AM409" s="28">
        <v>178</v>
      </c>
      <c r="AN409" s="28">
        <v>158</v>
      </c>
      <c r="AO409" s="28">
        <v>257</v>
      </c>
      <c r="AP409" s="28">
        <v>18</v>
      </c>
      <c r="AQ409" s="25">
        <v>0.5</v>
      </c>
      <c r="AR409" s="25">
        <v>2.9</v>
      </c>
    </row>
    <row r="410" spans="1:44" ht="18" customHeight="1" x14ac:dyDescent="0.25">
      <c r="A410" t="s">
        <v>658</v>
      </c>
      <c r="B410" s="21" t="s">
        <v>1497</v>
      </c>
      <c r="C410" s="11">
        <v>97.262014256000001</v>
      </c>
      <c r="D410" s="11">
        <v>407</v>
      </c>
      <c r="E410" s="37">
        <v>77.5</v>
      </c>
      <c r="F410" s="38">
        <v>17.8</v>
      </c>
      <c r="G410" s="25">
        <v>2.9</v>
      </c>
      <c r="H410" s="25">
        <v>0</v>
      </c>
      <c r="I410" s="25">
        <v>0</v>
      </c>
      <c r="J410" s="25">
        <v>0</v>
      </c>
      <c r="K410" s="25">
        <v>0</v>
      </c>
      <c r="L410" s="30">
        <v>0</v>
      </c>
      <c r="M410" s="25">
        <v>0</v>
      </c>
      <c r="N410" s="25">
        <v>0</v>
      </c>
      <c r="O410" s="25">
        <v>0</v>
      </c>
      <c r="P410" s="25">
        <v>0</v>
      </c>
      <c r="Q410" s="25">
        <v>0.7</v>
      </c>
      <c r="R410" s="25">
        <v>1.2</v>
      </c>
      <c r="S410" s="25">
        <v>0.5</v>
      </c>
      <c r="T410" s="25">
        <v>0</v>
      </c>
      <c r="U410" s="25">
        <v>0.02</v>
      </c>
      <c r="V410" s="28">
        <v>45</v>
      </c>
      <c r="W410" s="22">
        <v>0</v>
      </c>
      <c r="X410" s="9">
        <v>0</v>
      </c>
      <c r="Y410" s="9">
        <v>0</v>
      </c>
      <c r="Z410" s="22">
        <v>1.3</v>
      </c>
      <c r="AA410" s="22">
        <v>8.7999999999999995E-2</v>
      </c>
      <c r="AB410" s="22">
        <v>0.11</v>
      </c>
      <c r="AC410" s="22">
        <v>4.2999999999999997E-2</v>
      </c>
      <c r="AD410" s="9">
        <v>7.4</v>
      </c>
      <c r="AE410" s="22">
        <v>4.0999999999999996</v>
      </c>
      <c r="AF410" s="31">
        <v>3.3</v>
      </c>
      <c r="AG410" s="22">
        <v>0.47</v>
      </c>
      <c r="AH410" s="22">
        <v>1.4</v>
      </c>
      <c r="AI410" s="22">
        <v>0</v>
      </c>
      <c r="AJ410" s="22">
        <v>14</v>
      </c>
      <c r="AK410" s="30">
        <v>1.3</v>
      </c>
      <c r="AL410" s="28">
        <v>72</v>
      </c>
      <c r="AM410" s="28">
        <v>394</v>
      </c>
      <c r="AN410" s="25">
        <v>5</v>
      </c>
      <c r="AO410" s="28">
        <v>260</v>
      </c>
      <c r="AP410" s="28">
        <v>30</v>
      </c>
      <c r="AQ410" s="25">
        <v>0.6</v>
      </c>
      <c r="AR410" s="25">
        <v>0.9</v>
      </c>
    </row>
    <row r="411" spans="1:44" ht="18" customHeight="1" x14ac:dyDescent="0.25">
      <c r="A411" t="s">
        <v>659</v>
      </c>
      <c r="B411" s="56" t="s">
        <v>1635</v>
      </c>
      <c r="C411" s="11">
        <v>148.16326495999999</v>
      </c>
      <c r="D411" s="11">
        <v>620</v>
      </c>
      <c r="E411" s="37">
        <v>72.099999999999994</v>
      </c>
      <c r="F411" s="38">
        <v>17.100000000000001</v>
      </c>
      <c r="G411" s="25">
        <v>8.1</v>
      </c>
      <c r="H411" s="25">
        <v>0.4</v>
      </c>
      <c r="I411" s="25">
        <v>0.4</v>
      </c>
      <c r="J411" s="25">
        <v>0.2</v>
      </c>
      <c r="K411" s="25">
        <v>0.2</v>
      </c>
      <c r="L411" s="30">
        <v>0.64</v>
      </c>
      <c r="M411" s="25">
        <v>0.5</v>
      </c>
      <c r="N411" s="25">
        <v>0.2</v>
      </c>
      <c r="O411" s="25">
        <v>0</v>
      </c>
      <c r="P411" s="25">
        <v>0</v>
      </c>
      <c r="Q411" s="25">
        <v>1.4</v>
      </c>
      <c r="R411" s="25">
        <v>5.3</v>
      </c>
      <c r="S411" s="25">
        <v>0.8</v>
      </c>
      <c r="T411" s="25">
        <v>0</v>
      </c>
      <c r="U411" s="25">
        <v>0.4</v>
      </c>
      <c r="V411" s="28">
        <v>43</v>
      </c>
      <c r="W411" s="22">
        <v>0</v>
      </c>
      <c r="X411" s="9">
        <v>0</v>
      </c>
      <c r="Y411" s="9">
        <v>0</v>
      </c>
      <c r="Z411" s="22">
        <v>1.1000000000000001</v>
      </c>
      <c r="AA411" s="22">
        <v>0.85</v>
      </c>
      <c r="AB411" s="40">
        <v>0.09</v>
      </c>
      <c r="AC411" s="22">
        <v>4.1000000000000002E-2</v>
      </c>
      <c r="AD411" s="9">
        <v>7.1</v>
      </c>
      <c r="AE411" s="22">
        <v>3.9</v>
      </c>
      <c r="AF411" s="31">
        <v>3.2</v>
      </c>
      <c r="AG411" s="22">
        <v>0.39</v>
      </c>
      <c r="AH411" s="22">
        <v>1.2</v>
      </c>
      <c r="AI411" s="22">
        <v>0</v>
      </c>
      <c r="AJ411" s="22">
        <v>11</v>
      </c>
      <c r="AK411" s="30">
        <v>1.8</v>
      </c>
      <c r="AL411" s="28">
        <v>360</v>
      </c>
      <c r="AM411" s="28">
        <v>394</v>
      </c>
      <c r="AN411" s="25">
        <v>7</v>
      </c>
      <c r="AO411" s="28">
        <v>251</v>
      </c>
      <c r="AP411" s="28">
        <v>32</v>
      </c>
      <c r="AQ411" s="25">
        <v>0.7</v>
      </c>
      <c r="AR411" s="25">
        <v>0.91</v>
      </c>
    </row>
    <row r="412" spans="1:44" ht="18" customHeight="1" x14ac:dyDescent="0.25">
      <c r="A412" t="s">
        <v>660</v>
      </c>
      <c r="B412" s="56" t="s">
        <v>1636</v>
      </c>
      <c r="C412" s="11">
        <v>115.66293587199999</v>
      </c>
      <c r="D412" s="11">
        <v>484</v>
      </c>
      <c r="E412" s="37">
        <v>72.900000000000006</v>
      </c>
      <c r="F412" s="38">
        <v>21.3</v>
      </c>
      <c r="G412" s="25">
        <v>3.4</v>
      </c>
      <c r="H412" s="25">
        <v>0</v>
      </c>
      <c r="I412" s="25">
        <v>0</v>
      </c>
      <c r="J412" s="25">
        <v>0</v>
      </c>
      <c r="K412" s="25">
        <v>0</v>
      </c>
      <c r="L412" s="30">
        <v>0</v>
      </c>
      <c r="M412" s="25">
        <v>0</v>
      </c>
      <c r="N412" s="25">
        <v>0</v>
      </c>
      <c r="O412" s="25">
        <v>0</v>
      </c>
      <c r="P412" s="25">
        <v>0</v>
      </c>
      <c r="Q412" s="25">
        <v>0.8</v>
      </c>
      <c r="R412" s="25">
        <v>1.4</v>
      </c>
      <c r="S412" s="25">
        <v>0.5</v>
      </c>
      <c r="T412" s="25">
        <v>0</v>
      </c>
      <c r="U412" s="25">
        <v>0</v>
      </c>
      <c r="V412" s="28">
        <v>54</v>
      </c>
      <c r="W412" s="22">
        <v>0</v>
      </c>
      <c r="X412" s="9">
        <v>0</v>
      </c>
      <c r="Y412" s="9">
        <v>0</v>
      </c>
      <c r="Z412" s="22">
        <v>1.5</v>
      </c>
      <c r="AA412" s="22">
        <v>0.11</v>
      </c>
      <c r="AB412" s="22">
        <v>0.11</v>
      </c>
      <c r="AC412" s="22">
        <v>4.9000000000000002E-2</v>
      </c>
      <c r="AD412" s="9">
        <v>8.6999999999999993</v>
      </c>
      <c r="AE412" s="22">
        <v>4.7</v>
      </c>
      <c r="AF412" s="24" t="s">
        <v>1020</v>
      </c>
      <c r="AG412" s="22">
        <v>0.47</v>
      </c>
      <c r="AH412" s="22">
        <v>1.4</v>
      </c>
      <c r="AI412" s="22">
        <v>0</v>
      </c>
      <c r="AJ412" s="22">
        <v>14</v>
      </c>
      <c r="AK412" s="30">
        <v>2.4</v>
      </c>
      <c r="AL412" s="28">
        <v>383</v>
      </c>
      <c r="AM412" s="28">
        <v>421</v>
      </c>
      <c r="AN412" s="25">
        <v>6</v>
      </c>
      <c r="AO412" s="28">
        <v>294</v>
      </c>
      <c r="AP412" s="28">
        <v>34</v>
      </c>
      <c r="AQ412" s="25">
        <v>0.7</v>
      </c>
      <c r="AR412" s="25">
        <v>1.1000000000000001</v>
      </c>
    </row>
    <row r="413" spans="1:44" ht="18" customHeight="1" x14ac:dyDescent="0.25">
      <c r="A413" t="s">
        <v>661</v>
      </c>
      <c r="B413" s="21" t="s">
        <v>1498</v>
      </c>
      <c r="C413" s="11">
        <v>94.633311167999992</v>
      </c>
      <c r="D413" s="11">
        <v>396</v>
      </c>
      <c r="E413" s="37">
        <v>76.5</v>
      </c>
      <c r="F413" s="38">
        <v>20.5</v>
      </c>
      <c r="G413" s="25">
        <v>1.4</v>
      </c>
      <c r="H413" s="25">
        <v>0</v>
      </c>
      <c r="I413" s="25">
        <v>0</v>
      </c>
      <c r="J413" s="25">
        <v>0</v>
      </c>
      <c r="K413" s="25">
        <v>0</v>
      </c>
      <c r="L413" s="30">
        <v>0</v>
      </c>
      <c r="M413" s="25">
        <v>0</v>
      </c>
      <c r="N413" s="25">
        <v>0</v>
      </c>
      <c r="O413" s="25">
        <v>0</v>
      </c>
      <c r="P413" s="25">
        <v>0</v>
      </c>
      <c r="Q413" s="25">
        <v>0.3</v>
      </c>
      <c r="R413" s="25">
        <v>0.3</v>
      </c>
      <c r="S413" s="25">
        <v>0.4</v>
      </c>
      <c r="T413" s="25">
        <v>0</v>
      </c>
      <c r="U413" s="25">
        <v>0</v>
      </c>
      <c r="V413" s="28">
        <v>37</v>
      </c>
      <c r="W413" s="22">
        <v>0.05</v>
      </c>
      <c r="X413" s="9">
        <v>50</v>
      </c>
      <c r="Y413" s="9">
        <v>0</v>
      </c>
      <c r="Z413" s="24">
        <v>7</v>
      </c>
      <c r="AA413" s="22">
        <v>2.6</v>
      </c>
      <c r="AB413" s="40">
        <v>0.03</v>
      </c>
      <c r="AC413" s="40">
        <v>0.05</v>
      </c>
      <c r="AD413" s="9">
        <v>4.9000000000000004</v>
      </c>
      <c r="AE413" s="22">
        <v>1.1000000000000001</v>
      </c>
      <c r="AF413" s="31">
        <v>3.8</v>
      </c>
      <c r="AG413" s="46">
        <v>0.3</v>
      </c>
      <c r="AH413" s="24">
        <v>1</v>
      </c>
      <c r="AI413" s="22">
        <v>0</v>
      </c>
      <c r="AJ413" s="43">
        <v>6</v>
      </c>
      <c r="AK413" s="30">
        <v>1.4</v>
      </c>
      <c r="AL413" s="28">
        <v>126</v>
      </c>
      <c r="AM413" s="28">
        <v>302</v>
      </c>
      <c r="AN413" s="28">
        <v>18</v>
      </c>
      <c r="AO413" s="28">
        <v>164</v>
      </c>
      <c r="AP413" s="28">
        <v>31</v>
      </c>
      <c r="AQ413" s="25">
        <v>0.6</v>
      </c>
      <c r="AR413" s="25">
        <v>0.5</v>
      </c>
    </row>
    <row r="414" spans="1:44" ht="18" customHeight="1" x14ac:dyDescent="0.25">
      <c r="A414" t="s">
        <v>662</v>
      </c>
      <c r="B414" s="56" t="s">
        <v>1637</v>
      </c>
      <c r="C414" s="11">
        <v>101.08558238399999</v>
      </c>
      <c r="D414" s="11">
        <v>423</v>
      </c>
      <c r="E414" s="37">
        <v>75.099999999999994</v>
      </c>
      <c r="F414" s="38">
        <v>20.8</v>
      </c>
      <c r="G414" s="25">
        <v>2</v>
      </c>
      <c r="H414" s="25">
        <v>0</v>
      </c>
      <c r="I414" s="25">
        <v>0</v>
      </c>
      <c r="J414" s="25">
        <v>0</v>
      </c>
      <c r="K414" s="25">
        <v>0</v>
      </c>
      <c r="L414" s="30">
        <v>0</v>
      </c>
      <c r="M414" s="25">
        <v>0</v>
      </c>
      <c r="N414" s="25">
        <v>0</v>
      </c>
      <c r="O414" s="25">
        <v>0</v>
      </c>
      <c r="P414" s="25">
        <v>0</v>
      </c>
      <c r="Q414" s="25">
        <v>0.4</v>
      </c>
      <c r="R414" s="25">
        <v>0.4</v>
      </c>
      <c r="S414" s="25">
        <v>0.5</v>
      </c>
      <c r="T414" s="25">
        <v>0</v>
      </c>
      <c r="U414" s="25">
        <v>0</v>
      </c>
      <c r="V414" s="28">
        <v>40</v>
      </c>
      <c r="W414" s="22">
        <v>4.4999999999999998E-2</v>
      </c>
      <c r="X414" s="9">
        <v>45</v>
      </c>
      <c r="Y414" s="9">
        <v>0</v>
      </c>
      <c r="Z414" s="22">
        <v>6.8</v>
      </c>
      <c r="AA414" s="22">
        <v>2.8</v>
      </c>
      <c r="AB414" s="40">
        <v>0.02</v>
      </c>
      <c r="AC414" s="40">
        <v>0.05</v>
      </c>
      <c r="AD414" s="43">
        <v>5</v>
      </c>
      <c r="AE414" s="22">
        <v>1.1000000000000001</v>
      </c>
      <c r="AF414" s="31">
        <v>3.9</v>
      </c>
      <c r="AG414" s="22">
        <v>0.23</v>
      </c>
      <c r="AH414" s="22">
        <v>0.86</v>
      </c>
      <c r="AI414" s="22">
        <v>0</v>
      </c>
      <c r="AJ414" s="22">
        <v>5.9</v>
      </c>
      <c r="AK414" s="30">
        <v>2.1</v>
      </c>
      <c r="AL414" s="28">
        <v>380</v>
      </c>
      <c r="AM414" s="28">
        <v>276</v>
      </c>
      <c r="AN414" s="28">
        <v>15</v>
      </c>
      <c r="AO414" s="28">
        <v>159</v>
      </c>
      <c r="AP414" s="28">
        <v>36</v>
      </c>
      <c r="AQ414" s="25">
        <v>0.6</v>
      </c>
      <c r="AR414" s="25">
        <v>0.5</v>
      </c>
    </row>
    <row r="415" spans="1:44" ht="18" customHeight="1" x14ac:dyDescent="0.25">
      <c r="A415" t="s">
        <v>663</v>
      </c>
      <c r="B415" s="56" t="s">
        <v>1638</v>
      </c>
      <c r="C415" s="11">
        <v>120.68136903999999</v>
      </c>
      <c r="D415" s="11">
        <v>505</v>
      </c>
      <c r="E415" s="37">
        <v>69.900000000000006</v>
      </c>
      <c r="F415" s="38">
        <v>25.9</v>
      </c>
      <c r="G415" s="25">
        <v>1.9</v>
      </c>
      <c r="H415" s="25">
        <v>0</v>
      </c>
      <c r="I415" s="25">
        <v>0</v>
      </c>
      <c r="J415" s="25">
        <v>0</v>
      </c>
      <c r="K415" s="25">
        <v>0</v>
      </c>
      <c r="L415" s="30">
        <v>0</v>
      </c>
      <c r="M415" s="25">
        <v>0</v>
      </c>
      <c r="N415" s="25">
        <v>0</v>
      </c>
      <c r="O415" s="25">
        <v>0</v>
      </c>
      <c r="P415" s="25">
        <v>0</v>
      </c>
      <c r="Q415" s="25">
        <v>0.4</v>
      </c>
      <c r="R415" s="25">
        <v>0.4</v>
      </c>
      <c r="S415" s="25">
        <v>0.5</v>
      </c>
      <c r="T415" s="25">
        <v>0</v>
      </c>
      <c r="U415" s="25">
        <v>0</v>
      </c>
      <c r="V415" s="28">
        <v>47</v>
      </c>
      <c r="W415" s="22">
        <v>6.3E-2</v>
      </c>
      <c r="X415" s="9">
        <v>63</v>
      </c>
      <c r="Y415" s="9">
        <v>0</v>
      </c>
      <c r="Z415" s="22">
        <v>8.4</v>
      </c>
      <c r="AA415" s="22">
        <v>3.5</v>
      </c>
      <c r="AB415" s="40">
        <v>0.03</v>
      </c>
      <c r="AC415" s="40">
        <v>0.06</v>
      </c>
      <c r="AD415" s="9">
        <v>6.5</v>
      </c>
      <c r="AE415" s="22">
        <v>1.4</v>
      </c>
      <c r="AF415" s="31">
        <v>5.0999999999999996</v>
      </c>
      <c r="AG415" s="22">
        <v>0.32</v>
      </c>
      <c r="AH415" s="22">
        <v>1.1000000000000001</v>
      </c>
      <c r="AI415" s="22">
        <v>0</v>
      </c>
      <c r="AJ415" s="22">
        <v>6.4</v>
      </c>
      <c r="AK415" s="30">
        <v>2.2999999999999998</v>
      </c>
      <c r="AL415" s="28">
        <v>471</v>
      </c>
      <c r="AM415" s="28">
        <v>343</v>
      </c>
      <c r="AN415" s="28">
        <v>24</v>
      </c>
      <c r="AO415" s="28">
        <v>197</v>
      </c>
      <c r="AP415" s="28">
        <v>35</v>
      </c>
      <c r="AQ415" s="25">
        <v>0.7</v>
      </c>
      <c r="AR415" s="25">
        <v>0.7</v>
      </c>
    </row>
    <row r="416" spans="1:44" ht="18" customHeight="1" x14ac:dyDescent="0.25">
      <c r="A416" t="s">
        <v>664</v>
      </c>
      <c r="B416" s="21" t="s">
        <v>1499</v>
      </c>
      <c r="C416" s="11">
        <v>100</v>
      </c>
      <c r="D416" s="11">
        <v>416</v>
      </c>
      <c r="E416" s="37">
        <v>76.8</v>
      </c>
      <c r="F416" s="38">
        <v>18.8</v>
      </c>
      <c r="G416" s="25">
        <v>2.7</v>
      </c>
      <c r="H416" s="25">
        <v>0</v>
      </c>
      <c r="I416" s="25">
        <v>0</v>
      </c>
      <c r="J416" s="25">
        <v>0</v>
      </c>
      <c r="K416" s="25">
        <v>0</v>
      </c>
      <c r="L416" s="30">
        <v>0</v>
      </c>
      <c r="M416" s="25">
        <v>0</v>
      </c>
      <c r="N416" s="25">
        <v>0</v>
      </c>
      <c r="O416" s="25">
        <v>0</v>
      </c>
      <c r="P416" s="25">
        <v>0</v>
      </c>
      <c r="Q416" s="25">
        <v>0.7</v>
      </c>
      <c r="R416" s="25">
        <v>0.8</v>
      </c>
      <c r="S416" s="25">
        <v>0.8</v>
      </c>
      <c r="T416" s="25">
        <v>0</v>
      </c>
      <c r="U416" s="25">
        <v>0.02</v>
      </c>
      <c r="V416" s="28">
        <v>36</v>
      </c>
      <c r="W416" s="22">
        <v>1.9E-2</v>
      </c>
      <c r="X416" s="9">
        <v>19</v>
      </c>
      <c r="Y416" s="9">
        <v>0</v>
      </c>
      <c r="Z416" s="22">
        <v>15</v>
      </c>
      <c r="AA416" s="46">
        <v>0.7</v>
      </c>
      <c r="AB416" s="22">
        <v>4.5999999999999999E-2</v>
      </c>
      <c r="AC416" s="22">
        <v>6.6000000000000003E-2</v>
      </c>
      <c r="AD416" s="9">
        <v>6.1</v>
      </c>
      <c r="AE416" s="22">
        <v>2.6</v>
      </c>
      <c r="AF416" s="31">
        <v>3.5</v>
      </c>
      <c r="AG416" s="22">
        <v>0.41</v>
      </c>
      <c r="AH416" s="24">
        <v>1</v>
      </c>
      <c r="AI416" s="22">
        <v>0</v>
      </c>
      <c r="AJ416" s="22">
        <v>15</v>
      </c>
      <c r="AK416" s="30">
        <v>1.5</v>
      </c>
      <c r="AL416" s="28">
        <v>104</v>
      </c>
      <c r="AM416" s="28">
        <v>369</v>
      </c>
      <c r="AN416" s="25">
        <v>7</v>
      </c>
      <c r="AO416" s="28">
        <v>256</v>
      </c>
      <c r="AP416" s="28">
        <v>32</v>
      </c>
      <c r="AQ416" s="25">
        <v>0.4</v>
      </c>
      <c r="AR416" s="25">
        <v>0.7</v>
      </c>
    </row>
    <row r="417" spans="1:44" ht="18" customHeight="1" x14ac:dyDescent="0.25">
      <c r="A417" t="s">
        <v>665</v>
      </c>
      <c r="B417" s="56" t="s">
        <v>1639</v>
      </c>
      <c r="C417" s="11">
        <v>110</v>
      </c>
      <c r="D417" s="11">
        <v>458</v>
      </c>
      <c r="E417" s="37">
        <v>76.099999999999994</v>
      </c>
      <c r="F417" s="38">
        <v>14.5</v>
      </c>
      <c r="G417" s="25">
        <v>5.0999999999999996</v>
      </c>
      <c r="H417" s="25">
        <v>1.4</v>
      </c>
      <c r="I417" s="25">
        <v>1.5</v>
      </c>
      <c r="J417" s="25">
        <v>1.2</v>
      </c>
      <c r="K417" s="25">
        <v>1.2</v>
      </c>
      <c r="L417" s="30">
        <v>0</v>
      </c>
      <c r="M417" s="25">
        <v>0</v>
      </c>
      <c r="N417" s="25">
        <v>0</v>
      </c>
      <c r="O417" s="25">
        <v>0.2</v>
      </c>
      <c r="P417" s="25">
        <v>0.5</v>
      </c>
      <c r="Q417" s="25">
        <v>0.9</v>
      </c>
      <c r="R417" s="25">
        <v>1.9</v>
      </c>
      <c r="S417" s="25">
        <v>1.9</v>
      </c>
      <c r="T417" s="25">
        <v>4.0000000000000001E-3</v>
      </c>
      <c r="U417" s="25">
        <v>1.3</v>
      </c>
      <c r="V417" s="28">
        <v>28</v>
      </c>
      <c r="W417" s="22">
        <v>3.1E-2</v>
      </c>
      <c r="X417" s="9">
        <v>31</v>
      </c>
      <c r="Y417" s="9">
        <v>99</v>
      </c>
      <c r="Z417" s="22">
        <v>10</v>
      </c>
      <c r="AA417" s="22">
        <v>2.1</v>
      </c>
      <c r="AB417" s="22">
        <v>6.5000000000000002E-2</v>
      </c>
      <c r="AC417" s="40">
        <v>0.06</v>
      </c>
      <c r="AD417" s="9">
        <v>4.9000000000000004</v>
      </c>
      <c r="AE417" s="22">
        <v>2.2000000000000002</v>
      </c>
      <c r="AF417" s="31">
        <v>2.7</v>
      </c>
      <c r="AG417" s="22">
        <v>0.33</v>
      </c>
      <c r="AH417" s="22">
        <v>0.69</v>
      </c>
      <c r="AI417" s="43">
        <v>5</v>
      </c>
      <c r="AJ417" s="22">
        <v>15</v>
      </c>
      <c r="AK417" s="30">
        <v>2.1</v>
      </c>
      <c r="AL417" s="28">
        <v>378</v>
      </c>
      <c r="AM417" s="28">
        <v>388</v>
      </c>
      <c r="AN417" s="28">
        <v>15</v>
      </c>
      <c r="AO417" s="28">
        <v>207</v>
      </c>
      <c r="AP417" s="28">
        <v>30</v>
      </c>
      <c r="AQ417" s="25">
        <v>0.6</v>
      </c>
      <c r="AR417" s="25">
        <v>0.6</v>
      </c>
    </row>
    <row r="418" spans="1:44" ht="18" customHeight="1" x14ac:dyDescent="0.25">
      <c r="A418" t="s">
        <v>666</v>
      </c>
      <c r="B418" s="56" t="s">
        <v>1640</v>
      </c>
      <c r="C418" s="11">
        <v>108.254772624</v>
      </c>
      <c r="D418" s="11">
        <v>453</v>
      </c>
      <c r="E418" s="37">
        <v>74.8</v>
      </c>
      <c r="F418" s="38">
        <v>19.2</v>
      </c>
      <c r="G418" s="25">
        <v>3.5</v>
      </c>
      <c r="H418" s="25">
        <v>0</v>
      </c>
      <c r="I418" s="25">
        <v>0</v>
      </c>
      <c r="J418" s="25">
        <v>0</v>
      </c>
      <c r="K418" s="25">
        <v>0</v>
      </c>
      <c r="L418" s="30">
        <v>0</v>
      </c>
      <c r="M418" s="25">
        <v>0</v>
      </c>
      <c r="N418" s="25">
        <v>0</v>
      </c>
      <c r="O418" s="25">
        <v>0</v>
      </c>
      <c r="P418" s="25">
        <v>0</v>
      </c>
      <c r="Q418" s="25">
        <v>0.9</v>
      </c>
      <c r="R418" s="25">
        <v>1</v>
      </c>
      <c r="S418" s="25">
        <v>1</v>
      </c>
      <c r="T418" s="25">
        <v>0</v>
      </c>
      <c r="U418" s="25">
        <v>0</v>
      </c>
      <c r="V418" s="28">
        <v>36</v>
      </c>
      <c r="W418" s="22">
        <v>1.9E-2</v>
      </c>
      <c r="X418" s="9">
        <v>19</v>
      </c>
      <c r="Y418" s="9">
        <v>0</v>
      </c>
      <c r="Z418" s="22">
        <v>15</v>
      </c>
      <c r="AA418" s="46">
        <v>0.8</v>
      </c>
      <c r="AB418" s="22">
        <v>3.7999999999999999E-2</v>
      </c>
      <c r="AC418" s="40">
        <v>0.05</v>
      </c>
      <c r="AD418" s="9">
        <v>6.1</v>
      </c>
      <c r="AE418" s="22">
        <v>2.5</v>
      </c>
      <c r="AF418" s="31">
        <v>3.6</v>
      </c>
      <c r="AG418" s="22">
        <v>0.31</v>
      </c>
      <c r="AH418" s="22">
        <v>0.87</v>
      </c>
      <c r="AI418" s="22">
        <v>0</v>
      </c>
      <c r="AJ418" s="22">
        <v>15</v>
      </c>
      <c r="AK418" s="30">
        <v>2.2999999999999998</v>
      </c>
      <c r="AL418" s="28">
        <v>364</v>
      </c>
      <c r="AM418" s="28">
        <v>342</v>
      </c>
      <c r="AN418" s="25">
        <v>6</v>
      </c>
      <c r="AO418" s="28">
        <v>251</v>
      </c>
      <c r="AP418" s="28">
        <v>41</v>
      </c>
      <c r="AQ418" s="25">
        <v>0.4</v>
      </c>
      <c r="AR418" s="25">
        <v>0.8</v>
      </c>
    </row>
    <row r="419" spans="1:44" ht="18" customHeight="1" x14ac:dyDescent="0.25">
      <c r="A419" t="s">
        <v>667</v>
      </c>
      <c r="B419" s="56" t="s">
        <v>1641</v>
      </c>
      <c r="C419" s="11">
        <v>118.29163896</v>
      </c>
      <c r="D419" s="11">
        <v>495</v>
      </c>
      <c r="E419" s="37">
        <v>71.5</v>
      </c>
      <c r="F419" s="38">
        <v>22.4</v>
      </c>
      <c r="G419" s="25">
        <v>3.2</v>
      </c>
      <c r="H419" s="25">
        <v>0</v>
      </c>
      <c r="I419" s="25">
        <v>0</v>
      </c>
      <c r="J419" s="25">
        <v>0</v>
      </c>
      <c r="K419" s="25">
        <v>0</v>
      </c>
      <c r="L419" s="30">
        <v>0</v>
      </c>
      <c r="M419" s="25">
        <v>0</v>
      </c>
      <c r="N419" s="25">
        <v>0</v>
      </c>
      <c r="O419" s="25">
        <v>0</v>
      </c>
      <c r="P419" s="25">
        <v>0</v>
      </c>
      <c r="Q419" s="25">
        <v>0.8</v>
      </c>
      <c r="R419" s="25">
        <v>0.9</v>
      </c>
      <c r="S419" s="25">
        <v>0.9</v>
      </c>
      <c r="T419" s="25">
        <v>0</v>
      </c>
      <c r="U419" s="25">
        <v>0</v>
      </c>
      <c r="V419" s="28">
        <v>43</v>
      </c>
      <c r="W419" s="22">
        <v>2.1000000000000001E-2</v>
      </c>
      <c r="X419" s="9">
        <v>21</v>
      </c>
      <c r="Y419" s="9">
        <v>0</v>
      </c>
      <c r="Z419" s="22">
        <v>17</v>
      </c>
      <c r="AA419" s="46">
        <v>0.9</v>
      </c>
      <c r="AB419" s="22">
        <v>4.5999999999999999E-2</v>
      </c>
      <c r="AC419" s="22">
        <v>7.4999999999999997E-2</v>
      </c>
      <c r="AD419" s="9">
        <v>7.2</v>
      </c>
      <c r="AE419" s="24">
        <v>3</v>
      </c>
      <c r="AF419" s="31">
        <v>4.2</v>
      </c>
      <c r="AG419" s="22">
        <v>0.41</v>
      </c>
      <c r="AH419" s="24">
        <v>1</v>
      </c>
      <c r="AI419" s="22">
        <v>0</v>
      </c>
      <c r="AJ419" s="22">
        <v>15</v>
      </c>
      <c r="AK419" s="30">
        <v>2.7</v>
      </c>
      <c r="AL419" s="28">
        <v>419</v>
      </c>
      <c r="AM419" s="28">
        <v>394</v>
      </c>
      <c r="AN419" s="25">
        <v>9</v>
      </c>
      <c r="AO419" s="28">
        <v>290</v>
      </c>
      <c r="AP419" s="28">
        <v>36</v>
      </c>
      <c r="AQ419" s="25">
        <v>0.4</v>
      </c>
      <c r="AR419" s="25">
        <v>0.9</v>
      </c>
    </row>
    <row r="420" spans="1:44" ht="18" customHeight="1" x14ac:dyDescent="0.25">
      <c r="A420" t="s">
        <v>668</v>
      </c>
      <c r="B420" s="21" t="s">
        <v>1500</v>
      </c>
      <c r="C420" s="11">
        <v>79.578011664000002</v>
      </c>
      <c r="D420" s="11">
        <v>333</v>
      </c>
      <c r="E420" s="37">
        <v>79.2</v>
      </c>
      <c r="F420" s="38">
        <v>19</v>
      </c>
      <c r="G420" s="25">
        <v>0.4</v>
      </c>
      <c r="H420" s="25">
        <v>0</v>
      </c>
      <c r="I420" s="25">
        <v>0</v>
      </c>
      <c r="J420" s="25">
        <v>0</v>
      </c>
      <c r="K420" s="25">
        <v>0</v>
      </c>
      <c r="L420" s="30">
        <v>0</v>
      </c>
      <c r="M420" s="25">
        <v>0</v>
      </c>
      <c r="N420" s="25">
        <v>0</v>
      </c>
      <c r="O420" s="25">
        <v>0</v>
      </c>
      <c r="P420" s="25">
        <v>0</v>
      </c>
      <c r="Q420" s="25">
        <v>0.1</v>
      </c>
      <c r="R420" s="25">
        <v>0.1</v>
      </c>
      <c r="S420" s="25">
        <v>0.1</v>
      </c>
      <c r="T420" s="25">
        <v>0</v>
      </c>
      <c r="U420" s="25">
        <v>0.01</v>
      </c>
      <c r="V420" s="28">
        <v>32</v>
      </c>
      <c r="W420" s="22">
        <v>0.01</v>
      </c>
      <c r="X420" s="9">
        <v>10</v>
      </c>
      <c r="Y420" s="9">
        <v>0</v>
      </c>
      <c r="Z420" s="22">
        <v>2.7</v>
      </c>
      <c r="AA420" s="22">
        <v>0.62</v>
      </c>
      <c r="AB420" s="46">
        <v>0.1</v>
      </c>
      <c r="AC420" s="22">
        <v>1.4999999999999999E-2</v>
      </c>
      <c r="AD420" s="9">
        <v>7.4</v>
      </c>
      <c r="AE420" s="22">
        <v>3.9</v>
      </c>
      <c r="AF420" s="31">
        <v>3.5</v>
      </c>
      <c r="AG420" s="22">
        <v>0.12</v>
      </c>
      <c r="AH420" s="22">
        <v>0.36</v>
      </c>
      <c r="AI420" s="22">
        <v>0</v>
      </c>
      <c r="AJ420" s="22">
        <v>11</v>
      </c>
      <c r="AK420" s="30">
        <v>1.1000000000000001</v>
      </c>
      <c r="AL420" s="28">
        <v>72</v>
      </c>
      <c r="AM420" s="28">
        <v>318</v>
      </c>
      <c r="AN420" s="28">
        <v>14</v>
      </c>
      <c r="AO420" s="28">
        <v>208</v>
      </c>
      <c r="AP420" s="28">
        <v>32</v>
      </c>
      <c r="AQ420" s="25">
        <v>0.2</v>
      </c>
      <c r="AR420" s="25">
        <v>0.4</v>
      </c>
    </row>
    <row r="421" spans="1:44" ht="18" customHeight="1" x14ac:dyDescent="0.25">
      <c r="A421" t="s">
        <v>669</v>
      </c>
      <c r="B421" s="56" t="s">
        <v>1642</v>
      </c>
      <c r="C421" s="11">
        <v>86.269255887999989</v>
      </c>
      <c r="D421" s="11">
        <v>361</v>
      </c>
      <c r="E421" s="37">
        <v>80.2</v>
      </c>
      <c r="F421" s="38">
        <v>13.4</v>
      </c>
      <c r="G421" s="25">
        <v>3.1</v>
      </c>
      <c r="H421" s="25">
        <v>1.3</v>
      </c>
      <c r="I421" s="25">
        <v>1.3</v>
      </c>
      <c r="J421" s="25">
        <v>1.1000000000000001</v>
      </c>
      <c r="K421" s="25">
        <v>1.1000000000000001</v>
      </c>
      <c r="L421" s="30">
        <v>0</v>
      </c>
      <c r="M421" s="25">
        <v>0</v>
      </c>
      <c r="N421" s="25">
        <v>0</v>
      </c>
      <c r="O421" s="25">
        <v>0.2</v>
      </c>
      <c r="P421" s="25">
        <v>0.5</v>
      </c>
      <c r="Q421" s="25">
        <v>0.4</v>
      </c>
      <c r="R421" s="25">
        <v>1.3</v>
      </c>
      <c r="S421" s="25">
        <v>1.2</v>
      </c>
      <c r="T421" s="25">
        <v>4.0000000000000001E-3</v>
      </c>
      <c r="U421" s="25">
        <v>1.2</v>
      </c>
      <c r="V421" s="28">
        <v>22</v>
      </c>
      <c r="W421" s="22">
        <v>2.1999999999999999E-2</v>
      </c>
      <c r="X421" s="9">
        <v>22</v>
      </c>
      <c r="Y421" s="9">
        <v>91</v>
      </c>
      <c r="Z421" s="22">
        <v>1.7</v>
      </c>
      <c r="AA421" s="22">
        <v>1.9</v>
      </c>
      <c r="AB421" s="22">
        <v>8.8999999999999996E-2</v>
      </c>
      <c r="AC421" s="22">
        <v>1.9E-2</v>
      </c>
      <c r="AD421" s="9">
        <v>5.6</v>
      </c>
      <c r="AE421" s="24">
        <v>3</v>
      </c>
      <c r="AF421" s="31">
        <v>2.6</v>
      </c>
      <c r="AG421" s="22">
        <v>0.13</v>
      </c>
      <c r="AH421" s="22">
        <v>0.23</v>
      </c>
      <c r="AI421" s="24">
        <v>4</v>
      </c>
      <c r="AJ421" s="22">
        <v>11</v>
      </c>
      <c r="AK421" s="30">
        <v>1.5</v>
      </c>
      <c r="AL421" s="28">
        <v>324</v>
      </c>
      <c r="AM421" s="28">
        <v>320</v>
      </c>
      <c r="AN421" s="28">
        <v>19</v>
      </c>
      <c r="AO421" s="28">
        <v>156</v>
      </c>
      <c r="AP421" s="28">
        <v>27</v>
      </c>
      <c r="AQ421" s="25">
        <v>0.4</v>
      </c>
      <c r="AR421" s="25">
        <v>0.4</v>
      </c>
    </row>
    <row r="422" spans="1:44" ht="18" customHeight="1" x14ac:dyDescent="0.25">
      <c r="A422" t="s">
        <v>670</v>
      </c>
      <c r="B422" s="56" t="s">
        <v>1643</v>
      </c>
      <c r="C422" s="11">
        <v>84.118498815999999</v>
      </c>
      <c r="D422" s="11">
        <v>352</v>
      </c>
      <c r="E422" s="37">
        <v>77.7</v>
      </c>
      <c r="F422" s="38">
        <v>19.899999999999999</v>
      </c>
      <c r="G422" s="25">
        <v>0.5</v>
      </c>
      <c r="H422" s="25">
        <v>0</v>
      </c>
      <c r="I422" s="25">
        <v>0</v>
      </c>
      <c r="J422" s="25">
        <v>0</v>
      </c>
      <c r="K422" s="25">
        <v>0</v>
      </c>
      <c r="L422" s="30">
        <v>0</v>
      </c>
      <c r="M422" s="25">
        <v>0</v>
      </c>
      <c r="N422" s="25">
        <v>0</v>
      </c>
      <c r="O422" s="25">
        <v>0</v>
      </c>
      <c r="P422" s="25">
        <v>0</v>
      </c>
      <c r="Q422" s="25">
        <v>0.1</v>
      </c>
      <c r="R422" s="25">
        <v>0.1</v>
      </c>
      <c r="S422" s="25">
        <v>0.2</v>
      </c>
      <c r="T422" s="25">
        <v>0</v>
      </c>
      <c r="U422" s="25">
        <v>0.1</v>
      </c>
      <c r="V422" s="28">
        <v>35</v>
      </c>
      <c r="W422" s="22">
        <v>0.01</v>
      </c>
      <c r="X422" s="9">
        <v>10</v>
      </c>
      <c r="Y422" s="9">
        <v>0</v>
      </c>
      <c r="Z422" s="22">
        <v>2.7</v>
      </c>
      <c r="AA422" s="22">
        <v>0.69</v>
      </c>
      <c r="AB422" s="22">
        <v>8.4000000000000005E-2</v>
      </c>
      <c r="AC422" s="22">
        <v>1.2E-2</v>
      </c>
      <c r="AD422" s="9">
        <v>7.1</v>
      </c>
      <c r="AE422" s="22">
        <v>3.4</v>
      </c>
      <c r="AF422" s="31">
        <v>3.7</v>
      </c>
      <c r="AG422" s="22">
        <v>9.4E-2</v>
      </c>
      <c r="AH422" s="22">
        <v>0.36</v>
      </c>
      <c r="AI422" s="22">
        <v>0</v>
      </c>
      <c r="AJ422" s="22">
        <v>11</v>
      </c>
      <c r="AK422" s="30">
        <v>1.9</v>
      </c>
      <c r="AL422" s="28">
        <v>340</v>
      </c>
      <c r="AM422" s="28">
        <v>301</v>
      </c>
      <c r="AN422" s="28">
        <v>13</v>
      </c>
      <c r="AO422" s="28">
        <v>209</v>
      </c>
      <c r="AP422" s="28">
        <v>42</v>
      </c>
      <c r="AQ422" s="25">
        <v>0.2</v>
      </c>
      <c r="AR422" s="25">
        <v>0.5</v>
      </c>
    </row>
    <row r="423" spans="1:44" ht="18" customHeight="1" x14ac:dyDescent="0.25">
      <c r="A423" t="s">
        <v>671</v>
      </c>
      <c r="B423" s="56" t="s">
        <v>1644</v>
      </c>
      <c r="C423" s="11">
        <v>96</v>
      </c>
      <c r="D423" s="11">
        <v>404</v>
      </c>
      <c r="E423" s="37">
        <v>74.3</v>
      </c>
      <c r="F423" s="38">
        <v>23</v>
      </c>
      <c r="G423" s="25">
        <v>0.5</v>
      </c>
      <c r="H423" s="25">
        <v>0</v>
      </c>
      <c r="I423" s="25">
        <v>0</v>
      </c>
      <c r="J423" s="25">
        <v>0</v>
      </c>
      <c r="K423" s="25">
        <v>0</v>
      </c>
      <c r="L423" s="30">
        <v>0</v>
      </c>
      <c r="M423" s="25">
        <v>0</v>
      </c>
      <c r="N423" s="25">
        <v>0</v>
      </c>
      <c r="O423" s="25">
        <v>0</v>
      </c>
      <c r="P423" s="25">
        <v>0</v>
      </c>
      <c r="Q423" s="25">
        <v>0.1</v>
      </c>
      <c r="R423" s="25">
        <v>0.1</v>
      </c>
      <c r="S423" s="25">
        <v>0.1</v>
      </c>
      <c r="T423" s="25">
        <v>0</v>
      </c>
      <c r="U423" s="25">
        <v>0</v>
      </c>
      <c r="V423" s="28">
        <v>39</v>
      </c>
      <c r="W423" s="22">
        <v>1.0999999999999999E-2</v>
      </c>
      <c r="X423" s="9">
        <v>11</v>
      </c>
      <c r="Y423" s="9">
        <v>0</v>
      </c>
      <c r="Z423" s="22">
        <v>3.1</v>
      </c>
      <c r="AA423" s="22">
        <v>0.79</v>
      </c>
      <c r="AB423" s="46">
        <v>0.1</v>
      </c>
      <c r="AC423" s="22">
        <v>1.7000000000000001E-2</v>
      </c>
      <c r="AD423" s="9">
        <v>8.8000000000000007</v>
      </c>
      <c r="AE423" s="22">
        <v>4.5</v>
      </c>
      <c r="AF423" s="31">
        <v>4.3</v>
      </c>
      <c r="AG423" s="22">
        <v>0.12</v>
      </c>
      <c r="AH423" s="22">
        <v>0.37</v>
      </c>
      <c r="AI423" s="22">
        <v>0</v>
      </c>
      <c r="AJ423" s="22">
        <v>11</v>
      </c>
      <c r="AK423" s="30">
        <v>2.2000000000000002</v>
      </c>
      <c r="AL423" s="28">
        <v>388</v>
      </c>
      <c r="AM423" s="28">
        <v>344</v>
      </c>
      <c r="AN423" s="28">
        <v>18</v>
      </c>
      <c r="AO423" s="28">
        <v>239</v>
      </c>
      <c r="AP423" s="28">
        <v>37</v>
      </c>
      <c r="AQ423" s="25">
        <v>0.3</v>
      </c>
      <c r="AR423" s="25">
        <v>0.5</v>
      </c>
    </row>
    <row r="424" spans="1:44" ht="18" customHeight="1" x14ac:dyDescent="0.25">
      <c r="A424" t="s">
        <v>672</v>
      </c>
      <c r="B424" s="21" t="s">
        <v>1501</v>
      </c>
      <c r="C424" s="11">
        <v>82.206714751999996</v>
      </c>
      <c r="D424" s="11">
        <v>344</v>
      </c>
      <c r="E424" s="37">
        <v>78.099999999999994</v>
      </c>
      <c r="F424" s="38">
        <v>20.100000000000001</v>
      </c>
      <c r="G424" s="25">
        <v>0.2</v>
      </c>
      <c r="H424" s="25">
        <v>0</v>
      </c>
      <c r="I424" s="25">
        <v>0</v>
      </c>
      <c r="J424" s="25">
        <v>0</v>
      </c>
      <c r="K424" s="25">
        <v>0</v>
      </c>
      <c r="L424" s="30">
        <v>0</v>
      </c>
      <c r="M424" s="25">
        <v>0</v>
      </c>
      <c r="N424" s="25">
        <v>0</v>
      </c>
      <c r="O424" s="25">
        <v>0</v>
      </c>
      <c r="P424" s="25">
        <v>0</v>
      </c>
      <c r="Q424" s="25">
        <v>0.04</v>
      </c>
      <c r="R424" s="25">
        <v>0.02</v>
      </c>
      <c r="S424" s="25">
        <v>0.1</v>
      </c>
      <c r="T424" s="25">
        <v>0</v>
      </c>
      <c r="U424" s="25">
        <v>0.03</v>
      </c>
      <c r="V424" s="28">
        <v>44</v>
      </c>
      <c r="W424" s="22">
        <v>4.0000000000000001E-3</v>
      </c>
      <c r="X424" s="43">
        <v>4</v>
      </c>
      <c r="Y424" s="9">
        <v>0</v>
      </c>
      <c r="Z424" s="22">
        <v>9.4</v>
      </c>
      <c r="AA424" s="22">
        <v>0.32</v>
      </c>
      <c r="AB424" s="22">
        <v>9.0999999999999998E-2</v>
      </c>
      <c r="AC424" s="22">
        <v>0.13</v>
      </c>
      <c r="AD424" s="9">
        <v>6.6</v>
      </c>
      <c r="AE424" s="22">
        <v>2.8</v>
      </c>
      <c r="AF424" s="31">
        <v>3.8</v>
      </c>
      <c r="AG424" s="22">
        <v>0.33</v>
      </c>
      <c r="AH424" s="22">
        <v>0.94</v>
      </c>
      <c r="AI424" s="22">
        <v>0</v>
      </c>
      <c r="AJ424" s="22">
        <v>10</v>
      </c>
      <c r="AK424" s="30">
        <v>1.4</v>
      </c>
      <c r="AL424" s="28">
        <v>88</v>
      </c>
      <c r="AM424" s="28">
        <v>389</v>
      </c>
      <c r="AN424" s="28">
        <v>21</v>
      </c>
      <c r="AO424" s="28">
        <v>218</v>
      </c>
      <c r="AP424" s="28">
        <v>33</v>
      </c>
      <c r="AQ424" s="25">
        <v>0.3</v>
      </c>
      <c r="AR424" s="25">
        <v>0.6</v>
      </c>
    </row>
    <row r="425" spans="1:44" ht="18" customHeight="1" x14ac:dyDescent="0.25">
      <c r="A425" t="s">
        <v>673</v>
      </c>
      <c r="B425" s="56" t="s">
        <v>1645</v>
      </c>
      <c r="C425" s="11">
        <v>159.156023328</v>
      </c>
      <c r="D425" s="11">
        <v>666</v>
      </c>
      <c r="E425" s="37">
        <v>65.900000000000006</v>
      </c>
      <c r="F425" s="38">
        <v>23.1</v>
      </c>
      <c r="G425" s="25">
        <v>6.2</v>
      </c>
      <c r="H425" s="25">
        <v>2.6</v>
      </c>
      <c r="I425" s="25">
        <v>2.9</v>
      </c>
      <c r="J425" s="25">
        <v>0</v>
      </c>
      <c r="K425" s="25">
        <v>0</v>
      </c>
      <c r="L425" s="30">
        <v>0</v>
      </c>
      <c r="M425" s="25">
        <v>0</v>
      </c>
      <c r="N425" s="25">
        <v>2.6</v>
      </c>
      <c r="O425" s="25">
        <v>0</v>
      </c>
      <c r="P425" s="25">
        <v>0.1</v>
      </c>
      <c r="Q425" s="25">
        <v>0.7</v>
      </c>
      <c r="R425" s="25">
        <v>1.3</v>
      </c>
      <c r="S425" s="25">
        <v>4</v>
      </c>
      <c r="T425" s="25">
        <v>1.4E-2</v>
      </c>
      <c r="U425" s="25">
        <v>3.9</v>
      </c>
      <c r="V425" s="28">
        <v>53</v>
      </c>
      <c r="W425" s="22">
        <v>5.0000000000000001E-3</v>
      </c>
      <c r="X425" s="43">
        <v>5</v>
      </c>
      <c r="Y425" s="9">
        <v>0</v>
      </c>
      <c r="Z425" s="22">
        <v>10</v>
      </c>
      <c r="AA425" s="22">
        <v>3.6</v>
      </c>
      <c r="AB425" s="22">
        <v>9.1999999999999998E-2</v>
      </c>
      <c r="AC425" s="22">
        <v>0.14000000000000001</v>
      </c>
      <c r="AD425" s="9">
        <v>7.4</v>
      </c>
      <c r="AE425" s="22">
        <v>3.1</v>
      </c>
      <c r="AF425" s="31">
        <v>4.3</v>
      </c>
      <c r="AG425" s="22">
        <v>0.28000000000000003</v>
      </c>
      <c r="AH425" s="24">
        <v>1</v>
      </c>
      <c r="AI425" s="22">
        <v>0</v>
      </c>
      <c r="AJ425" s="22">
        <v>10</v>
      </c>
      <c r="AK425" s="30">
        <v>2.1</v>
      </c>
      <c r="AL425" s="28">
        <v>416</v>
      </c>
      <c r="AM425" s="28">
        <v>400</v>
      </c>
      <c r="AN425" s="28">
        <v>26</v>
      </c>
      <c r="AO425" s="28">
        <v>239</v>
      </c>
      <c r="AP425" s="28">
        <v>37</v>
      </c>
      <c r="AQ425" s="25">
        <v>0.3</v>
      </c>
      <c r="AR425" s="25">
        <v>0.8</v>
      </c>
    </row>
    <row r="426" spans="1:44" ht="18" customHeight="1" x14ac:dyDescent="0.25">
      <c r="A426" t="s">
        <v>674</v>
      </c>
      <c r="B426" s="56" t="s">
        <v>1646</v>
      </c>
      <c r="C426" s="11">
        <v>94.155365152000002</v>
      </c>
      <c r="D426" s="11">
        <v>394</v>
      </c>
      <c r="E426" s="37">
        <v>74.3</v>
      </c>
      <c r="F426" s="38">
        <v>23.1</v>
      </c>
      <c r="G426" s="25">
        <v>0.2</v>
      </c>
      <c r="H426" s="25">
        <v>0</v>
      </c>
      <c r="I426" s="25">
        <v>0</v>
      </c>
      <c r="J426" s="25">
        <v>0</v>
      </c>
      <c r="K426" s="25">
        <v>0</v>
      </c>
      <c r="L426" s="30">
        <v>0</v>
      </c>
      <c r="M426" s="25">
        <v>0</v>
      </c>
      <c r="N426" s="25">
        <v>0</v>
      </c>
      <c r="O426" s="25">
        <v>0</v>
      </c>
      <c r="P426" s="25">
        <v>0</v>
      </c>
      <c r="Q426" s="25">
        <v>0</v>
      </c>
      <c r="R426" s="25">
        <v>0</v>
      </c>
      <c r="S426" s="25">
        <v>0.1</v>
      </c>
      <c r="T426" s="25">
        <v>0</v>
      </c>
      <c r="U426" s="25">
        <v>0</v>
      </c>
      <c r="V426" s="28">
        <v>51</v>
      </c>
      <c r="W426" s="22">
        <v>5.0000000000000001E-3</v>
      </c>
      <c r="X426" s="43">
        <v>5</v>
      </c>
      <c r="Y426" s="9">
        <v>0</v>
      </c>
      <c r="Z426" s="22">
        <v>10</v>
      </c>
      <c r="AA426" s="22">
        <v>0.39</v>
      </c>
      <c r="AB426" s="22">
        <v>8.7999999999999995E-2</v>
      </c>
      <c r="AC426" s="22">
        <v>0.14000000000000001</v>
      </c>
      <c r="AD426" s="9">
        <v>7.4</v>
      </c>
      <c r="AE426" s="22">
        <v>3.1</v>
      </c>
      <c r="AF426" s="31">
        <v>4.3</v>
      </c>
      <c r="AG426" s="22">
        <v>0.32</v>
      </c>
      <c r="AH426" s="24">
        <v>1</v>
      </c>
      <c r="AI426" s="22">
        <v>0</v>
      </c>
      <c r="AJ426" s="22">
        <v>9.6999999999999993</v>
      </c>
      <c r="AK426" s="30">
        <v>2.4</v>
      </c>
      <c r="AL426" s="28">
        <v>386</v>
      </c>
      <c r="AM426" s="28">
        <v>400</v>
      </c>
      <c r="AN426" s="28">
        <v>25</v>
      </c>
      <c r="AO426" s="28">
        <v>238</v>
      </c>
      <c r="AP426" s="28">
        <v>36</v>
      </c>
      <c r="AQ426" s="25">
        <v>0.3</v>
      </c>
      <c r="AR426" s="25">
        <v>0.7</v>
      </c>
    </row>
    <row r="427" spans="1:44" ht="18" customHeight="1" x14ac:dyDescent="0.25">
      <c r="A427" t="s">
        <v>675</v>
      </c>
      <c r="B427" s="21" t="s">
        <v>1502</v>
      </c>
      <c r="C427" s="11">
        <v>69.780118336000001</v>
      </c>
      <c r="D427" s="11">
        <v>292</v>
      </c>
      <c r="E427" s="37">
        <v>81.7</v>
      </c>
      <c r="F427" s="38">
        <v>17.2</v>
      </c>
      <c r="G427" s="25">
        <v>0.1</v>
      </c>
      <c r="H427" s="25">
        <v>0</v>
      </c>
      <c r="I427" s="25">
        <v>0</v>
      </c>
      <c r="J427" s="25">
        <v>0</v>
      </c>
      <c r="K427" s="25">
        <v>0</v>
      </c>
      <c r="L427" s="30">
        <v>0</v>
      </c>
      <c r="M427" s="25">
        <v>0</v>
      </c>
      <c r="N427" s="25">
        <v>0</v>
      </c>
      <c r="O427" s="25">
        <v>0</v>
      </c>
      <c r="P427" s="25">
        <v>0</v>
      </c>
      <c r="Q427" s="25">
        <v>0</v>
      </c>
      <c r="R427" s="25">
        <v>0</v>
      </c>
      <c r="S427" s="25">
        <v>0.1</v>
      </c>
      <c r="T427" s="25">
        <v>0</v>
      </c>
      <c r="U427" s="25">
        <v>0</v>
      </c>
      <c r="V427" s="28">
        <v>28</v>
      </c>
      <c r="W427" s="22">
        <v>8.9999999999999993E-3</v>
      </c>
      <c r="X427" s="43">
        <v>9</v>
      </c>
      <c r="Y427" s="9">
        <v>0</v>
      </c>
      <c r="Z427" s="22">
        <v>0.4</v>
      </c>
      <c r="AA427" s="22">
        <v>0.13</v>
      </c>
      <c r="AB427" s="22">
        <v>4.3999999999999997E-2</v>
      </c>
      <c r="AC427" s="22">
        <v>1.9E-2</v>
      </c>
      <c r="AD427" s="9">
        <v>3.9</v>
      </c>
      <c r="AE427" s="22">
        <v>0.67</v>
      </c>
      <c r="AF427" s="31">
        <v>3.2</v>
      </c>
      <c r="AG427" s="22">
        <v>6.7000000000000004E-2</v>
      </c>
      <c r="AH427" s="22">
        <v>0.48</v>
      </c>
      <c r="AI427" s="22">
        <v>0</v>
      </c>
      <c r="AJ427" s="22">
        <v>6.8</v>
      </c>
      <c r="AK427" s="30">
        <v>1</v>
      </c>
      <c r="AL427" s="28">
        <v>121</v>
      </c>
      <c r="AM427" s="28">
        <v>261</v>
      </c>
      <c r="AN427" s="28">
        <v>25</v>
      </c>
      <c r="AO427" s="28">
        <v>181</v>
      </c>
      <c r="AP427" s="28">
        <v>25</v>
      </c>
      <c r="AQ427" s="25">
        <v>0.2</v>
      </c>
      <c r="AR427" s="25">
        <v>0.7</v>
      </c>
    </row>
    <row r="428" spans="1:44" ht="18" customHeight="1" x14ac:dyDescent="0.25">
      <c r="A428" t="s">
        <v>676</v>
      </c>
      <c r="B428" s="56" t="s">
        <v>1647</v>
      </c>
      <c r="C428" s="11">
        <v>72.408821423999996</v>
      </c>
      <c r="D428" s="11">
        <v>303</v>
      </c>
      <c r="E428" s="37">
        <v>80.2</v>
      </c>
      <c r="F428" s="38">
        <v>17.899999999999999</v>
      </c>
      <c r="G428" s="25">
        <v>0.1</v>
      </c>
      <c r="H428" s="25">
        <v>0</v>
      </c>
      <c r="I428" s="25">
        <v>0</v>
      </c>
      <c r="J428" s="25">
        <v>0</v>
      </c>
      <c r="K428" s="25">
        <v>0</v>
      </c>
      <c r="L428" s="30">
        <v>0</v>
      </c>
      <c r="M428" s="25">
        <v>0</v>
      </c>
      <c r="N428" s="25">
        <v>0</v>
      </c>
      <c r="O428" s="25">
        <v>0</v>
      </c>
      <c r="P428" s="25">
        <v>0</v>
      </c>
      <c r="Q428" s="25">
        <v>0</v>
      </c>
      <c r="R428" s="25">
        <v>0</v>
      </c>
      <c r="S428" s="25">
        <v>0.1</v>
      </c>
      <c r="T428" s="25">
        <v>0</v>
      </c>
      <c r="U428" s="25">
        <v>0.1</v>
      </c>
      <c r="V428" s="28">
        <v>31</v>
      </c>
      <c r="W428" s="22">
        <v>8.9999999999999993E-3</v>
      </c>
      <c r="X428" s="43">
        <v>9</v>
      </c>
      <c r="Y428" s="9">
        <v>0</v>
      </c>
      <c r="Z428" s="22">
        <v>0.4</v>
      </c>
      <c r="AA428" s="46">
        <v>0.1</v>
      </c>
      <c r="AB428" s="22">
        <v>3.5999999999999997E-2</v>
      </c>
      <c r="AC428" s="22">
        <v>1.4999999999999999E-2</v>
      </c>
      <c r="AD428" s="9">
        <v>3.8</v>
      </c>
      <c r="AE428" s="22">
        <v>0.52</v>
      </c>
      <c r="AF428" s="31">
        <v>3.3</v>
      </c>
      <c r="AG428" s="22">
        <v>5.1999999999999998E-2</v>
      </c>
      <c r="AH428" s="22">
        <v>0.48</v>
      </c>
      <c r="AI428" s="22">
        <v>0</v>
      </c>
      <c r="AJ428" s="22">
        <v>6.8</v>
      </c>
      <c r="AK428" s="30">
        <v>1.8</v>
      </c>
      <c r="AL428" s="28">
        <v>384</v>
      </c>
      <c r="AM428" s="28">
        <v>244</v>
      </c>
      <c r="AN428" s="28">
        <v>22</v>
      </c>
      <c r="AO428" s="28">
        <v>179</v>
      </c>
      <c r="AP428" s="28">
        <v>30</v>
      </c>
      <c r="AQ428" s="25">
        <v>0.2</v>
      </c>
      <c r="AR428" s="25">
        <v>0.8</v>
      </c>
    </row>
    <row r="429" spans="1:44" ht="18" customHeight="1" x14ac:dyDescent="0.25">
      <c r="A429" t="s">
        <v>677</v>
      </c>
      <c r="B429" s="21" t="s">
        <v>1503</v>
      </c>
      <c r="C429" s="11">
        <v>79.339038656</v>
      </c>
      <c r="D429" s="11">
        <v>332</v>
      </c>
      <c r="E429" s="37">
        <v>78.5</v>
      </c>
      <c r="F429" s="38">
        <v>19.399999999999999</v>
      </c>
      <c r="G429" s="25">
        <v>0.2</v>
      </c>
      <c r="H429" s="25">
        <v>0</v>
      </c>
      <c r="I429" s="25">
        <v>0</v>
      </c>
      <c r="J429" s="25">
        <v>0</v>
      </c>
      <c r="K429" s="25">
        <v>0</v>
      </c>
      <c r="L429" s="30">
        <v>0</v>
      </c>
      <c r="M429" s="25">
        <v>0</v>
      </c>
      <c r="N429" s="25">
        <v>0</v>
      </c>
      <c r="O429" s="25">
        <v>0</v>
      </c>
      <c r="P429" s="25">
        <v>0</v>
      </c>
      <c r="Q429" s="25">
        <v>0</v>
      </c>
      <c r="R429" s="25">
        <v>0</v>
      </c>
      <c r="S429" s="25">
        <v>0.1</v>
      </c>
      <c r="T429" s="25">
        <v>0</v>
      </c>
      <c r="U429" s="25">
        <v>0</v>
      </c>
      <c r="V429" s="28">
        <v>38</v>
      </c>
      <c r="W429" s="22">
        <v>6.0000000000000001E-3</v>
      </c>
      <c r="X429" s="43">
        <v>6</v>
      </c>
      <c r="Y429" s="9">
        <v>0</v>
      </c>
      <c r="Z429" s="24">
        <v>9</v>
      </c>
      <c r="AA429" s="22">
        <v>0.45</v>
      </c>
      <c r="AB429" s="22">
        <v>0.25</v>
      </c>
      <c r="AC429" s="22">
        <v>2.3E-2</v>
      </c>
      <c r="AD429" s="9">
        <v>8.4</v>
      </c>
      <c r="AE429" s="22">
        <v>4.8</v>
      </c>
      <c r="AF429" s="31">
        <v>3.6</v>
      </c>
      <c r="AG429" s="46">
        <v>0.5</v>
      </c>
      <c r="AH429" s="22">
        <v>2.1</v>
      </c>
      <c r="AI429" s="22">
        <v>0</v>
      </c>
      <c r="AJ429" s="22">
        <v>10</v>
      </c>
      <c r="AK429" s="30">
        <v>1.3</v>
      </c>
      <c r="AL429" s="28">
        <v>65</v>
      </c>
      <c r="AM429" s="28">
        <v>451</v>
      </c>
      <c r="AN429" s="25">
        <v>7</v>
      </c>
      <c r="AO429" s="28">
        <v>257</v>
      </c>
      <c r="AP429" s="28">
        <v>36</v>
      </c>
      <c r="AQ429" s="25">
        <v>0.7</v>
      </c>
      <c r="AR429" s="25">
        <v>0.7</v>
      </c>
    </row>
    <row r="430" spans="1:44" ht="18" customHeight="1" x14ac:dyDescent="0.25">
      <c r="A430" t="s">
        <v>678</v>
      </c>
      <c r="B430" s="56" t="s">
        <v>1648</v>
      </c>
      <c r="C430" s="11">
        <v>127.611586272</v>
      </c>
      <c r="D430" s="11">
        <v>534</v>
      </c>
      <c r="E430" s="37">
        <v>74</v>
      </c>
      <c r="F430" s="38">
        <v>15.6</v>
      </c>
      <c r="G430" s="25">
        <v>6.7</v>
      </c>
      <c r="H430" s="25">
        <v>1.3</v>
      </c>
      <c r="I430" s="25">
        <v>1.3</v>
      </c>
      <c r="J430" s="25">
        <v>1.1000000000000001</v>
      </c>
      <c r="K430" s="25">
        <v>1.1000000000000001</v>
      </c>
      <c r="L430" s="30">
        <v>0</v>
      </c>
      <c r="M430" s="25">
        <v>0</v>
      </c>
      <c r="N430" s="25">
        <v>0.1</v>
      </c>
      <c r="O430" s="25">
        <v>0.1</v>
      </c>
      <c r="P430" s="25">
        <v>0.5</v>
      </c>
      <c r="Q430" s="25">
        <v>0.9</v>
      </c>
      <c r="R430" s="25">
        <v>5.0999999999999996</v>
      </c>
      <c r="S430" s="25">
        <v>0.6</v>
      </c>
      <c r="T430" s="25">
        <v>0</v>
      </c>
      <c r="U430" s="25">
        <v>0.5</v>
      </c>
      <c r="V430" s="28">
        <v>31</v>
      </c>
      <c r="W430" s="22">
        <v>2.3E-2</v>
      </c>
      <c r="X430" s="9">
        <v>23</v>
      </c>
      <c r="Y430" s="9">
        <v>111</v>
      </c>
      <c r="Z430" s="22">
        <v>6.5</v>
      </c>
      <c r="AA430" s="22">
        <v>1.4</v>
      </c>
      <c r="AB430" s="46">
        <v>0.2</v>
      </c>
      <c r="AC430" s="22">
        <v>2.9000000000000001E-2</v>
      </c>
      <c r="AD430" s="9">
        <v>7.1</v>
      </c>
      <c r="AE430" s="22">
        <v>4.0999999999999996</v>
      </c>
      <c r="AF430" s="24" t="s">
        <v>1022</v>
      </c>
      <c r="AG430" s="46">
        <v>0.4</v>
      </c>
      <c r="AH430" s="22">
        <v>1.3</v>
      </c>
      <c r="AI430" s="43">
        <v>5</v>
      </c>
      <c r="AJ430" s="22">
        <v>11</v>
      </c>
      <c r="AK430" s="30">
        <v>1.9</v>
      </c>
      <c r="AL430" s="28">
        <v>379</v>
      </c>
      <c r="AM430" s="28">
        <v>460</v>
      </c>
      <c r="AN430" s="28">
        <v>13</v>
      </c>
      <c r="AO430" s="28">
        <v>216</v>
      </c>
      <c r="AP430" s="28">
        <v>34</v>
      </c>
      <c r="AQ430" s="25">
        <v>0.9</v>
      </c>
      <c r="AR430" s="25">
        <v>0.7</v>
      </c>
    </row>
    <row r="431" spans="1:44" ht="18" customHeight="1" x14ac:dyDescent="0.25">
      <c r="A431" t="s">
        <v>679</v>
      </c>
      <c r="B431" s="56" t="s">
        <v>1649</v>
      </c>
      <c r="C431" s="11">
        <v>81.967741743999994</v>
      </c>
      <c r="D431" s="11">
        <v>343</v>
      </c>
      <c r="E431" s="37">
        <v>77.8</v>
      </c>
      <c r="F431" s="38">
        <v>19.8</v>
      </c>
      <c r="G431" s="25">
        <v>0.3</v>
      </c>
      <c r="H431" s="25">
        <v>0</v>
      </c>
      <c r="I431" s="25">
        <v>0</v>
      </c>
      <c r="J431" s="25">
        <v>0</v>
      </c>
      <c r="K431" s="25">
        <v>0</v>
      </c>
      <c r="L431" s="30">
        <v>0</v>
      </c>
      <c r="M431" s="25">
        <v>0</v>
      </c>
      <c r="N431" s="25">
        <v>0</v>
      </c>
      <c r="O431" s="25">
        <v>0</v>
      </c>
      <c r="P431" s="25">
        <v>0</v>
      </c>
      <c r="Q431" s="25">
        <v>0</v>
      </c>
      <c r="R431" s="25">
        <v>0</v>
      </c>
      <c r="S431" s="25">
        <v>0.2</v>
      </c>
      <c r="T431" s="25">
        <v>0</v>
      </c>
      <c r="U431" s="25">
        <v>0</v>
      </c>
      <c r="V431" s="28">
        <v>41</v>
      </c>
      <c r="W431" s="22">
        <v>6.0000000000000001E-3</v>
      </c>
      <c r="X431" s="43">
        <v>6</v>
      </c>
      <c r="Y431" s="9">
        <v>0</v>
      </c>
      <c r="Z431" s="22">
        <v>8.8000000000000007</v>
      </c>
      <c r="AA431" s="22">
        <v>0.49</v>
      </c>
      <c r="AB431" s="46">
        <v>0.2</v>
      </c>
      <c r="AC431" s="22">
        <v>1.7999999999999999E-2</v>
      </c>
      <c r="AD431" s="9">
        <v>8.6</v>
      </c>
      <c r="AE431" s="22">
        <v>4.9000000000000004</v>
      </c>
      <c r="AF431" s="31">
        <v>3.7</v>
      </c>
      <c r="AG431" s="22">
        <v>0.38</v>
      </c>
      <c r="AH431" s="22">
        <v>1.8</v>
      </c>
      <c r="AI431" s="22">
        <v>0</v>
      </c>
      <c r="AJ431" s="22">
        <v>9.8000000000000007</v>
      </c>
      <c r="AK431" s="30">
        <v>2.1</v>
      </c>
      <c r="AL431" s="28">
        <v>326</v>
      </c>
      <c r="AM431" s="28">
        <v>417</v>
      </c>
      <c r="AN431" s="25">
        <v>6</v>
      </c>
      <c r="AO431" s="28">
        <v>252</v>
      </c>
      <c r="AP431" s="28">
        <v>46</v>
      </c>
      <c r="AQ431" s="25">
        <v>0.8</v>
      </c>
      <c r="AR431" s="25">
        <v>0.8</v>
      </c>
    </row>
    <row r="432" spans="1:44" ht="18" customHeight="1" x14ac:dyDescent="0.25">
      <c r="A432" t="s">
        <v>680</v>
      </c>
      <c r="B432" s="56" t="s">
        <v>1650</v>
      </c>
      <c r="C432" s="11">
        <v>80.294930687999994</v>
      </c>
      <c r="D432" s="11">
        <v>336</v>
      </c>
      <c r="E432" s="37">
        <v>79.599999999999994</v>
      </c>
      <c r="F432" s="38">
        <v>18.5</v>
      </c>
      <c r="G432" s="25">
        <v>0.7</v>
      </c>
      <c r="H432" s="25">
        <v>0</v>
      </c>
      <c r="I432" s="25">
        <v>0</v>
      </c>
      <c r="J432" s="25">
        <v>0</v>
      </c>
      <c r="K432" s="25">
        <v>0</v>
      </c>
      <c r="L432" s="30">
        <v>0</v>
      </c>
      <c r="M432" s="25">
        <v>0</v>
      </c>
      <c r="N432" s="25">
        <v>0</v>
      </c>
      <c r="O432" s="25">
        <v>0</v>
      </c>
      <c r="P432" s="25">
        <v>0</v>
      </c>
      <c r="Q432" s="25">
        <v>0.1</v>
      </c>
      <c r="R432" s="25">
        <v>0.1</v>
      </c>
      <c r="S432" s="25">
        <v>0.2</v>
      </c>
      <c r="T432" s="25">
        <v>0</v>
      </c>
      <c r="U432" s="25">
        <v>0</v>
      </c>
      <c r="V432" s="28">
        <v>34</v>
      </c>
      <c r="W432" s="22">
        <v>6.0000000000000001E-3</v>
      </c>
      <c r="X432" s="43">
        <v>6</v>
      </c>
      <c r="Y432" s="9">
        <v>0</v>
      </c>
      <c r="Z432" s="22">
        <v>0.94</v>
      </c>
      <c r="AA432" s="22">
        <v>1.9</v>
      </c>
      <c r="AB432" s="22">
        <v>0.13</v>
      </c>
      <c r="AC432" s="22">
        <v>6.4000000000000001E-2</v>
      </c>
      <c r="AD432" s="9">
        <v>5.0999999999999996</v>
      </c>
      <c r="AE432" s="22">
        <v>1.6</v>
      </c>
      <c r="AF432" s="31">
        <v>3.5</v>
      </c>
      <c r="AG432" s="22">
        <v>0.22</v>
      </c>
      <c r="AH432" s="22">
        <v>1.3</v>
      </c>
      <c r="AI432" s="22">
        <v>0</v>
      </c>
      <c r="AJ432" s="43">
        <v>7</v>
      </c>
      <c r="AK432" s="30">
        <v>1.1000000000000001</v>
      </c>
      <c r="AL432" s="28">
        <v>81</v>
      </c>
      <c r="AM432" s="28">
        <v>321</v>
      </c>
      <c r="AN432" s="28">
        <v>12</v>
      </c>
      <c r="AO432" s="28">
        <v>176</v>
      </c>
      <c r="AP432" s="28">
        <v>28</v>
      </c>
      <c r="AQ432" s="25">
        <v>0.5</v>
      </c>
      <c r="AR432" s="25">
        <v>0.8</v>
      </c>
    </row>
    <row r="433" spans="1:44" ht="18" customHeight="1" x14ac:dyDescent="0.25">
      <c r="A433" t="s">
        <v>681</v>
      </c>
      <c r="B433" s="56" t="s">
        <v>1651</v>
      </c>
      <c r="C433" s="11">
        <v>128.328505296</v>
      </c>
      <c r="D433" s="11">
        <v>537</v>
      </c>
      <c r="E433" s="37">
        <v>74.5</v>
      </c>
      <c r="F433" s="38">
        <v>14.9</v>
      </c>
      <c r="G433" s="25">
        <v>7.1</v>
      </c>
      <c r="H433" s="25">
        <v>1.3</v>
      </c>
      <c r="I433" s="25">
        <v>1.3</v>
      </c>
      <c r="J433" s="25">
        <v>1.1000000000000001</v>
      </c>
      <c r="K433" s="25">
        <v>1.1000000000000001</v>
      </c>
      <c r="L433" s="30">
        <v>0</v>
      </c>
      <c r="M433" s="25">
        <v>0</v>
      </c>
      <c r="N433" s="25">
        <v>0.1</v>
      </c>
      <c r="O433" s="25">
        <v>0.1</v>
      </c>
      <c r="P433" s="25">
        <v>0.5</v>
      </c>
      <c r="Q433" s="25">
        <v>1</v>
      </c>
      <c r="R433" s="25">
        <v>5.2</v>
      </c>
      <c r="S433" s="25">
        <v>0.7</v>
      </c>
      <c r="T433" s="25">
        <v>0</v>
      </c>
      <c r="U433" s="25">
        <v>0.5</v>
      </c>
      <c r="V433" s="28">
        <v>27</v>
      </c>
      <c r="W433" s="22">
        <v>2.3E-2</v>
      </c>
      <c r="X433" s="9">
        <v>23</v>
      </c>
      <c r="Y433" s="9">
        <v>111</v>
      </c>
      <c r="Z433" s="22">
        <v>0.68</v>
      </c>
      <c r="AA433" s="22">
        <v>2.8</v>
      </c>
      <c r="AB433" s="22">
        <v>0.12</v>
      </c>
      <c r="AC433" s="22">
        <v>6.3E-2</v>
      </c>
      <c r="AD433" s="9">
        <v>4.4000000000000004</v>
      </c>
      <c r="AE433" s="22">
        <v>1.5</v>
      </c>
      <c r="AF433" s="31">
        <v>2.9</v>
      </c>
      <c r="AG433" s="46">
        <v>0.2</v>
      </c>
      <c r="AH433" s="22">
        <v>0.84</v>
      </c>
      <c r="AI433" s="43">
        <v>5</v>
      </c>
      <c r="AJ433" s="22">
        <v>9.5</v>
      </c>
      <c r="AK433" s="30">
        <v>1.7</v>
      </c>
      <c r="AL433" s="28">
        <v>392</v>
      </c>
      <c r="AM433" s="28">
        <v>356</v>
      </c>
      <c r="AN433" s="28">
        <v>17</v>
      </c>
      <c r="AO433" s="28">
        <v>151</v>
      </c>
      <c r="AP433" s="28">
        <v>27</v>
      </c>
      <c r="AQ433" s="25">
        <v>0.7</v>
      </c>
      <c r="AR433" s="25">
        <v>0.7</v>
      </c>
    </row>
    <row r="434" spans="1:44" ht="18" customHeight="1" x14ac:dyDescent="0.25">
      <c r="A434" t="s">
        <v>682</v>
      </c>
      <c r="B434" s="56" t="s">
        <v>1652</v>
      </c>
      <c r="C434" s="11">
        <v>85.074390847999993</v>
      </c>
      <c r="D434" s="11">
        <v>356</v>
      </c>
      <c r="E434" s="37">
        <v>78.3</v>
      </c>
      <c r="F434" s="38">
        <v>19</v>
      </c>
      <c r="G434" s="25">
        <v>1</v>
      </c>
      <c r="H434" s="25">
        <v>0</v>
      </c>
      <c r="I434" s="25">
        <v>0</v>
      </c>
      <c r="J434" s="25">
        <v>0</v>
      </c>
      <c r="K434" s="25">
        <v>0</v>
      </c>
      <c r="L434" s="30">
        <v>0</v>
      </c>
      <c r="M434" s="25">
        <v>0</v>
      </c>
      <c r="N434" s="25">
        <v>0</v>
      </c>
      <c r="O434" s="25">
        <v>0</v>
      </c>
      <c r="P434" s="25">
        <v>0</v>
      </c>
      <c r="Q434" s="25">
        <v>0.1</v>
      </c>
      <c r="R434" s="25">
        <v>0.1</v>
      </c>
      <c r="S434" s="25">
        <v>0.3</v>
      </c>
      <c r="T434" s="25">
        <v>0</v>
      </c>
      <c r="U434" s="25">
        <v>0.1</v>
      </c>
      <c r="V434" s="28">
        <v>37</v>
      </c>
      <c r="W434" s="22">
        <v>6.0000000000000001E-3</v>
      </c>
      <c r="X434" s="43">
        <v>6</v>
      </c>
      <c r="Y434" s="9">
        <v>0</v>
      </c>
      <c r="Z434" s="22">
        <v>0.92</v>
      </c>
      <c r="AA434" s="22">
        <v>2.1</v>
      </c>
      <c r="AB434" s="22">
        <v>0.11</v>
      </c>
      <c r="AC434" s="22">
        <v>4.9000000000000002E-2</v>
      </c>
      <c r="AD434" s="43">
        <v>5</v>
      </c>
      <c r="AE434" s="22">
        <v>1.2</v>
      </c>
      <c r="AF434" s="31">
        <v>3.5</v>
      </c>
      <c r="AG434" s="22">
        <v>0.17</v>
      </c>
      <c r="AH434" s="22">
        <v>1.1000000000000001</v>
      </c>
      <c r="AI434" s="22">
        <v>0</v>
      </c>
      <c r="AJ434" s="22">
        <v>6.8</v>
      </c>
      <c r="AK434" s="30">
        <v>1.7</v>
      </c>
      <c r="AL434" s="28">
        <v>341</v>
      </c>
      <c r="AM434" s="28">
        <v>298</v>
      </c>
      <c r="AN434" s="28">
        <v>10</v>
      </c>
      <c r="AO434" s="28">
        <v>173</v>
      </c>
      <c r="AP434" s="28">
        <v>37</v>
      </c>
      <c r="AQ434" s="25">
        <v>0.5</v>
      </c>
      <c r="AR434" s="25">
        <v>0.9</v>
      </c>
    </row>
    <row r="435" spans="1:44" ht="18" customHeight="1" x14ac:dyDescent="0.25">
      <c r="A435" t="s">
        <v>683</v>
      </c>
      <c r="B435" s="21" t="s">
        <v>1504</v>
      </c>
      <c r="C435" s="11">
        <v>117.09677391999999</v>
      </c>
      <c r="D435" s="11">
        <v>490</v>
      </c>
      <c r="E435" s="37">
        <v>74.400000000000006</v>
      </c>
      <c r="F435" s="38">
        <v>20.3</v>
      </c>
      <c r="G435" s="25">
        <v>4</v>
      </c>
      <c r="H435" s="25">
        <v>0</v>
      </c>
      <c r="I435" s="25">
        <v>0</v>
      </c>
      <c r="J435" s="25">
        <v>0</v>
      </c>
      <c r="K435" s="25">
        <v>0</v>
      </c>
      <c r="L435" s="30">
        <v>0</v>
      </c>
      <c r="M435" s="25">
        <v>0</v>
      </c>
      <c r="N435" s="25">
        <v>0</v>
      </c>
      <c r="O435" s="25">
        <v>0</v>
      </c>
      <c r="P435" s="25">
        <v>0</v>
      </c>
      <c r="Q435" s="25">
        <v>1</v>
      </c>
      <c r="R435" s="25">
        <v>1.7</v>
      </c>
      <c r="S435" s="25">
        <v>0.8</v>
      </c>
      <c r="T435" s="25">
        <v>0</v>
      </c>
      <c r="U435" s="25">
        <v>0.02</v>
      </c>
      <c r="V435" s="28">
        <v>38</v>
      </c>
      <c r="W435" s="22">
        <v>1.7000000000000001E-2</v>
      </c>
      <c r="X435" s="9">
        <v>17</v>
      </c>
      <c r="Y435" s="9">
        <v>0</v>
      </c>
      <c r="Z435" s="22">
        <v>1.1000000000000001</v>
      </c>
      <c r="AA435" s="22">
        <v>1.2</v>
      </c>
      <c r="AB435" s="22">
        <v>4.5999999999999999E-2</v>
      </c>
      <c r="AC435" s="22">
        <v>5.6000000000000001E-2</v>
      </c>
      <c r="AD435" s="9">
        <v>7.4</v>
      </c>
      <c r="AE435" s="22">
        <v>3.6</v>
      </c>
      <c r="AF435" s="31">
        <v>3.8</v>
      </c>
      <c r="AG435" s="22">
        <v>0.19</v>
      </c>
      <c r="AH435" s="22">
        <v>2.2000000000000002</v>
      </c>
      <c r="AI435" s="22">
        <v>0</v>
      </c>
      <c r="AJ435" s="22">
        <v>30</v>
      </c>
      <c r="AK435" s="30">
        <v>1.3</v>
      </c>
      <c r="AL435" s="28">
        <v>77</v>
      </c>
      <c r="AM435" s="28">
        <v>252</v>
      </c>
      <c r="AN435" s="28">
        <v>16</v>
      </c>
      <c r="AO435" s="28">
        <v>183</v>
      </c>
      <c r="AP435" s="28">
        <v>26</v>
      </c>
      <c r="AQ435" s="25">
        <v>0.4</v>
      </c>
      <c r="AR435" s="25">
        <v>0.6</v>
      </c>
    </row>
    <row r="436" spans="1:44" ht="18" customHeight="1" x14ac:dyDescent="0.25">
      <c r="A436" t="s">
        <v>684</v>
      </c>
      <c r="B436" s="56" t="s">
        <v>1653</v>
      </c>
      <c r="C436" s="11">
        <v>160</v>
      </c>
      <c r="D436" s="11">
        <v>667</v>
      </c>
      <c r="E436" s="37">
        <v>64.2</v>
      </c>
      <c r="F436" s="38">
        <v>22.7</v>
      </c>
      <c r="G436" s="25">
        <v>6.3</v>
      </c>
      <c r="H436" s="25">
        <v>2.9</v>
      </c>
      <c r="I436" s="25">
        <v>3.2</v>
      </c>
      <c r="J436" s="25">
        <v>0.1</v>
      </c>
      <c r="K436" s="25">
        <v>0.1</v>
      </c>
      <c r="L436" s="30">
        <v>0</v>
      </c>
      <c r="M436" s="25">
        <v>0</v>
      </c>
      <c r="N436" s="25">
        <v>2.8</v>
      </c>
      <c r="O436" s="25">
        <v>0</v>
      </c>
      <c r="P436" s="25">
        <v>0.1</v>
      </c>
      <c r="Q436" s="25">
        <v>1</v>
      </c>
      <c r="R436" s="25">
        <v>1.8</v>
      </c>
      <c r="S436" s="25">
        <v>3</v>
      </c>
      <c r="T436" s="25">
        <v>8.9999999999999993E-3</v>
      </c>
      <c r="U436" s="25">
        <v>2.4</v>
      </c>
      <c r="V436" s="28">
        <v>39</v>
      </c>
      <c r="W436" s="22">
        <v>1.6E-2</v>
      </c>
      <c r="X436" s="9">
        <v>16</v>
      </c>
      <c r="Y436" s="9">
        <v>0</v>
      </c>
      <c r="Z436" s="22">
        <v>0.92</v>
      </c>
      <c r="AA436" s="24">
        <v>5</v>
      </c>
      <c r="AB436" s="22">
        <v>3.7999999999999999E-2</v>
      </c>
      <c r="AC436" s="22">
        <v>5.1999999999999998E-2</v>
      </c>
      <c r="AD436" s="9">
        <v>7.5</v>
      </c>
      <c r="AE436" s="22">
        <v>3.3</v>
      </c>
      <c r="AF436" s="31">
        <v>4.2</v>
      </c>
      <c r="AG436" s="22">
        <v>0.16</v>
      </c>
      <c r="AH436" s="24">
        <v>2</v>
      </c>
      <c r="AI436" s="22">
        <v>0</v>
      </c>
      <c r="AJ436" s="22">
        <v>25</v>
      </c>
      <c r="AK436" s="30">
        <v>2.9</v>
      </c>
      <c r="AL436" s="28">
        <v>318</v>
      </c>
      <c r="AM436" s="28">
        <v>257</v>
      </c>
      <c r="AN436" s="28">
        <v>17</v>
      </c>
      <c r="AO436" s="28">
        <v>174</v>
      </c>
      <c r="AP436" s="28">
        <v>25</v>
      </c>
      <c r="AQ436" s="25">
        <v>0.3</v>
      </c>
      <c r="AR436" s="25">
        <v>0.7</v>
      </c>
    </row>
    <row r="437" spans="1:44" ht="18" customHeight="1" x14ac:dyDescent="0.25">
      <c r="A437" t="s">
        <v>685</v>
      </c>
      <c r="B437" s="56" t="s">
        <v>1654</v>
      </c>
      <c r="C437" s="11">
        <v>123.07109912</v>
      </c>
      <c r="D437" s="11">
        <v>515</v>
      </c>
      <c r="E437" s="37">
        <v>71.7</v>
      </c>
      <c r="F437" s="38">
        <v>20.2</v>
      </c>
      <c r="G437" s="25">
        <v>4.7</v>
      </c>
      <c r="H437" s="25">
        <v>0</v>
      </c>
      <c r="I437" s="25">
        <v>0</v>
      </c>
      <c r="J437" s="25">
        <v>0</v>
      </c>
      <c r="K437" s="25">
        <v>0</v>
      </c>
      <c r="L437" s="30">
        <v>0</v>
      </c>
      <c r="M437" s="25">
        <v>0</v>
      </c>
      <c r="N437" s="25">
        <v>0</v>
      </c>
      <c r="O437" s="25">
        <v>0</v>
      </c>
      <c r="P437" s="25">
        <v>0</v>
      </c>
      <c r="Q437" s="25">
        <v>1.2</v>
      </c>
      <c r="R437" s="25">
        <v>1.4</v>
      </c>
      <c r="S437" s="25">
        <v>1.4</v>
      </c>
      <c r="T437" s="25">
        <v>0</v>
      </c>
      <c r="U437" s="25">
        <v>0.1</v>
      </c>
      <c r="V437" s="28">
        <v>38</v>
      </c>
      <c r="W437" s="22">
        <v>1.2999999999999999E-2</v>
      </c>
      <c r="X437" s="9">
        <v>13</v>
      </c>
      <c r="Y437" s="9">
        <v>0</v>
      </c>
      <c r="Z437" s="22">
        <v>1.1000000000000001</v>
      </c>
      <c r="AA437" s="22">
        <v>6.9</v>
      </c>
      <c r="AB437" s="22">
        <v>4.9000000000000002E-2</v>
      </c>
      <c r="AC437" s="22">
        <v>7.8E-2</v>
      </c>
      <c r="AD437" s="9">
        <v>7.4</v>
      </c>
      <c r="AE437" s="22">
        <v>3.6</v>
      </c>
      <c r="AF437" s="31">
        <v>3.8</v>
      </c>
      <c r="AG437" s="22">
        <v>6.6000000000000003E-2</v>
      </c>
      <c r="AH437" s="22">
        <v>2.2000000000000002</v>
      </c>
      <c r="AI437" s="22">
        <v>0</v>
      </c>
      <c r="AJ437" s="22">
        <v>26</v>
      </c>
      <c r="AK437" s="30">
        <v>2.9</v>
      </c>
      <c r="AL437" s="28">
        <v>816</v>
      </c>
      <c r="AM437" s="28">
        <v>352</v>
      </c>
      <c r="AN437" s="28">
        <v>11</v>
      </c>
      <c r="AO437" s="28">
        <v>234</v>
      </c>
      <c r="AP437" s="28">
        <v>31</v>
      </c>
      <c r="AQ437" s="25">
        <v>0.6</v>
      </c>
      <c r="AR437" s="25">
        <v>1</v>
      </c>
    </row>
    <row r="438" spans="1:44" ht="18" customHeight="1" x14ac:dyDescent="0.25">
      <c r="A438" t="s">
        <v>686</v>
      </c>
      <c r="B438" s="56" t="s">
        <v>1655</v>
      </c>
      <c r="C438" s="11">
        <v>87.94206694399999</v>
      </c>
      <c r="D438" s="11">
        <v>368</v>
      </c>
      <c r="E438" s="37">
        <v>79.7</v>
      </c>
      <c r="F438" s="38">
        <v>15.7</v>
      </c>
      <c r="G438" s="25">
        <v>2.8</v>
      </c>
      <c r="H438" s="25">
        <v>0</v>
      </c>
      <c r="I438" s="25">
        <v>0</v>
      </c>
      <c r="J438" s="25">
        <v>0</v>
      </c>
      <c r="K438" s="25">
        <v>0</v>
      </c>
      <c r="L438" s="30">
        <v>0</v>
      </c>
      <c r="M438" s="25">
        <v>0</v>
      </c>
      <c r="N438" s="25">
        <v>0</v>
      </c>
      <c r="O438" s="25">
        <v>0</v>
      </c>
      <c r="P438" s="25">
        <v>0</v>
      </c>
      <c r="Q438" s="25">
        <v>0.5</v>
      </c>
      <c r="R438" s="25">
        <v>1.6</v>
      </c>
      <c r="S438" s="25">
        <v>0.2</v>
      </c>
      <c r="T438" s="25">
        <v>0</v>
      </c>
      <c r="U438" s="25">
        <v>0.01</v>
      </c>
      <c r="V438" s="28">
        <v>24</v>
      </c>
      <c r="W438" s="22">
        <v>2.3E-2</v>
      </c>
      <c r="X438" s="9">
        <v>23</v>
      </c>
      <c r="Y438" s="9">
        <v>0</v>
      </c>
      <c r="Z438" s="22">
        <v>2.1</v>
      </c>
      <c r="AA438" s="22">
        <v>1.1000000000000001</v>
      </c>
      <c r="AB438" s="9">
        <v>8.9999999999999993E-3</v>
      </c>
      <c r="AC438" s="22">
        <v>3.7999999999999999E-2</v>
      </c>
      <c r="AD438" s="9">
        <v>4.7</v>
      </c>
      <c r="AE438" s="22">
        <v>1.8</v>
      </c>
      <c r="AF438" s="31">
        <v>2.9</v>
      </c>
      <c r="AG438" s="22">
        <v>0.16</v>
      </c>
      <c r="AH438" s="22">
        <v>1.7</v>
      </c>
      <c r="AI438" s="22">
        <v>0</v>
      </c>
      <c r="AJ438" s="22">
        <v>8.3000000000000007</v>
      </c>
      <c r="AK438" s="30">
        <v>1.2</v>
      </c>
      <c r="AL438" s="28">
        <v>138</v>
      </c>
      <c r="AM438" s="28">
        <v>332</v>
      </c>
      <c r="AN438" s="28">
        <v>14</v>
      </c>
      <c r="AO438" s="28">
        <v>181</v>
      </c>
      <c r="AP438" s="28">
        <v>29</v>
      </c>
      <c r="AQ438" s="25">
        <v>0.1</v>
      </c>
      <c r="AR438" s="25">
        <v>0.5</v>
      </c>
    </row>
    <row r="439" spans="1:44" ht="18" customHeight="1" x14ac:dyDescent="0.25">
      <c r="A439" t="s">
        <v>687</v>
      </c>
      <c r="B439" s="56" t="s">
        <v>1656</v>
      </c>
      <c r="C439" s="11">
        <v>259.28571367999996</v>
      </c>
      <c r="D439" s="11">
        <v>1085</v>
      </c>
      <c r="E439" s="37">
        <v>52.8</v>
      </c>
      <c r="F439" s="38">
        <v>24.2</v>
      </c>
      <c r="G439" s="25">
        <v>16.600000000000001</v>
      </c>
      <c r="H439" s="25">
        <v>3.2</v>
      </c>
      <c r="I439" s="25">
        <v>3.5</v>
      </c>
      <c r="J439" s="25">
        <v>0.1</v>
      </c>
      <c r="K439" s="25">
        <v>0.1</v>
      </c>
      <c r="L439" s="30">
        <v>0</v>
      </c>
      <c r="M439" s="25">
        <v>0</v>
      </c>
      <c r="N439" s="25">
        <v>3.1</v>
      </c>
      <c r="O439" s="25">
        <v>0</v>
      </c>
      <c r="P439" s="25">
        <v>0.1</v>
      </c>
      <c r="Q439" s="25">
        <v>1.8</v>
      </c>
      <c r="R439" s="25">
        <v>4.9000000000000004</v>
      </c>
      <c r="S439" s="25">
        <v>8.6</v>
      </c>
      <c r="T439" s="25">
        <v>2.9000000000000001E-2</v>
      </c>
      <c r="U439" s="25">
        <v>8.1</v>
      </c>
      <c r="V439" s="28">
        <v>36</v>
      </c>
      <c r="W439" s="22">
        <v>2.7E-2</v>
      </c>
      <c r="X439" s="9">
        <v>27</v>
      </c>
      <c r="Y439" s="9">
        <v>0</v>
      </c>
      <c r="Z439" s="22">
        <v>2.6</v>
      </c>
      <c r="AA439" s="22">
        <v>7.1</v>
      </c>
      <c r="AB439" s="9">
        <v>8.9999999999999993E-3</v>
      </c>
      <c r="AC439" s="40">
        <v>0.05</v>
      </c>
      <c r="AD439" s="9">
        <v>6.8</v>
      </c>
      <c r="AE439" s="22">
        <v>2.2999999999999998</v>
      </c>
      <c r="AF439" s="31">
        <v>4.5</v>
      </c>
      <c r="AG439" s="22">
        <v>0.16</v>
      </c>
      <c r="AH439" s="22">
        <v>2.2999999999999998</v>
      </c>
      <c r="AI439" s="22">
        <v>0</v>
      </c>
      <c r="AJ439" s="22">
        <v>11</v>
      </c>
      <c r="AK439" s="30">
        <v>2.6</v>
      </c>
      <c r="AL439" s="28">
        <v>437</v>
      </c>
      <c r="AM439" s="28">
        <v>428</v>
      </c>
      <c r="AN439" s="28">
        <v>22</v>
      </c>
      <c r="AO439" s="28">
        <v>249</v>
      </c>
      <c r="AP439" s="28">
        <v>40</v>
      </c>
      <c r="AQ439" s="25">
        <v>0.2</v>
      </c>
      <c r="AR439" s="25">
        <v>0.8</v>
      </c>
    </row>
    <row r="440" spans="1:44" ht="18" customHeight="1" x14ac:dyDescent="0.25">
      <c r="A440" t="s">
        <v>688</v>
      </c>
      <c r="B440" s="56" t="s">
        <v>1657</v>
      </c>
      <c r="C440" s="11">
        <v>110.88347571199999</v>
      </c>
      <c r="D440" s="11">
        <v>464</v>
      </c>
      <c r="E440" s="37">
        <v>74.400000000000006</v>
      </c>
      <c r="F440" s="38">
        <v>20.5</v>
      </c>
      <c r="G440" s="25">
        <v>3.2</v>
      </c>
      <c r="H440" s="25">
        <v>0</v>
      </c>
      <c r="I440" s="25">
        <v>0</v>
      </c>
      <c r="J440" s="25">
        <v>0</v>
      </c>
      <c r="K440" s="25">
        <v>0</v>
      </c>
      <c r="L440" s="30">
        <v>0</v>
      </c>
      <c r="M440" s="25">
        <v>0</v>
      </c>
      <c r="N440" s="25">
        <v>0</v>
      </c>
      <c r="O440" s="25">
        <v>0</v>
      </c>
      <c r="P440" s="25">
        <v>0</v>
      </c>
      <c r="Q440" s="25">
        <v>0.6</v>
      </c>
      <c r="R440" s="25">
        <v>1.7</v>
      </c>
      <c r="S440" s="25">
        <v>0.4</v>
      </c>
      <c r="T440" s="25">
        <v>0</v>
      </c>
      <c r="U440" s="25">
        <v>0.1</v>
      </c>
      <c r="V440" s="28">
        <v>29</v>
      </c>
      <c r="W440" s="22">
        <v>2.5999999999999999E-2</v>
      </c>
      <c r="X440" s="9">
        <v>26</v>
      </c>
      <c r="Y440" s="9">
        <v>0</v>
      </c>
      <c r="Z440" s="22">
        <v>2.4</v>
      </c>
      <c r="AA440" s="22">
        <v>1.4</v>
      </c>
      <c r="AB440" s="9">
        <v>8.9999999999999993E-3</v>
      </c>
      <c r="AC440" s="22">
        <v>4.3999999999999997E-2</v>
      </c>
      <c r="AD440" s="9">
        <v>5.9</v>
      </c>
      <c r="AE440" s="22">
        <v>2.1</v>
      </c>
      <c r="AF440" s="31">
        <v>3.8</v>
      </c>
      <c r="AG440" s="22">
        <v>0.16</v>
      </c>
      <c r="AH440" s="24">
        <v>2</v>
      </c>
      <c r="AI440" s="22">
        <v>0</v>
      </c>
      <c r="AJ440" s="22">
        <v>8.5</v>
      </c>
      <c r="AK440" s="30">
        <v>2.2999999999999998</v>
      </c>
      <c r="AL440" s="28">
        <v>475</v>
      </c>
      <c r="AM440" s="28">
        <v>361</v>
      </c>
      <c r="AN440" s="28">
        <v>18</v>
      </c>
      <c r="AO440" s="28">
        <v>208</v>
      </c>
      <c r="AP440" s="28">
        <v>33</v>
      </c>
      <c r="AQ440" s="25">
        <v>0.1</v>
      </c>
      <c r="AR440" s="25">
        <v>0.6</v>
      </c>
    </row>
    <row r="441" spans="1:44" ht="18" customHeight="1" x14ac:dyDescent="0.25">
      <c r="A441" t="s">
        <v>689</v>
      </c>
      <c r="B441" s="21" t="s">
        <v>1505</v>
      </c>
      <c r="C441" s="11">
        <v>80</v>
      </c>
      <c r="D441" s="11">
        <v>337</v>
      </c>
      <c r="E441" s="37">
        <v>81</v>
      </c>
      <c r="F441" s="38">
        <v>17.2</v>
      </c>
      <c r="G441" s="25">
        <v>1.3</v>
      </c>
      <c r="H441" s="25">
        <v>0</v>
      </c>
      <c r="I441" s="25">
        <v>0</v>
      </c>
      <c r="J441" s="25">
        <v>0</v>
      </c>
      <c r="K441" s="25">
        <v>0</v>
      </c>
      <c r="L441" s="30">
        <v>0</v>
      </c>
      <c r="M441" s="25">
        <v>0</v>
      </c>
      <c r="N441" s="25">
        <v>0</v>
      </c>
      <c r="O441" s="25">
        <v>0</v>
      </c>
      <c r="P441" s="25">
        <v>0</v>
      </c>
      <c r="Q441" s="25">
        <v>0.2</v>
      </c>
      <c r="R441" s="25">
        <v>0.4</v>
      </c>
      <c r="S441" s="25">
        <v>0.4</v>
      </c>
      <c r="T441" s="25">
        <v>0</v>
      </c>
      <c r="U441" s="25">
        <v>0</v>
      </c>
      <c r="V441" s="28">
        <v>19</v>
      </c>
      <c r="W441" s="22">
        <v>7.0000000000000001E-3</v>
      </c>
      <c r="X441" s="43">
        <v>7</v>
      </c>
      <c r="Y441" s="9">
        <v>0</v>
      </c>
      <c r="Z441" s="22">
        <v>1.1000000000000001</v>
      </c>
      <c r="AA441" s="46">
        <v>0.4</v>
      </c>
      <c r="AB441" s="22">
        <v>4.7E-2</v>
      </c>
      <c r="AC441" s="22">
        <v>3.6999999999999998E-2</v>
      </c>
      <c r="AD441" s="9">
        <v>4.0999999999999996</v>
      </c>
      <c r="AE441" s="22">
        <v>0.86</v>
      </c>
      <c r="AF441" s="31">
        <v>3.2</v>
      </c>
      <c r="AG441" s="22">
        <v>4.2000000000000003E-2</v>
      </c>
      <c r="AH441" s="46">
        <v>0.6</v>
      </c>
      <c r="AI441" s="22">
        <v>0</v>
      </c>
      <c r="AJ441" s="22">
        <v>13</v>
      </c>
      <c r="AK441" s="30">
        <v>1.3</v>
      </c>
      <c r="AL441" s="28">
        <v>119</v>
      </c>
      <c r="AM441" s="28">
        <v>334</v>
      </c>
      <c r="AN441" s="28">
        <v>20</v>
      </c>
      <c r="AO441" s="28">
        <v>182</v>
      </c>
      <c r="AP441" s="28">
        <v>37</v>
      </c>
      <c r="AQ441" s="25">
        <v>0.3</v>
      </c>
      <c r="AR441" s="25">
        <v>0.6</v>
      </c>
    </row>
    <row r="442" spans="1:44" ht="18" customHeight="1" x14ac:dyDescent="0.25">
      <c r="A442" t="s">
        <v>690</v>
      </c>
      <c r="B442" s="56" t="s">
        <v>1658</v>
      </c>
      <c r="C442" s="11">
        <v>109.688610672</v>
      </c>
      <c r="D442" s="11">
        <v>459</v>
      </c>
      <c r="E442" s="37">
        <v>75.8</v>
      </c>
      <c r="F442" s="38">
        <v>18.899999999999999</v>
      </c>
      <c r="G442" s="25">
        <v>3.8</v>
      </c>
      <c r="H442" s="25">
        <v>0</v>
      </c>
      <c r="I442" s="25">
        <v>0</v>
      </c>
      <c r="J442" s="25">
        <v>0</v>
      </c>
      <c r="K442" s="25">
        <v>0</v>
      </c>
      <c r="L442" s="30">
        <v>0</v>
      </c>
      <c r="M442" s="25">
        <v>0</v>
      </c>
      <c r="N442" s="25">
        <v>0</v>
      </c>
      <c r="O442" s="25">
        <v>0</v>
      </c>
      <c r="P442" s="25">
        <v>0</v>
      </c>
      <c r="Q442" s="25">
        <v>0.8</v>
      </c>
      <c r="R442" s="25">
        <v>1.1000000000000001</v>
      </c>
      <c r="S442" s="25">
        <v>1.3</v>
      </c>
      <c r="T442" s="25">
        <v>0</v>
      </c>
      <c r="U442" s="25">
        <v>0</v>
      </c>
      <c r="V442" s="28">
        <v>23</v>
      </c>
      <c r="W442" s="22">
        <v>6.0000000000000001E-3</v>
      </c>
      <c r="X442" s="43">
        <v>6</v>
      </c>
      <c r="Y442" s="9">
        <v>0</v>
      </c>
      <c r="Z442" s="22">
        <v>1.1000000000000001</v>
      </c>
      <c r="AA442" s="22">
        <v>0.62</v>
      </c>
      <c r="AB442" s="22">
        <v>5.1999999999999998E-2</v>
      </c>
      <c r="AC442" s="22">
        <v>2.5999999999999999E-2</v>
      </c>
      <c r="AD442" s="9">
        <v>4.3</v>
      </c>
      <c r="AE442" s="22">
        <v>0.82</v>
      </c>
      <c r="AF442" s="31">
        <v>3.5</v>
      </c>
      <c r="AG442" s="22">
        <v>4.2000000000000003E-2</v>
      </c>
      <c r="AH442" s="22">
        <v>0.72</v>
      </c>
      <c r="AI442" s="22">
        <v>0</v>
      </c>
      <c r="AJ442" s="22">
        <v>25</v>
      </c>
      <c r="AK442" s="30">
        <v>1.4</v>
      </c>
      <c r="AL442" s="28">
        <v>242</v>
      </c>
      <c r="AM442" s="28">
        <v>334</v>
      </c>
      <c r="AN442" s="28">
        <v>20</v>
      </c>
      <c r="AO442" s="28">
        <v>198</v>
      </c>
      <c r="AP442" s="28">
        <v>39</v>
      </c>
      <c r="AQ442" s="25">
        <v>0.3</v>
      </c>
      <c r="AR442" s="25">
        <v>0.7</v>
      </c>
    </row>
    <row r="443" spans="1:44" ht="18" customHeight="1" x14ac:dyDescent="0.25">
      <c r="A443" t="s">
        <v>691</v>
      </c>
      <c r="B443" s="56" t="s">
        <v>1659</v>
      </c>
      <c r="C443" s="11">
        <v>176</v>
      </c>
      <c r="D443" s="11">
        <v>734</v>
      </c>
      <c r="E443" s="37">
        <v>64.8</v>
      </c>
      <c r="F443" s="38">
        <v>23.2</v>
      </c>
      <c r="G443" s="25">
        <v>8.4</v>
      </c>
      <c r="H443" s="25">
        <v>1.7</v>
      </c>
      <c r="I443" s="25">
        <v>1.9</v>
      </c>
      <c r="J443" s="25">
        <v>0</v>
      </c>
      <c r="K443" s="25">
        <v>0</v>
      </c>
      <c r="L443" s="30">
        <v>0</v>
      </c>
      <c r="M443" s="25">
        <v>0</v>
      </c>
      <c r="N443" s="25">
        <v>1.7</v>
      </c>
      <c r="O443" s="25">
        <v>0</v>
      </c>
      <c r="P443" s="25">
        <v>0</v>
      </c>
      <c r="Q443" s="25">
        <v>1</v>
      </c>
      <c r="R443" s="25">
        <v>2.2999999999999998</v>
      </c>
      <c r="S443" s="25">
        <v>4.3</v>
      </c>
      <c r="T443" s="25">
        <v>9.5000000000000001E-2</v>
      </c>
      <c r="U443" s="25">
        <v>3.7</v>
      </c>
      <c r="V443" s="28">
        <v>21</v>
      </c>
      <c r="W443" s="22">
        <v>1.4E-2</v>
      </c>
      <c r="X443" s="9">
        <v>14</v>
      </c>
      <c r="Y443" s="9">
        <v>0</v>
      </c>
      <c r="Z443" s="22">
        <v>0.82</v>
      </c>
      <c r="AA443" s="24">
        <v>1</v>
      </c>
      <c r="AB443" s="40">
        <v>7.0000000000000007E-2</v>
      </c>
      <c r="AC443" s="22">
        <v>4.5999999999999999E-2</v>
      </c>
      <c r="AD443" s="9">
        <v>5.4</v>
      </c>
      <c r="AE443" s="22">
        <v>1.1000000000000001</v>
      </c>
      <c r="AF443" s="31">
        <v>4.3</v>
      </c>
      <c r="AG443" s="22">
        <v>5.1999999999999998E-2</v>
      </c>
      <c r="AH443" s="22">
        <v>0.95</v>
      </c>
      <c r="AI443" s="22">
        <v>0</v>
      </c>
      <c r="AJ443" s="22">
        <v>24</v>
      </c>
      <c r="AK443" s="30">
        <v>1.8</v>
      </c>
      <c r="AL443" s="28">
        <v>954</v>
      </c>
      <c r="AM443" s="28">
        <v>407</v>
      </c>
      <c r="AN443" s="28">
        <v>27</v>
      </c>
      <c r="AO443" s="28">
        <v>270</v>
      </c>
      <c r="AP443" s="28">
        <v>46</v>
      </c>
      <c r="AQ443" s="25">
        <v>0.4</v>
      </c>
      <c r="AR443" s="25">
        <v>0.7</v>
      </c>
    </row>
    <row r="444" spans="1:44" ht="18" customHeight="1" x14ac:dyDescent="0.25">
      <c r="A444" t="s">
        <v>692</v>
      </c>
      <c r="B444" s="56" t="s">
        <v>1660</v>
      </c>
      <c r="C444" s="11">
        <v>85.552336863999997</v>
      </c>
      <c r="D444" s="11">
        <v>358</v>
      </c>
      <c r="E444" s="37">
        <v>78.7</v>
      </c>
      <c r="F444" s="38">
        <v>18</v>
      </c>
      <c r="G444" s="25">
        <v>1.5</v>
      </c>
      <c r="H444" s="25">
        <v>0</v>
      </c>
      <c r="I444" s="25">
        <v>0</v>
      </c>
      <c r="J444" s="25">
        <v>0</v>
      </c>
      <c r="K444" s="25">
        <v>0</v>
      </c>
      <c r="L444" s="30">
        <v>0</v>
      </c>
      <c r="M444" s="25">
        <v>0</v>
      </c>
      <c r="N444" s="25">
        <v>0</v>
      </c>
      <c r="O444" s="25">
        <v>0</v>
      </c>
      <c r="P444" s="25">
        <v>0</v>
      </c>
      <c r="Q444" s="25">
        <v>0.3</v>
      </c>
      <c r="R444" s="25">
        <v>0.4</v>
      </c>
      <c r="S444" s="25">
        <v>0.4</v>
      </c>
      <c r="T444" s="25">
        <v>0</v>
      </c>
      <c r="U444" s="25">
        <v>0</v>
      </c>
      <c r="V444" s="28">
        <v>19</v>
      </c>
      <c r="W444" s="22">
        <v>5.0000000000000001E-3</v>
      </c>
      <c r="X444" s="43">
        <v>5</v>
      </c>
      <c r="Y444" s="9">
        <v>0</v>
      </c>
      <c r="Z444" s="22">
        <v>1.3</v>
      </c>
      <c r="AA444" s="22">
        <v>0.69</v>
      </c>
      <c r="AB444" s="22">
        <v>9.6000000000000002E-2</v>
      </c>
      <c r="AC444" s="22">
        <v>4.8000000000000001E-2</v>
      </c>
      <c r="AD444" s="9">
        <v>4.7</v>
      </c>
      <c r="AE444" s="22">
        <v>1.3</v>
      </c>
      <c r="AF444" s="31">
        <v>3.4</v>
      </c>
      <c r="AG444" s="22">
        <v>8.5999999999999993E-2</v>
      </c>
      <c r="AH444" s="22">
        <v>0.84</v>
      </c>
      <c r="AI444" s="22">
        <v>0</v>
      </c>
      <c r="AJ444" s="22">
        <v>22</v>
      </c>
      <c r="AK444" s="30">
        <v>1.3</v>
      </c>
      <c r="AL444" s="28">
        <v>85</v>
      </c>
      <c r="AM444" s="28">
        <v>379</v>
      </c>
      <c r="AN444" s="28">
        <v>43</v>
      </c>
      <c r="AO444" s="28">
        <v>201</v>
      </c>
      <c r="AP444" s="28">
        <v>26</v>
      </c>
      <c r="AQ444" s="25">
        <v>0.3</v>
      </c>
      <c r="AR444" s="25">
        <v>0.5</v>
      </c>
    </row>
    <row r="445" spans="1:44" ht="18" customHeight="1" x14ac:dyDescent="0.25">
      <c r="A445" t="s">
        <v>693</v>
      </c>
      <c r="B445" s="56" t="s">
        <v>1661</v>
      </c>
      <c r="C445" s="11">
        <v>107.77682660799999</v>
      </c>
      <c r="D445" s="11">
        <v>451</v>
      </c>
      <c r="E445" s="37">
        <v>76.2</v>
      </c>
      <c r="F445" s="38">
        <v>19.5</v>
      </c>
      <c r="G445" s="25">
        <v>3.3</v>
      </c>
      <c r="H445" s="25">
        <v>0</v>
      </c>
      <c r="I445" s="25">
        <v>0</v>
      </c>
      <c r="J445" s="25">
        <v>0</v>
      </c>
      <c r="K445" s="25">
        <v>0</v>
      </c>
      <c r="L445" s="30">
        <v>0</v>
      </c>
      <c r="M445" s="25">
        <v>0</v>
      </c>
      <c r="N445" s="25">
        <v>0</v>
      </c>
      <c r="O445" s="25">
        <v>0</v>
      </c>
      <c r="P445" s="25">
        <v>0</v>
      </c>
      <c r="Q445" s="25">
        <v>0.7</v>
      </c>
      <c r="R445" s="25">
        <v>0.9</v>
      </c>
      <c r="S445" s="25">
        <v>1.2</v>
      </c>
      <c r="T445" s="25">
        <v>0</v>
      </c>
      <c r="U445" s="25">
        <v>0</v>
      </c>
      <c r="V445" s="28">
        <v>26</v>
      </c>
      <c r="W445" s="22">
        <v>7.0000000000000001E-3</v>
      </c>
      <c r="X445" s="43">
        <v>7</v>
      </c>
      <c r="Y445" s="9">
        <v>0</v>
      </c>
      <c r="Z445" s="22">
        <v>1.8</v>
      </c>
      <c r="AA445" s="22">
        <v>0.51</v>
      </c>
      <c r="AB445" s="22">
        <v>9.4E-2</v>
      </c>
      <c r="AC445" s="22">
        <v>4.1000000000000002E-2</v>
      </c>
      <c r="AD445" s="9">
        <v>4.9000000000000004</v>
      </c>
      <c r="AE445" s="22">
        <v>1.3</v>
      </c>
      <c r="AF445" s="31">
        <v>3.6</v>
      </c>
      <c r="AG445" s="46">
        <v>0.1</v>
      </c>
      <c r="AH445" s="22">
        <v>0.66</v>
      </c>
      <c r="AI445" s="22">
        <v>0</v>
      </c>
      <c r="AJ445" s="22">
        <v>22</v>
      </c>
      <c r="AK445" s="30">
        <v>1.4</v>
      </c>
      <c r="AL445" s="28">
        <v>140</v>
      </c>
      <c r="AM445" s="28">
        <v>368</v>
      </c>
      <c r="AN445" s="28">
        <v>16</v>
      </c>
      <c r="AO445" s="28">
        <v>190</v>
      </c>
      <c r="AP445" s="28">
        <v>27</v>
      </c>
      <c r="AQ445" s="25">
        <v>1</v>
      </c>
      <c r="AR445" s="25">
        <v>0.6</v>
      </c>
    </row>
    <row r="446" spans="1:44" ht="18" customHeight="1" x14ac:dyDescent="0.25">
      <c r="A446" t="s">
        <v>694</v>
      </c>
      <c r="B446" s="56" t="s">
        <v>1662</v>
      </c>
      <c r="C446" s="11">
        <v>171.34364673599998</v>
      </c>
      <c r="D446" s="11">
        <v>717</v>
      </c>
      <c r="E446" s="37">
        <v>65.8</v>
      </c>
      <c r="F446" s="38">
        <v>20.3</v>
      </c>
      <c r="G446" s="25">
        <v>8.8000000000000007</v>
      </c>
      <c r="H446" s="25">
        <v>2.6</v>
      </c>
      <c r="I446" s="25">
        <v>2.9</v>
      </c>
      <c r="J446" s="25">
        <v>0</v>
      </c>
      <c r="K446" s="25">
        <v>0</v>
      </c>
      <c r="L446" s="30">
        <v>0</v>
      </c>
      <c r="M446" s="25">
        <v>0</v>
      </c>
      <c r="N446" s="25">
        <v>2.6</v>
      </c>
      <c r="O446" s="25">
        <v>0</v>
      </c>
      <c r="P446" s="25">
        <v>0</v>
      </c>
      <c r="Q446" s="25">
        <v>1</v>
      </c>
      <c r="R446" s="25">
        <v>2.4</v>
      </c>
      <c r="S446" s="25">
        <v>4.5999999999999996</v>
      </c>
      <c r="T446" s="25">
        <v>0</v>
      </c>
      <c r="U446" s="25">
        <v>4</v>
      </c>
      <c r="V446" s="28">
        <v>22</v>
      </c>
      <c r="W446" s="22">
        <v>7.0000000000000001E-3</v>
      </c>
      <c r="X446" s="43">
        <v>7</v>
      </c>
      <c r="Y446" s="9">
        <v>0</v>
      </c>
      <c r="Z446" s="22">
        <v>1.6</v>
      </c>
      <c r="AA446" s="22">
        <v>2.6</v>
      </c>
      <c r="AB446" s="22">
        <v>8.4000000000000005E-2</v>
      </c>
      <c r="AC446" s="22">
        <v>4.2000000000000003E-2</v>
      </c>
      <c r="AD446" s="9">
        <v>5.2</v>
      </c>
      <c r="AE446" s="22">
        <v>1.4</v>
      </c>
      <c r="AF446" s="31">
        <v>3.8</v>
      </c>
      <c r="AG446" s="22">
        <v>8.6999999999999994E-2</v>
      </c>
      <c r="AH446" s="22">
        <v>0.33</v>
      </c>
      <c r="AI446" s="22">
        <v>0</v>
      </c>
      <c r="AJ446" s="22">
        <v>20</v>
      </c>
      <c r="AK446" s="30">
        <v>2.7</v>
      </c>
      <c r="AL446" s="28">
        <v>867</v>
      </c>
      <c r="AM446" s="28">
        <v>437</v>
      </c>
      <c r="AN446" s="28">
        <v>26</v>
      </c>
      <c r="AO446" s="28">
        <v>242</v>
      </c>
      <c r="AP446" s="28">
        <v>36</v>
      </c>
      <c r="AQ446" s="25">
        <v>0.3</v>
      </c>
      <c r="AR446" s="25">
        <v>0.7</v>
      </c>
    </row>
    <row r="447" spans="1:44" ht="18" customHeight="1" x14ac:dyDescent="0.25">
      <c r="A447" t="s">
        <v>695</v>
      </c>
      <c r="B447" s="56" t="s">
        <v>1663</v>
      </c>
      <c r="C447" s="11">
        <v>75.276497519999992</v>
      </c>
      <c r="D447" s="11">
        <v>315</v>
      </c>
      <c r="E447" s="37">
        <v>81.099999999999994</v>
      </c>
      <c r="F447" s="38">
        <v>17</v>
      </c>
      <c r="G447" s="25">
        <v>0.8</v>
      </c>
      <c r="H447" s="25">
        <v>0</v>
      </c>
      <c r="I447" s="25">
        <v>0</v>
      </c>
      <c r="J447" s="25">
        <v>0</v>
      </c>
      <c r="K447" s="25">
        <v>0</v>
      </c>
      <c r="L447" s="30">
        <v>0</v>
      </c>
      <c r="M447" s="25">
        <v>0</v>
      </c>
      <c r="N447" s="25">
        <v>0</v>
      </c>
      <c r="O447" s="25">
        <v>0</v>
      </c>
      <c r="P447" s="25">
        <v>0</v>
      </c>
      <c r="Q447" s="25">
        <v>0.1</v>
      </c>
      <c r="R447" s="25">
        <v>0.1</v>
      </c>
      <c r="S447" s="25">
        <v>0.3</v>
      </c>
      <c r="T447" s="25">
        <v>0</v>
      </c>
      <c r="U447" s="25">
        <v>0.1</v>
      </c>
      <c r="V447" s="28">
        <v>19</v>
      </c>
      <c r="W447" s="22">
        <v>3.0000000000000001E-3</v>
      </c>
      <c r="X447" s="43">
        <v>3</v>
      </c>
      <c r="Y447" s="9">
        <v>0</v>
      </c>
      <c r="Z447" s="22">
        <v>5.6</v>
      </c>
      <c r="AA447" s="22">
        <v>0.24</v>
      </c>
      <c r="AB447" s="22">
        <v>1.9E-2</v>
      </c>
      <c r="AC447" s="22">
        <v>4.3999999999999997E-2</v>
      </c>
      <c r="AD447" s="9">
        <v>4.4000000000000004</v>
      </c>
      <c r="AE447" s="22">
        <v>1.2</v>
      </c>
      <c r="AF447" s="31">
        <v>3.2</v>
      </c>
      <c r="AG447" s="22">
        <v>4.2000000000000003E-2</v>
      </c>
      <c r="AH447" s="22">
        <v>0.63</v>
      </c>
      <c r="AI447" s="22">
        <v>0</v>
      </c>
      <c r="AJ447" s="22">
        <v>27</v>
      </c>
      <c r="AK447" s="30">
        <v>1.1000000000000001</v>
      </c>
      <c r="AL447" s="28">
        <v>69</v>
      </c>
      <c r="AM447" s="28">
        <v>408</v>
      </c>
      <c r="AN447" s="28">
        <v>15</v>
      </c>
      <c r="AO447" s="28">
        <v>219</v>
      </c>
      <c r="AP447" s="28">
        <v>26</v>
      </c>
      <c r="AQ447" s="25">
        <v>0.5</v>
      </c>
      <c r="AR447" s="25">
        <v>0.7</v>
      </c>
    </row>
    <row r="448" spans="1:44" ht="18" customHeight="1" x14ac:dyDescent="0.25">
      <c r="A448" t="s">
        <v>696</v>
      </c>
      <c r="B448" s="56" t="s">
        <v>1664</v>
      </c>
      <c r="C448" s="11">
        <v>113.75115180799999</v>
      </c>
      <c r="D448" s="11">
        <v>476</v>
      </c>
      <c r="E448" s="37">
        <v>74.2</v>
      </c>
      <c r="F448" s="38">
        <v>20.100000000000001</v>
      </c>
      <c r="G448" s="25">
        <v>3.7</v>
      </c>
      <c r="H448" s="25">
        <v>0</v>
      </c>
      <c r="I448" s="25">
        <v>0</v>
      </c>
      <c r="J448" s="25">
        <v>0</v>
      </c>
      <c r="K448" s="25">
        <v>0</v>
      </c>
      <c r="L448" s="30">
        <v>0</v>
      </c>
      <c r="M448" s="25">
        <v>0</v>
      </c>
      <c r="N448" s="25">
        <v>0</v>
      </c>
      <c r="O448" s="25">
        <v>0</v>
      </c>
      <c r="P448" s="25">
        <v>0</v>
      </c>
      <c r="Q448" s="25">
        <v>0.9</v>
      </c>
      <c r="R448" s="25">
        <v>0.7</v>
      </c>
      <c r="S448" s="25">
        <v>1.6</v>
      </c>
      <c r="T448" s="25">
        <v>0</v>
      </c>
      <c r="U448" s="25">
        <v>0</v>
      </c>
      <c r="V448" s="28">
        <v>28</v>
      </c>
      <c r="W448" s="22">
        <v>5.0000000000000001E-3</v>
      </c>
      <c r="X448" s="43">
        <v>5</v>
      </c>
      <c r="Y448" s="9">
        <v>0</v>
      </c>
      <c r="Z448" s="22">
        <v>5.2</v>
      </c>
      <c r="AA448" s="22">
        <v>0.45</v>
      </c>
      <c r="AB448" s="22">
        <v>1.7999999999999999E-2</v>
      </c>
      <c r="AC448" s="22">
        <v>3.5000000000000003E-2</v>
      </c>
      <c r="AD448" s="9">
        <v>4.8</v>
      </c>
      <c r="AE448" s="24">
        <v>1</v>
      </c>
      <c r="AF448" s="31">
        <v>3.8</v>
      </c>
      <c r="AG448" s="22">
        <v>3.5999999999999997E-2</v>
      </c>
      <c r="AH448" s="22">
        <v>0.36</v>
      </c>
      <c r="AI448" s="22">
        <v>0</v>
      </c>
      <c r="AJ448" s="22">
        <v>23</v>
      </c>
      <c r="AK448" s="30">
        <v>1.3</v>
      </c>
      <c r="AL448" s="28">
        <v>169</v>
      </c>
      <c r="AM448" s="28">
        <v>373</v>
      </c>
      <c r="AN448" s="28">
        <v>29</v>
      </c>
      <c r="AO448" s="28">
        <v>230</v>
      </c>
      <c r="AP448" s="28">
        <v>32</v>
      </c>
      <c r="AQ448" s="25">
        <v>0.5</v>
      </c>
      <c r="AR448" s="25">
        <v>0.8</v>
      </c>
    </row>
    <row r="449" spans="1:44" ht="18" customHeight="1" x14ac:dyDescent="0.25">
      <c r="A449" t="s">
        <v>697</v>
      </c>
      <c r="B449" s="56" t="s">
        <v>1665</v>
      </c>
      <c r="C449" s="11">
        <v>164</v>
      </c>
      <c r="D449" s="11">
        <v>684</v>
      </c>
      <c r="E449" s="37">
        <v>66.7</v>
      </c>
      <c r="F449" s="38">
        <v>21.7</v>
      </c>
      <c r="G449" s="25">
        <v>7.9</v>
      </c>
      <c r="H449" s="25">
        <v>1.4</v>
      </c>
      <c r="I449" s="25">
        <v>1.5</v>
      </c>
      <c r="J449" s="25">
        <v>0</v>
      </c>
      <c r="K449" s="25">
        <v>0</v>
      </c>
      <c r="L449" s="30">
        <v>0</v>
      </c>
      <c r="M449" s="25">
        <v>0</v>
      </c>
      <c r="N449" s="25">
        <v>1.4</v>
      </c>
      <c r="O449" s="25">
        <v>0</v>
      </c>
      <c r="P449" s="25">
        <v>0</v>
      </c>
      <c r="Q449" s="25">
        <v>0.8</v>
      </c>
      <c r="R449" s="25">
        <v>1.8</v>
      </c>
      <c r="S449" s="25">
        <v>3.9</v>
      </c>
      <c r="T449" s="25">
        <v>0.09</v>
      </c>
      <c r="U449" s="25">
        <v>3.4</v>
      </c>
      <c r="V449" s="28">
        <v>25</v>
      </c>
      <c r="W449" s="22">
        <v>4.0000000000000001E-3</v>
      </c>
      <c r="X449" s="43">
        <v>4</v>
      </c>
      <c r="Y449" s="9">
        <v>0</v>
      </c>
      <c r="Z449" s="24">
        <v>7</v>
      </c>
      <c r="AA449" s="22">
        <v>1.6</v>
      </c>
      <c r="AB449" s="22">
        <v>3.5999999999999997E-2</v>
      </c>
      <c r="AC449" s="22">
        <v>6.5000000000000002E-2</v>
      </c>
      <c r="AD449" s="9">
        <v>5.9</v>
      </c>
      <c r="AE449" s="22">
        <v>1.8</v>
      </c>
      <c r="AF449" s="31">
        <v>4.0999999999999996</v>
      </c>
      <c r="AG449" s="22">
        <v>4.5999999999999999E-2</v>
      </c>
      <c r="AH449" s="22">
        <v>0.83</v>
      </c>
      <c r="AI449" s="22">
        <v>0</v>
      </c>
      <c r="AJ449" s="22">
        <v>28</v>
      </c>
      <c r="AK449" s="30">
        <v>2.6</v>
      </c>
      <c r="AL449" s="28">
        <v>815</v>
      </c>
      <c r="AM449" s="28">
        <v>595</v>
      </c>
      <c r="AN449" s="28">
        <v>54</v>
      </c>
      <c r="AO449" s="28">
        <v>303</v>
      </c>
      <c r="AP449" s="28">
        <v>43</v>
      </c>
      <c r="AQ449" s="25">
        <v>0.7</v>
      </c>
      <c r="AR449" s="25">
        <v>0.8</v>
      </c>
    </row>
    <row r="450" spans="1:44" ht="18" customHeight="1" x14ac:dyDescent="0.25">
      <c r="A450" t="s">
        <v>698</v>
      </c>
      <c r="B450" s="56" t="s">
        <v>1666</v>
      </c>
      <c r="C450" s="11">
        <v>82.923633775999988</v>
      </c>
      <c r="D450" s="11">
        <v>347</v>
      </c>
      <c r="E450" s="37">
        <v>80</v>
      </c>
      <c r="F450" s="38">
        <v>17.600000000000001</v>
      </c>
      <c r="G450" s="25">
        <v>1.4</v>
      </c>
      <c r="H450" s="25">
        <v>0</v>
      </c>
      <c r="I450" s="25">
        <v>0</v>
      </c>
      <c r="J450" s="25">
        <v>0</v>
      </c>
      <c r="K450" s="25">
        <v>0</v>
      </c>
      <c r="L450" s="30">
        <v>0</v>
      </c>
      <c r="M450" s="25">
        <v>0</v>
      </c>
      <c r="N450" s="25">
        <v>0</v>
      </c>
      <c r="O450" s="25">
        <v>0</v>
      </c>
      <c r="P450" s="25">
        <v>0</v>
      </c>
      <c r="Q450" s="25">
        <v>0.2</v>
      </c>
      <c r="R450" s="25">
        <v>0.4</v>
      </c>
      <c r="S450" s="25">
        <v>0.4</v>
      </c>
      <c r="T450" s="25">
        <v>0</v>
      </c>
      <c r="U450" s="25">
        <v>0</v>
      </c>
      <c r="V450" s="28">
        <v>19</v>
      </c>
      <c r="W450" s="22">
        <v>0.01</v>
      </c>
      <c r="X450" s="9">
        <v>10</v>
      </c>
      <c r="Y450" s="9">
        <v>0</v>
      </c>
      <c r="Z450" s="22">
        <v>1.4</v>
      </c>
      <c r="AA450" s="46">
        <v>0.5</v>
      </c>
      <c r="AB450" s="40">
        <v>7.0000000000000007E-2</v>
      </c>
      <c r="AC450" s="40">
        <v>0.04</v>
      </c>
      <c r="AD450" s="9">
        <v>4.4000000000000004</v>
      </c>
      <c r="AE450" s="22">
        <v>1.1000000000000001</v>
      </c>
      <c r="AF450" s="31">
        <v>3.3</v>
      </c>
      <c r="AG450" s="22">
        <v>6.3E-2</v>
      </c>
      <c r="AH450" s="22">
        <v>0.72</v>
      </c>
      <c r="AI450" s="22">
        <v>0</v>
      </c>
      <c r="AJ450" s="22">
        <v>18</v>
      </c>
      <c r="AK450" s="30">
        <v>1.3</v>
      </c>
      <c r="AL450" s="28">
        <v>100</v>
      </c>
      <c r="AM450" s="28">
        <v>359</v>
      </c>
      <c r="AN450" s="28">
        <v>31</v>
      </c>
      <c r="AO450" s="28">
        <v>193</v>
      </c>
      <c r="AP450" s="28">
        <v>31</v>
      </c>
      <c r="AQ450" s="25">
        <v>0.3</v>
      </c>
      <c r="AR450" s="25">
        <v>0.6</v>
      </c>
    </row>
    <row r="451" spans="1:44" ht="18" customHeight="1" x14ac:dyDescent="0.25">
      <c r="A451" t="s">
        <v>699</v>
      </c>
      <c r="B451" s="56" t="s">
        <v>1667</v>
      </c>
      <c r="C451" s="11">
        <v>109.21066465599999</v>
      </c>
      <c r="D451" s="11">
        <v>457</v>
      </c>
      <c r="E451" s="37">
        <v>76</v>
      </c>
      <c r="F451" s="38">
        <v>19.2</v>
      </c>
      <c r="G451" s="25">
        <v>3.6</v>
      </c>
      <c r="H451" s="25">
        <v>0</v>
      </c>
      <c r="I451" s="25">
        <v>0</v>
      </c>
      <c r="J451" s="25">
        <v>0</v>
      </c>
      <c r="K451" s="25">
        <v>0</v>
      </c>
      <c r="L451" s="30">
        <v>0</v>
      </c>
      <c r="M451" s="25">
        <v>0</v>
      </c>
      <c r="N451" s="25">
        <v>0</v>
      </c>
      <c r="O451" s="25">
        <v>0</v>
      </c>
      <c r="P451" s="25">
        <v>0</v>
      </c>
      <c r="Q451" s="25">
        <v>0.8</v>
      </c>
      <c r="R451" s="25">
        <v>1</v>
      </c>
      <c r="S451" s="25">
        <v>1.3</v>
      </c>
      <c r="T451" s="25">
        <v>0</v>
      </c>
      <c r="U451" s="25">
        <v>0</v>
      </c>
      <c r="V451" s="28">
        <v>25</v>
      </c>
      <c r="W451" s="22">
        <v>0.01</v>
      </c>
      <c r="X451" s="9">
        <v>10</v>
      </c>
      <c r="Y451" s="9">
        <v>0</v>
      </c>
      <c r="Z451" s="22">
        <v>1.6</v>
      </c>
      <c r="AA451" s="46">
        <v>0.6</v>
      </c>
      <c r="AB451" s="40">
        <v>7.0000000000000007E-2</v>
      </c>
      <c r="AC451" s="40">
        <v>0.03</v>
      </c>
      <c r="AD451" s="9">
        <v>4.7</v>
      </c>
      <c r="AE451" s="22">
        <v>1.1000000000000001</v>
      </c>
      <c r="AF451" s="31">
        <v>3.6</v>
      </c>
      <c r="AG451" s="22">
        <v>6.9000000000000006E-2</v>
      </c>
      <c r="AH451" s="22">
        <v>0.67</v>
      </c>
      <c r="AI451" s="22">
        <v>0</v>
      </c>
      <c r="AJ451" s="22">
        <v>24</v>
      </c>
      <c r="AK451" s="30">
        <v>1.4</v>
      </c>
      <c r="AL451" s="28">
        <v>190</v>
      </c>
      <c r="AM451" s="28">
        <v>352</v>
      </c>
      <c r="AN451" s="28">
        <v>19</v>
      </c>
      <c r="AO451" s="28">
        <v>196</v>
      </c>
      <c r="AP451" s="28">
        <v>33</v>
      </c>
      <c r="AQ451" s="25">
        <v>0.6</v>
      </c>
      <c r="AR451" s="25">
        <v>0.7</v>
      </c>
    </row>
    <row r="452" spans="1:44" ht="18" customHeight="1" x14ac:dyDescent="0.25">
      <c r="A452" t="s">
        <v>700</v>
      </c>
      <c r="B452" s="56" t="s">
        <v>1668</v>
      </c>
      <c r="C452" s="11">
        <v>172.77748478399999</v>
      </c>
      <c r="D452" s="11">
        <v>723</v>
      </c>
      <c r="E452" s="37">
        <v>65</v>
      </c>
      <c r="F452" s="38">
        <v>21.7</v>
      </c>
      <c r="G452" s="25">
        <v>8.6</v>
      </c>
      <c r="H452" s="25">
        <v>2.1</v>
      </c>
      <c r="I452" s="25">
        <v>2.2999999999999998</v>
      </c>
      <c r="J452" s="25">
        <v>0</v>
      </c>
      <c r="K452" s="25">
        <v>0</v>
      </c>
      <c r="L452" s="30">
        <v>0</v>
      </c>
      <c r="M452" s="25">
        <v>0</v>
      </c>
      <c r="N452" s="25">
        <v>2.1</v>
      </c>
      <c r="O452" s="25">
        <v>0</v>
      </c>
      <c r="P452" s="25">
        <v>0</v>
      </c>
      <c r="Q452" s="25">
        <v>1</v>
      </c>
      <c r="R452" s="25">
        <v>2.2999999999999998</v>
      </c>
      <c r="S452" s="25">
        <v>4.4000000000000004</v>
      </c>
      <c r="T452" s="25">
        <v>0.05</v>
      </c>
      <c r="U452" s="25">
        <v>3.8</v>
      </c>
      <c r="V452" s="28">
        <v>22</v>
      </c>
      <c r="W452" s="22">
        <v>0.01</v>
      </c>
      <c r="X452" s="9">
        <v>10</v>
      </c>
      <c r="Y452" s="9">
        <v>0</v>
      </c>
      <c r="Z452" s="22">
        <v>1.5</v>
      </c>
      <c r="AA452" s="22">
        <v>1.8</v>
      </c>
      <c r="AB452" s="40">
        <v>0.08</v>
      </c>
      <c r="AC452" s="40">
        <v>0.05</v>
      </c>
      <c r="AD452" s="9">
        <v>5.4</v>
      </c>
      <c r="AE452" s="22">
        <v>1.3</v>
      </c>
      <c r="AF452" s="31">
        <v>4.0999999999999996</v>
      </c>
      <c r="AG452" s="22">
        <v>6.8000000000000005E-2</v>
      </c>
      <c r="AH452" s="46">
        <v>0.6</v>
      </c>
      <c r="AI452" s="22">
        <v>0</v>
      </c>
      <c r="AJ452" s="22">
        <v>22</v>
      </c>
      <c r="AK452" s="30">
        <v>2.2999999999999998</v>
      </c>
      <c r="AL452" s="28">
        <v>906</v>
      </c>
      <c r="AM452" s="28">
        <v>430</v>
      </c>
      <c r="AN452" s="28">
        <v>28</v>
      </c>
      <c r="AO452" s="28">
        <v>258</v>
      </c>
      <c r="AP452" s="28">
        <v>41</v>
      </c>
      <c r="AQ452" s="25">
        <v>0.4</v>
      </c>
      <c r="AR452" s="25">
        <v>0.7</v>
      </c>
    </row>
    <row r="453" spans="1:44" ht="18" customHeight="1" x14ac:dyDescent="0.25">
      <c r="A453" t="s">
        <v>701</v>
      </c>
      <c r="B453" s="21" t="s">
        <v>1506</v>
      </c>
      <c r="C453" s="11">
        <v>58.309413952</v>
      </c>
      <c r="D453" s="11">
        <v>244</v>
      </c>
      <c r="E453" s="37">
        <v>77.599999999999994</v>
      </c>
      <c r="F453" s="38">
        <v>14.1</v>
      </c>
      <c r="G453" s="25">
        <v>0.2</v>
      </c>
      <c r="H453" s="25">
        <v>0</v>
      </c>
      <c r="I453" s="25">
        <v>0</v>
      </c>
      <c r="J453" s="25">
        <v>0</v>
      </c>
      <c r="K453" s="25">
        <v>0</v>
      </c>
      <c r="L453" s="30">
        <v>0</v>
      </c>
      <c r="M453" s="25">
        <v>0</v>
      </c>
      <c r="N453" s="25">
        <v>0</v>
      </c>
      <c r="O453" s="25">
        <v>0</v>
      </c>
      <c r="P453" s="25">
        <v>0</v>
      </c>
      <c r="Q453" s="25">
        <v>0.04</v>
      </c>
      <c r="R453" s="25">
        <v>0.01</v>
      </c>
      <c r="S453" s="25">
        <v>0.06</v>
      </c>
      <c r="T453" s="25">
        <v>0</v>
      </c>
      <c r="U453" s="25">
        <v>1E-3</v>
      </c>
      <c r="V453" s="28">
        <v>39</v>
      </c>
      <c r="W453" s="22">
        <v>2E-3</v>
      </c>
      <c r="X453" s="43">
        <v>2</v>
      </c>
      <c r="Y453" s="9">
        <v>0</v>
      </c>
      <c r="Z453" s="22">
        <v>0.4</v>
      </c>
      <c r="AA453" s="22">
        <v>0.24</v>
      </c>
      <c r="AB453" s="22">
        <v>2.9000000000000001E-2</v>
      </c>
      <c r="AC453" s="22">
        <v>3.3000000000000002E-2</v>
      </c>
      <c r="AD453" s="9">
        <v>4.3</v>
      </c>
      <c r="AE453" s="22">
        <v>1.7</v>
      </c>
      <c r="AF453" s="31">
        <v>2.6</v>
      </c>
      <c r="AG453" s="22">
        <v>0.19</v>
      </c>
      <c r="AH453" s="22">
        <v>0.47</v>
      </c>
      <c r="AI453" s="22">
        <v>0</v>
      </c>
      <c r="AJ453" s="22">
        <v>12</v>
      </c>
      <c r="AK453" s="30">
        <v>1.9</v>
      </c>
      <c r="AL453" s="28">
        <v>220</v>
      </c>
      <c r="AM453" s="28">
        <v>262</v>
      </c>
      <c r="AN453" s="28">
        <v>161</v>
      </c>
      <c r="AO453" s="28">
        <v>316</v>
      </c>
      <c r="AP453" s="28">
        <v>28</v>
      </c>
      <c r="AQ453" s="25">
        <v>0.3</v>
      </c>
      <c r="AR453" s="25">
        <v>0.8</v>
      </c>
    </row>
    <row r="454" spans="1:44" ht="18" customHeight="1" x14ac:dyDescent="0.25">
      <c r="A454" t="s">
        <v>702</v>
      </c>
      <c r="B454" s="21" t="s">
        <v>1507</v>
      </c>
      <c r="C454" s="11">
        <v>145.05661585599998</v>
      </c>
      <c r="D454" s="11">
        <v>607</v>
      </c>
      <c r="E454" s="37">
        <v>71.8</v>
      </c>
      <c r="F454" s="38">
        <v>18.5</v>
      </c>
      <c r="G454" s="25">
        <v>7.9</v>
      </c>
      <c r="H454" s="25">
        <v>0</v>
      </c>
      <c r="I454" s="25">
        <v>0</v>
      </c>
      <c r="J454" s="25">
        <v>0</v>
      </c>
      <c r="K454" s="25">
        <v>0</v>
      </c>
      <c r="L454" s="30">
        <v>0</v>
      </c>
      <c r="M454" s="25">
        <v>0</v>
      </c>
      <c r="N454" s="25">
        <v>0</v>
      </c>
      <c r="O454" s="25">
        <v>0</v>
      </c>
      <c r="P454" s="25">
        <v>0</v>
      </c>
      <c r="Q454" s="25">
        <v>1.8</v>
      </c>
      <c r="R454" s="25">
        <v>2</v>
      </c>
      <c r="S454" s="25">
        <v>1.7</v>
      </c>
      <c r="T454" s="25">
        <v>0</v>
      </c>
      <c r="U454" s="25">
        <v>0.4</v>
      </c>
      <c r="V454" s="28">
        <v>52</v>
      </c>
      <c r="W454" s="22">
        <v>3.5999999999999997E-2</v>
      </c>
      <c r="X454" s="9">
        <v>36</v>
      </c>
      <c r="Y454" s="9">
        <v>0</v>
      </c>
      <c r="Z454" s="24">
        <v>5</v>
      </c>
      <c r="AA454" s="22">
        <v>0.17</v>
      </c>
      <c r="AB454" s="22">
        <v>0.26</v>
      </c>
      <c r="AC454" s="22">
        <v>8.4000000000000005E-2</v>
      </c>
      <c r="AD454" s="9">
        <v>6.2</v>
      </c>
      <c r="AE454" s="22">
        <v>2.7</v>
      </c>
      <c r="AF454" s="31">
        <v>3.5</v>
      </c>
      <c r="AG454" s="22">
        <v>0.49</v>
      </c>
      <c r="AH454" s="22">
        <v>1.3</v>
      </c>
      <c r="AI454" s="22">
        <v>0</v>
      </c>
      <c r="AJ454" s="22">
        <v>9.5</v>
      </c>
      <c r="AK454" s="30">
        <v>1.7</v>
      </c>
      <c r="AL454" s="28">
        <v>95</v>
      </c>
      <c r="AM454" s="28">
        <v>346</v>
      </c>
      <c r="AN454" s="28">
        <v>52</v>
      </c>
      <c r="AO454" s="28">
        <v>234</v>
      </c>
      <c r="AP454" s="28">
        <v>38</v>
      </c>
      <c r="AQ454" s="25">
        <v>0.4</v>
      </c>
      <c r="AR454" s="25">
        <v>1.2</v>
      </c>
    </row>
    <row r="455" spans="1:44" ht="18" customHeight="1" x14ac:dyDescent="0.25">
      <c r="A455" t="s">
        <v>703</v>
      </c>
      <c r="B455" s="56" t="s">
        <v>1669</v>
      </c>
      <c r="C455" s="11">
        <v>188.78867631999998</v>
      </c>
      <c r="D455" s="11">
        <v>790</v>
      </c>
      <c r="E455" s="37">
        <v>64.8</v>
      </c>
      <c r="F455" s="38">
        <v>20.100000000000001</v>
      </c>
      <c r="G455" s="25">
        <v>11.8</v>
      </c>
      <c r="H455" s="25">
        <v>0.5</v>
      </c>
      <c r="I455" s="25">
        <v>0.6</v>
      </c>
      <c r="J455" s="25">
        <v>0.1</v>
      </c>
      <c r="K455" s="25">
        <v>0.1</v>
      </c>
      <c r="L455" s="30">
        <v>0</v>
      </c>
      <c r="M455" s="25">
        <v>0</v>
      </c>
      <c r="N455" s="25">
        <v>0.3</v>
      </c>
      <c r="O455" s="25">
        <v>0.1</v>
      </c>
      <c r="P455" s="25">
        <v>0.1</v>
      </c>
      <c r="Q455" s="25">
        <v>3.1</v>
      </c>
      <c r="R455" s="25">
        <v>3.6</v>
      </c>
      <c r="S455" s="25">
        <v>2.1</v>
      </c>
      <c r="T455" s="25">
        <v>6.0999999999999999E-2</v>
      </c>
      <c r="U455" s="25">
        <v>0.6</v>
      </c>
      <c r="V455" s="28">
        <v>62</v>
      </c>
      <c r="W455" s="22">
        <v>4.5999999999999999E-2</v>
      </c>
      <c r="X455" s="9">
        <v>46</v>
      </c>
      <c r="Y455" s="9">
        <v>10</v>
      </c>
      <c r="Z455" s="24">
        <v>5</v>
      </c>
      <c r="AA455" s="22">
        <v>0.34</v>
      </c>
      <c r="AB455" s="22">
        <v>0.25</v>
      </c>
      <c r="AC455" s="22">
        <v>9.4E-2</v>
      </c>
      <c r="AD455" s="9">
        <v>6.7</v>
      </c>
      <c r="AE455" s="22">
        <v>2.9</v>
      </c>
      <c r="AF455" s="31">
        <v>3.8</v>
      </c>
      <c r="AG455" s="22">
        <v>0.47</v>
      </c>
      <c r="AH455" s="22">
        <v>1.3</v>
      </c>
      <c r="AI455" s="24">
        <v>1</v>
      </c>
      <c r="AJ455" s="22">
        <v>10</v>
      </c>
      <c r="AK455" s="30">
        <v>2.7</v>
      </c>
      <c r="AL455" s="28">
        <v>412</v>
      </c>
      <c r="AM455" s="28">
        <v>398</v>
      </c>
      <c r="AN455" s="28">
        <v>60</v>
      </c>
      <c r="AO455" s="28">
        <v>260</v>
      </c>
      <c r="AP455" s="28">
        <v>43</v>
      </c>
      <c r="AQ455" s="25">
        <v>0.5</v>
      </c>
      <c r="AR455" s="25">
        <v>1.4</v>
      </c>
    </row>
    <row r="456" spans="1:44" ht="18" customHeight="1" x14ac:dyDescent="0.25">
      <c r="A456" t="s">
        <v>704</v>
      </c>
      <c r="B456" s="56" t="s">
        <v>1670</v>
      </c>
      <c r="C456" s="11">
        <v>182.09743209599998</v>
      </c>
      <c r="D456" s="11">
        <v>762</v>
      </c>
      <c r="E456" s="37">
        <v>66.099999999999994</v>
      </c>
      <c r="F456" s="38">
        <v>21</v>
      </c>
      <c r="G456" s="25">
        <v>10.9</v>
      </c>
      <c r="H456" s="25">
        <v>0</v>
      </c>
      <c r="I456" s="25">
        <v>0</v>
      </c>
      <c r="J456" s="25">
        <v>0</v>
      </c>
      <c r="K456" s="25">
        <v>0</v>
      </c>
      <c r="L456" s="30">
        <v>0</v>
      </c>
      <c r="M456" s="25">
        <v>0</v>
      </c>
      <c r="N456" s="25">
        <v>0</v>
      </c>
      <c r="O456" s="25">
        <v>0</v>
      </c>
      <c r="P456" s="25">
        <v>0</v>
      </c>
      <c r="Q456" s="25">
        <v>2.2000000000000002</v>
      </c>
      <c r="R456" s="25">
        <v>3.5</v>
      </c>
      <c r="S456" s="25">
        <v>3.4</v>
      </c>
      <c r="T456" s="25">
        <v>0</v>
      </c>
      <c r="U456" s="25">
        <v>0.8</v>
      </c>
      <c r="V456" s="28">
        <v>87</v>
      </c>
      <c r="W456" s="22">
        <v>2.8000000000000001E-2</v>
      </c>
      <c r="X456" s="9">
        <v>28</v>
      </c>
      <c r="Y456" s="9">
        <v>0</v>
      </c>
      <c r="Z456" s="22">
        <v>5.8</v>
      </c>
      <c r="AA456" s="22">
        <v>0.34</v>
      </c>
      <c r="AB456" s="22">
        <v>0.18</v>
      </c>
      <c r="AC456" s="22">
        <v>0.13</v>
      </c>
      <c r="AD456" s="9">
        <v>6.5</v>
      </c>
      <c r="AE456" s="22">
        <v>2.6</v>
      </c>
      <c r="AF456" s="31">
        <v>3.9</v>
      </c>
      <c r="AG456" s="22">
        <v>0.14000000000000001</v>
      </c>
      <c r="AH456" s="22">
        <v>1.1000000000000001</v>
      </c>
      <c r="AI456" s="22">
        <v>0</v>
      </c>
      <c r="AJ456" s="22">
        <v>9.3000000000000007</v>
      </c>
      <c r="AK456" s="30">
        <v>1.7</v>
      </c>
      <c r="AL456" s="28">
        <v>244</v>
      </c>
      <c r="AM456" s="28">
        <v>333</v>
      </c>
      <c r="AN456" s="28">
        <v>74</v>
      </c>
      <c r="AO456" s="28">
        <v>273</v>
      </c>
      <c r="AP456" s="28">
        <v>34</v>
      </c>
      <c r="AQ456" s="25">
        <v>0.4</v>
      </c>
      <c r="AR456" s="25">
        <v>1.1000000000000001</v>
      </c>
    </row>
    <row r="457" spans="1:44" ht="18" customHeight="1" x14ac:dyDescent="0.25">
      <c r="A457" t="s">
        <v>705</v>
      </c>
      <c r="B457" s="56" t="s">
        <v>1671</v>
      </c>
      <c r="C457" s="11">
        <v>208.86240899199998</v>
      </c>
      <c r="D457" s="11">
        <v>874</v>
      </c>
      <c r="E457" s="37">
        <v>60.1</v>
      </c>
      <c r="F457" s="38">
        <v>23</v>
      </c>
      <c r="G457" s="25">
        <v>13</v>
      </c>
      <c r="H457" s="25">
        <v>0</v>
      </c>
      <c r="I457" s="25">
        <v>0</v>
      </c>
      <c r="J457" s="25">
        <v>0</v>
      </c>
      <c r="K457" s="25">
        <v>0</v>
      </c>
      <c r="L457" s="30">
        <v>0</v>
      </c>
      <c r="M457" s="25">
        <v>0</v>
      </c>
      <c r="N457" s="25">
        <v>0</v>
      </c>
      <c r="O457" s="25">
        <v>0</v>
      </c>
      <c r="P457" s="25">
        <v>0</v>
      </c>
      <c r="Q457" s="25">
        <v>2.6</v>
      </c>
      <c r="R457" s="25">
        <v>4.2</v>
      </c>
      <c r="S457" s="25">
        <v>3.5</v>
      </c>
      <c r="T457" s="25">
        <v>0</v>
      </c>
      <c r="U457" s="25">
        <v>0.8</v>
      </c>
      <c r="V457" s="28">
        <v>59</v>
      </c>
      <c r="W457" s="22">
        <v>3.5000000000000003E-2</v>
      </c>
      <c r="X457" s="9">
        <v>35</v>
      </c>
      <c r="Y457" s="9">
        <v>0</v>
      </c>
      <c r="Z457" s="22">
        <v>6.7</v>
      </c>
      <c r="AA457" s="22">
        <v>0.21</v>
      </c>
      <c r="AB457" s="22">
        <v>0.21</v>
      </c>
      <c r="AC457" s="22">
        <v>0.18</v>
      </c>
      <c r="AD457" s="9">
        <v>7.8</v>
      </c>
      <c r="AE457" s="22">
        <v>3.5</v>
      </c>
      <c r="AF457" s="31">
        <v>4.3</v>
      </c>
      <c r="AG457" s="22">
        <v>0.13</v>
      </c>
      <c r="AH457" s="22">
        <v>1.4</v>
      </c>
      <c r="AI457" s="22">
        <v>0</v>
      </c>
      <c r="AJ457" s="22">
        <v>9.3000000000000007</v>
      </c>
      <c r="AK457" s="30">
        <v>3.6</v>
      </c>
      <c r="AL457" s="28">
        <v>561</v>
      </c>
      <c r="AM457" s="28">
        <v>427</v>
      </c>
      <c r="AN457" s="28">
        <v>116</v>
      </c>
      <c r="AO457" s="28">
        <v>438</v>
      </c>
      <c r="AP457" s="28">
        <v>46</v>
      </c>
      <c r="AQ457" s="25">
        <v>0.4</v>
      </c>
      <c r="AR457" s="25">
        <v>1.6</v>
      </c>
    </row>
    <row r="458" spans="1:44" ht="18" customHeight="1" x14ac:dyDescent="0.25">
      <c r="A458" t="s">
        <v>706</v>
      </c>
      <c r="B458" s="21" t="s">
        <v>1508</v>
      </c>
      <c r="C458" s="11">
        <v>109</v>
      </c>
      <c r="D458" s="11">
        <v>454</v>
      </c>
      <c r="E458" s="37">
        <v>76.400000000000006</v>
      </c>
      <c r="F458" s="38">
        <v>17.7</v>
      </c>
      <c r="G458" s="25">
        <v>4.2</v>
      </c>
      <c r="H458" s="25">
        <v>0</v>
      </c>
      <c r="I458" s="25">
        <v>0</v>
      </c>
      <c r="J458" s="25">
        <v>0</v>
      </c>
      <c r="K458" s="25">
        <v>0</v>
      </c>
      <c r="L458" s="30">
        <v>0</v>
      </c>
      <c r="M458" s="25">
        <v>0</v>
      </c>
      <c r="N458" s="25">
        <v>0</v>
      </c>
      <c r="O458" s="25">
        <v>0</v>
      </c>
      <c r="P458" s="25">
        <v>0</v>
      </c>
      <c r="Q458" s="25">
        <v>1.2</v>
      </c>
      <c r="R458" s="25">
        <v>2.1</v>
      </c>
      <c r="S458" s="25">
        <v>0.8</v>
      </c>
      <c r="T458" s="25">
        <v>0</v>
      </c>
      <c r="U458" s="25">
        <v>0.02</v>
      </c>
      <c r="V458" s="28">
        <v>49</v>
      </c>
      <c r="W458" s="22">
        <v>0.26700000000000002</v>
      </c>
      <c r="X458" s="9">
        <v>267</v>
      </c>
      <c r="Y458" s="9">
        <v>0</v>
      </c>
      <c r="Z458" s="22">
        <v>91</v>
      </c>
      <c r="AA458" s="22">
        <v>1.5</v>
      </c>
      <c r="AB458" s="22">
        <v>4.1000000000000002E-2</v>
      </c>
      <c r="AC458" s="40">
        <v>0.05</v>
      </c>
      <c r="AD458" s="9">
        <v>4.8</v>
      </c>
      <c r="AE458" s="22">
        <v>1.5</v>
      </c>
      <c r="AF458" s="31">
        <v>3.3</v>
      </c>
      <c r="AG458" s="22">
        <v>0.55000000000000004</v>
      </c>
      <c r="AH458" s="46">
        <v>0.3</v>
      </c>
      <c r="AI458" s="22">
        <v>0</v>
      </c>
      <c r="AJ458" s="22">
        <v>13</v>
      </c>
      <c r="AK458" s="30">
        <v>1</v>
      </c>
      <c r="AL458" s="28">
        <v>84</v>
      </c>
      <c r="AM458" s="28">
        <v>336</v>
      </c>
      <c r="AN458" s="28">
        <v>134</v>
      </c>
      <c r="AO458" s="28">
        <v>224</v>
      </c>
      <c r="AP458" s="28">
        <v>28</v>
      </c>
      <c r="AQ458" s="25">
        <v>0.2</v>
      </c>
      <c r="AR458" s="25">
        <v>1.1000000000000001</v>
      </c>
    </row>
    <row r="459" spans="1:44" ht="18" customHeight="1" x14ac:dyDescent="0.25">
      <c r="A459" t="s">
        <v>707</v>
      </c>
      <c r="B459" s="21" t="s">
        <v>1509</v>
      </c>
      <c r="C459" s="11">
        <v>261.91441676799997</v>
      </c>
      <c r="D459" s="11">
        <v>1096</v>
      </c>
      <c r="E459" s="37">
        <v>60.5</v>
      </c>
      <c r="F459" s="38">
        <v>16.2</v>
      </c>
      <c r="G459" s="25">
        <v>21.9</v>
      </c>
      <c r="H459" s="25">
        <v>0</v>
      </c>
      <c r="I459" s="25">
        <v>0</v>
      </c>
      <c r="J459" s="25">
        <v>0</v>
      </c>
      <c r="K459" s="25">
        <v>0</v>
      </c>
      <c r="L459" s="30">
        <v>0</v>
      </c>
      <c r="M459" s="25">
        <v>0</v>
      </c>
      <c r="N459" s="25">
        <v>0</v>
      </c>
      <c r="O459" s="25">
        <v>0</v>
      </c>
      <c r="P459" s="25">
        <v>0</v>
      </c>
      <c r="Q459" s="25">
        <v>4.2</v>
      </c>
      <c r="R459" s="25">
        <v>10</v>
      </c>
      <c r="S459" s="25">
        <v>5.0999999999999996</v>
      </c>
      <c r="T459" s="25">
        <v>0</v>
      </c>
      <c r="U459" s="25">
        <v>0.7</v>
      </c>
      <c r="V459" s="28">
        <v>40</v>
      </c>
      <c r="W459" s="22">
        <v>3.3000000000000002E-2</v>
      </c>
      <c r="X459" s="9">
        <v>33</v>
      </c>
      <c r="Y459" s="9">
        <v>0</v>
      </c>
      <c r="Z459" s="22">
        <v>11</v>
      </c>
      <c r="AA459" s="24">
        <v>4</v>
      </c>
      <c r="AB459" s="22">
        <v>0.18</v>
      </c>
      <c r="AC459" s="22">
        <v>4.1000000000000002E-2</v>
      </c>
      <c r="AD459" s="9">
        <v>6.6</v>
      </c>
      <c r="AE459" s="22">
        <v>3.6</v>
      </c>
      <c r="AF459" s="24" t="s">
        <v>1022</v>
      </c>
      <c r="AG459" s="22">
        <v>0.45</v>
      </c>
      <c r="AH459" s="22">
        <v>1.9</v>
      </c>
      <c r="AI459" s="22">
        <v>0</v>
      </c>
      <c r="AJ459" s="22">
        <v>10</v>
      </c>
      <c r="AK459" s="30">
        <v>1.3</v>
      </c>
      <c r="AL459" s="28">
        <v>38</v>
      </c>
      <c r="AM459" s="28">
        <v>301</v>
      </c>
      <c r="AN459" s="28">
        <v>12</v>
      </c>
      <c r="AO459" s="28">
        <v>209</v>
      </c>
      <c r="AP459" s="28">
        <v>23</v>
      </c>
      <c r="AQ459" s="25">
        <v>0.5</v>
      </c>
      <c r="AR459" s="25">
        <v>0.5</v>
      </c>
    </row>
    <row r="460" spans="1:44" ht="18" customHeight="1" x14ac:dyDescent="0.25">
      <c r="A460" t="s">
        <v>708</v>
      </c>
      <c r="B460" s="56" t="s">
        <v>1672</v>
      </c>
      <c r="C460" s="11">
        <v>272.66820212799996</v>
      </c>
      <c r="D460" s="11">
        <v>1141</v>
      </c>
      <c r="E460" s="37">
        <v>57</v>
      </c>
      <c r="F460" s="38">
        <v>20.7</v>
      </c>
      <c r="G460" s="25">
        <v>21.1</v>
      </c>
      <c r="H460" s="25">
        <v>0</v>
      </c>
      <c r="I460" s="25">
        <v>0</v>
      </c>
      <c r="J460" s="25">
        <v>0</v>
      </c>
      <c r="K460" s="25">
        <v>0</v>
      </c>
      <c r="L460" s="30">
        <v>0</v>
      </c>
      <c r="M460" s="25">
        <v>0</v>
      </c>
      <c r="N460" s="25">
        <v>0</v>
      </c>
      <c r="O460" s="25">
        <v>0</v>
      </c>
      <c r="P460" s="25">
        <v>0</v>
      </c>
      <c r="Q460" s="25">
        <v>4</v>
      </c>
      <c r="R460" s="25">
        <v>7.8</v>
      </c>
      <c r="S460" s="25">
        <v>6.6</v>
      </c>
      <c r="T460" s="25">
        <v>0</v>
      </c>
      <c r="U460" s="25">
        <v>0.6</v>
      </c>
      <c r="V460" s="28">
        <v>45</v>
      </c>
      <c r="W460" s="22">
        <v>6.5000000000000002E-2</v>
      </c>
      <c r="X460" s="9">
        <v>65</v>
      </c>
      <c r="Y460" s="9">
        <v>0</v>
      </c>
      <c r="Z460" s="22">
        <v>11</v>
      </c>
      <c r="AA460" s="22">
        <v>5.3</v>
      </c>
      <c r="AB460" s="22">
        <v>0.17</v>
      </c>
      <c r="AC460" s="22">
        <v>8.1000000000000003E-2</v>
      </c>
      <c r="AD460" s="9">
        <v>6.9</v>
      </c>
      <c r="AE460" s="24">
        <v>3</v>
      </c>
      <c r="AF460" s="31">
        <v>3.9</v>
      </c>
      <c r="AG460" s="22">
        <v>0.34</v>
      </c>
      <c r="AH460" s="22">
        <v>1.3</v>
      </c>
      <c r="AI460" s="22">
        <v>0</v>
      </c>
      <c r="AJ460" s="22">
        <v>8.4</v>
      </c>
      <c r="AK460" s="30">
        <v>1.1000000000000001</v>
      </c>
      <c r="AL460" s="28">
        <v>148</v>
      </c>
      <c r="AM460" s="28">
        <v>234</v>
      </c>
      <c r="AN460" s="28">
        <v>61</v>
      </c>
      <c r="AO460" s="28">
        <v>216</v>
      </c>
      <c r="AP460" s="28">
        <v>26</v>
      </c>
      <c r="AQ460" s="25">
        <v>0.3</v>
      </c>
      <c r="AR460" s="25">
        <v>0.8</v>
      </c>
    </row>
    <row r="461" spans="1:44" ht="18" customHeight="1" x14ac:dyDescent="0.25">
      <c r="A461" t="s">
        <v>709</v>
      </c>
      <c r="B461" s="56" t="s">
        <v>1673</v>
      </c>
      <c r="C461" s="11">
        <v>308</v>
      </c>
      <c r="D461" s="11">
        <v>1291</v>
      </c>
      <c r="E461" s="37">
        <v>49.4</v>
      </c>
      <c r="F461" s="38">
        <v>23.8</v>
      </c>
      <c r="G461" s="25">
        <v>23.7</v>
      </c>
      <c r="H461" s="25">
        <v>0</v>
      </c>
      <c r="I461" s="25">
        <v>0</v>
      </c>
      <c r="J461" s="25">
        <v>0</v>
      </c>
      <c r="K461" s="25">
        <v>0</v>
      </c>
      <c r="L461" s="30">
        <v>0</v>
      </c>
      <c r="M461" s="25">
        <v>0</v>
      </c>
      <c r="N461" s="25">
        <v>0</v>
      </c>
      <c r="O461" s="25">
        <v>0</v>
      </c>
      <c r="P461" s="25">
        <v>0</v>
      </c>
      <c r="Q461" s="25">
        <v>4.5</v>
      </c>
      <c r="R461" s="25">
        <v>8.6999999999999993</v>
      </c>
      <c r="S461" s="25">
        <v>7.3</v>
      </c>
      <c r="T461" s="25">
        <v>0</v>
      </c>
      <c r="U461" s="25">
        <v>0.7</v>
      </c>
      <c r="V461" s="28">
        <v>52</v>
      </c>
      <c r="W461" s="22">
        <v>7.0000000000000007E-2</v>
      </c>
      <c r="X461" s="9">
        <v>70</v>
      </c>
      <c r="Y461" s="9">
        <v>0</v>
      </c>
      <c r="Z461" s="22">
        <v>9.1999999999999993</v>
      </c>
      <c r="AA461" s="22">
        <v>4.3</v>
      </c>
      <c r="AB461" s="22">
        <v>0.19</v>
      </c>
      <c r="AC461" s="22">
        <v>0.12</v>
      </c>
      <c r="AD461" s="9">
        <v>8.8000000000000007</v>
      </c>
      <c r="AE461" s="22">
        <v>4.4000000000000004</v>
      </c>
      <c r="AF461" s="31">
        <v>4.4000000000000004</v>
      </c>
      <c r="AG461" s="22">
        <v>0.21</v>
      </c>
      <c r="AH461" s="22">
        <v>1.2</v>
      </c>
      <c r="AI461" s="22">
        <v>0</v>
      </c>
      <c r="AJ461" s="22">
        <v>10</v>
      </c>
      <c r="AK461" s="30">
        <v>2.9</v>
      </c>
      <c r="AL461" s="28">
        <v>783</v>
      </c>
      <c r="AM461" s="28">
        <v>408</v>
      </c>
      <c r="AN461" s="28">
        <v>68</v>
      </c>
      <c r="AO461" s="28">
        <v>322</v>
      </c>
      <c r="AP461" s="28">
        <v>40</v>
      </c>
      <c r="AQ461" s="25">
        <v>0.4</v>
      </c>
      <c r="AR461" s="25">
        <v>0.9</v>
      </c>
    </row>
    <row r="462" spans="1:44" ht="18" customHeight="1" x14ac:dyDescent="0.25">
      <c r="A462" t="s">
        <v>710</v>
      </c>
      <c r="B462" s="21" t="s">
        <v>1510</v>
      </c>
      <c r="C462" s="11">
        <v>181.38051307199999</v>
      </c>
      <c r="D462" s="11">
        <v>759</v>
      </c>
      <c r="E462" s="37">
        <v>67.099999999999994</v>
      </c>
      <c r="F462" s="38">
        <v>19</v>
      </c>
      <c r="G462" s="25">
        <v>11.7</v>
      </c>
      <c r="H462" s="25">
        <v>0</v>
      </c>
      <c r="I462" s="25">
        <v>0</v>
      </c>
      <c r="J462" s="25">
        <v>0</v>
      </c>
      <c r="K462" s="25">
        <v>0</v>
      </c>
      <c r="L462" s="30">
        <v>0</v>
      </c>
      <c r="M462" s="25">
        <v>0</v>
      </c>
      <c r="N462" s="25">
        <v>0</v>
      </c>
      <c r="O462" s="25">
        <v>0</v>
      </c>
      <c r="P462" s="25">
        <v>0</v>
      </c>
      <c r="Q462" s="25">
        <v>3.1</v>
      </c>
      <c r="R462" s="25">
        <v>3.8</v>
      </c>
      <c r="S462" s="25">
        <v>3.5</v>
      </c>
      <c r="T462" s="25">
        <v>0.26</v>
      </c>
      <c r="U462" s="25">
        <v>0.2</v>
      </c>
      <c r="V462" s="28">
        <v>45</v>
      </c>
      <c r="W462" s="22">
        <v>6.4000000000000001E-2</v>
      </c>
      <c r="X462" s="9">
        <v>64</v>
      </c>
      <c r="Y462" s="9">
        <v>0</v>
      </c>
      <c r="Z462" s="22">
        <v>9.3000000000000007</v>
      </c>
      <c r="AA462" s="22">
        <v>1.5</v>
      </c>
      <c r="AB462" s="22">
        <v>0.11</v>
      </c>
      <c r="AC462" s="22">
        <v>0.19</v>
      </c>
      <c r="AD462" s="9">
        <v>9.3000000000000007</v>
      </c>
      <c r="AE462" s="22">
        <v>5.8</v>
      </c>
      <c r="AF462" s="31">
        <v>3.5</v>
      </c>
      <c r="AG462" s="22">
        <v>0.43</v>
      </c>
      <c r="AH462" s="22">
        <v>8.4</v>
      </c>
      <c r="AI462" s="22">
        <v>0</v>
      </c>
      <c r="AJ462" s="22">
        <v>15</v>
      </c>
      <c r="AK462" s="30">
        <v>1.3</v>
      </c>
      <c r="AL462" s="28">
        <v>76</v>
      </c>
      <c r="AM462" s="28">
        <v>366</v>
      </c>
      <c r="AN462" s="28">
        <v>56</v>
      </c>
      <c r="AO462" s="28">
        <v>274</v>
      </c>
      <c r="AP462" s="28">
        <v>30</v>
      </c>
      <c r="AQ462" s="25">
        <v>0.1</v>
      </c>
      <c r="AR462" s="25">
        <v>2.7</v>
      </c>
    </row>
    <row r="463" spans="1:44" ht="18" customHeight="1" x14ac:dyDescent="0.25">
      <c r="A463" t="s">
        <v>711</v>
      </c>
      <c r="B463" s="56" t="s">
        <v>1674</v>
      </c>
      <c r="C463" s="11">
        <v>174.21132283199998</v>
      </c>
      <c r="D463" s="11">
        <v>729</v>
      </c>
      <c r="E463" s="37">
        <v>67.7</v>
      </c>
      <c r="F463" s="38">
        <v>19.7</v>
      </c>
      <c r="G463" s="25">
        <v>10.6</v>
      </c>
      <c r="H463" s="25">
        <v>0</v>
      </c>
      <c r="I463" s="25">
        <v>0</v>
      </c>
      <c r="J463" s="25">
        <v>0</v>
      </c>
      <c r="K463" s="25">
        <v>0</v>
      </c>
      <c r="L463" s="30">
        <v>0</v>
      </c>
      <c r="M463" s="25">
        <v>0</v>
      </c>
      <c r="N463" s="25">
        <v>0</v>
      </c>
      <c r="O463" s="25">
        <v>0</v>
      </c>
      <c r="P463" s="25">
        <v>0</v>
      </c>
      <c r="Q463" s="25">
        <v>2.8</v>
      </c>
      <c r="R463" s="25">
        <v>3.5</v>
      </c>
      <c r="S463" s="25">
        <v>3.1</v>
      </c>
      <c r="T463" s="25">
        <v>0.23499999999999999</v>
      </c>
      <c r="U463" s="25">
        <v>0.2</v>
      </c>
      <c r="V463" s="28">
        <v>48</v>
      </c>
      <c r="W463" s="22">
        <v>4.8000000000000001E-2</v>
      </c>
      <c r="X463" s="9">
        <v>48</v>
      </c>
      <c r="Y463" s="9">
        <v>0</v>
      </c>
      <c r="Z463" s="22">
        <v>6.9</v>
      </c>
      <c r="AA463" s="22">
        <v>1.1000000000000001</v>
      </c>
      <c r="AB463" s="40">
        <v>0.09</v>
      </c>
      <c r="AC463" s="22">
        <v>0.14000000000000001</v>
      </c>
      <c r="AD463" s="43">
        <v>8</v>
      </c>
      <c r="AE463" s="22">
        <v>4.3</v>
      </c>
      <c r="AF463" s="31">
        <v>3.7</v>
      </c>
      <c r="AG463" s="22">
        <v>0.32</v>
      </c>
      <c r="AH463" s="22">
        <v>7.2</v>
      </c>
      <c r="AI463" s="22">
        <v>0</v>
      </c>
      <c r="AJ463" s="22">
        <v>11</v>
      </c>
      <c r="AK463" s="30">
        <v>2</v>
      </c>
      <c r="AL463" s="28">
        <v>329</v>
      </c>
      <c r="AM463" s="28">
        <v>292</v>
      </c>
      <c r="AN463" s="28">
        <v>60</v>
      </c>
      <c r="AO463" s="28">
        <v>248</v>
      </c>
      <c r="AP463" s="28">
        <v>27</v>
      </c>
      <c r="AQ463" s="25">
        <v>0.1</v>
      </c>
      <c r="AR463" s="25">
        <v>2.6</v>
      </c>
    </row>
    <row r="464" spans="1:44" ht="18" customHeight="1" x14ac:dyDescent="0.25">
      <c r="A464" t="s">
        <v>712</v>
      </c>
      <c r="B464" s="56" t="s">
        <v>1675</v>
      </c>
      <c r="C464" s="11">
        <v>190.700460384</v>
      </c>
      <c r="D464" s="11">
        <v>798</v>
      </c>
      <c r="E464" s="37">
        <v>64</v>
      </c>
      <c r="F464" s="38">
        <v>22.5</v>
      </c>
      <c r="G464" s="25">
        <v>11.2</v>
      </c>
      <c r="H464" s="25">
        <v>0</v>
      </c>
      <c r="I464" s="25">
        <v>0</v>
      </c>
      <c r="J464" s="25">
        <v>0</v>
      </c>
      <c r="K464" s="25">
        <v>0</v>
      </c>
      <c r="L464" s="30">
        <v>0</v>
      </c>
      <c r="M464" s="25">
        <v>0</v>
      </c>
      <c r="N464" s="25">
        <v>0</v>
      </c>
      <c r="O464" s="25">
        <v>0</v>
      </c>
      <c r="P464" s="25">
        <v>0</v>
      </c>
      <c r="Q464" s="25">
        <v>3</v>
      </c>
      <c r="R464" s="25">
        <v>3.6</v>
      </c>
      <c r="S464" s="25">
        <v>3.4</v>
      </c>
      <c r="T464" s="25">
        <v>0.249</v>
      </c>
      <c r="U464" s="25">
        <v>0.2</v>
      </c>
      <c r="V464" s="28">
        <v>53</v>
      </c>
      <c r="W464" s="22">
        <v>6.4000000000000001E-2</v>
      </c>
      <c r="X464" s="9">
        <v>64</v>
      </c>
      <c r="Y464" s="9">
        <v>0</v>
      </c>
      <c r="Z464" s="22">
        <v>9.3000000000000007</v>
      </c>
      <c r="AA464" s="22">
        <v>1.5</v>
      </c>
      <c r="AB464" s="22">
        <v>0.11</v>
      </c>
      <c r="AC464" s="22">
        <v>0.22</v>
      </c>
      <c r="AD464" s="9">
        <v>11</v>
      </c>
      <c r="AE464" s="22">
        <v>6.5</v>
      </c>
      <c r="AF464" s="31">
        <v>4.2</v>
      </c>
      <c r="AG464" s="22">
        <v>0.38</v>
      </c>
      <c r="AH464" s="22">
        <v>8.4</v>
      </c>
      <c r="AI464" s="22">
        <v>0</v>
      </c>
      <c r="AJ464" s="22">
        <v>15</v>
      </c>
      <c r="AK464" s="30">
        <v>2.2999999999999998</v>
      </c>
      <c r="AL464" s="28">
        <v>385</v>
      </c>
      <c r="AM464" s="28">
        <v>388</v>
      </c>
      <c r="AN464" s="28">
        <v>70</v>
      </c>
      <c r="AO464" s="28">
        <v>308</v>
      </c>
      <c r="AP464" s="28">
        <v>33</v>
      </c>
      <c r="AQ464" s="25">
        <v>0.1</v>
      </c>
      <c r="AR464" s="25">
        <v>2.8</v>
      </c>
    </row>
    <row r="465" spans="1:44" ht="18" customHeight="1" x14ac:dyDescent="0.25">
      <c r="A465" t="s">
        <v>713</v>
      </c>
      <c r="B465" s="21" t="s">
        <v>1511</v>
      </c>
      <c r="C465" s="11">
        <v>221.28900540799998</v>
      </c>
      <c r="D465" s="11">
        <v>926</v>
      </c>
      <c r="E465" s="37">
        <v>63.4</v>
      </c>
      <c r="F465" s="38">
        <v>18.399999999999999</v>
      </c>
      <c r="G465" s="25">
        <v>16.399999999999999</v>
      </c>
      <c r="H465" s="25">
        <v>0</v>
      </c>
      <c r="I465" s="25">
        <v>0</v>
      </c>
      <c r="J465" s="25">
        <v>0</v>
      </c>
      <c r="K465" s="25">
        <v>0</v>
      </c>
      <c r="L465" s="30">
        <v>0</v>
      </c>
      <c r="M465" s="25">
        <v>0</v>
      </c>
      <c r="N465" s="25">
        <v>0</v>
      </c>
      <c r="O465" s="25">
        <v>0</v>
      </c>
      <c r="P465" s="25">
        <v>0</v>
      </c>
      <c r="Q465" s="25">
        <v>4.7</v>
      </c>
      <c r="R465" s="25">
        <v>4</v>
      </c>
      <c r="S465" s="25">
        <v>5.6</v>
      </c>
      <c r="T465" s="25">
        <v>0.52</v>
      </c>
      <c r="U465" s="25">
        <v>0.5</v>
      </c>
      <c r="V465" s="28">
        <v>20</v>
      </c>
      <c r="W465" s="22">
        <v>4.7E-2</v>
      </c>
      <c r="X465" s="9">
        <v>47</v>
      </c>
      <c r="Y465" s="9">
        <v>0</v>
      </c>
      <c r="Z465" s="22">
        <v>21</v>
      </c>
      <c r="AA465" s="22">
        <v>0.66</v>
      </c>
      <c r="AB465" s="22">
        <v>8.9999999999999993E-3</v>
      </c>
      <c r="AC465" s="22">
        <v>8.1000000000000003E-2</v>
      </c>
      <c r="AD465" s="9">
        <v>7.8</v>
      </c>
      <c r="AE465" s="22">
        <v>4.4000000000000004</v>
      </c>
      <c r="AF465" s="31">
        <v>3.4</v>
      </c>
      <c r="AG465" s="22">
        <v>0.56999999999999995</v>
      </c>
      <c r="AH465" s="22">
        <v>10</v>
      </c>
      <c r="AI465" s="22">
        <v>0</v>
      </c>
      <c r="AJ465" s="22">
        <v>15</v>
      </c>
      <c r="AK465" s="30">
        <v>1.7</v>
      </c>
      <c r="AL465" s="28">
        <v>65</v>
      </c>
      <c r="AM465" s="28">
        <v>367</v>
      </c>
      <c r="AN465" s="28">
        <v>72</v>
      </c>
      <c r="AO465" s="28">
        <v>314</v>
      </c>
      <c r="AP465" s="28">
        <v>31</v>
      </c>
      <c r="AQ465" s="25">
        <v>1</v>
      </c>
      <c r="AR465" s="25">
        <v>1.6</v>
      </c>
    </row>
    <row r="466" spans="1:44" ht="18" customHeight="1" x14ac:dyDescent="0.25">
      <c r="A466" t="s">
        <v>714</v>
      </c>
      <c r="B466" s="56" t="s">
        <v>1676</v>
      </c>
      <c r="C466" s="11">
        <v>247.09809027199998</v>
      </c>
      <c r="D466" s="11">
        <v>1034</v>
      </c>
      <c r="E466" s="37">
        <v>55.6</v>
      </c>
      <c r="F466" s="38">
        <v>23</v>
      </c>
      <c r="G466" s="25">
        <v>15.6</v>
      </c>
      <c r="H466" s="25">
        <v>3.5</v>
      </c>
      <c r="I466" s="25">
        <v>3.9</v>
      </c>
      <c r="J466" s="25">
        <v>0</v>
      </c>
      <c r="K466" s="25">
        <v>0</v>
      </c>
      <c r="L466" s="30">
        <v>0</v>
      </c>
      <c r="M466" s="25">
        <v>0</v>
      </c>
      <c r="N466" s="25">
        <v>3.5</v>
      </c>
      <c r="O466" s="25">
        <v>0</v>
      </c>
      <c r="P466" s="25">
        <v>0.1</v>
      </c>
      <c r="Q466" s="25">
        <v>4.5</v>
      </c>
      <c r="R466" s="25">
        <v>3</v>
      </c>
      <c r="S466" s="25">
        <v>6.5</v>
      </c>
      <c r="T466" s="25">
        <v>0.42199999999999999</v>
      </c>
      <c r="U466" s="25">
        <v>2.2999999999999998</v>
      </c>
      <c r="V466" s="28">
        <v>39</v>
      </c>
      <c r="W466" s="22">
        <v>4.4999999999999998E-2</v>
      </c>
      <c r="X466" s="9">
        <v>45</v>
      </c>
      <c r="Y466" s="9">
        <v>0</v>
      </c>
      <c r="Z466" s="22">
        <v>20</v>
      </c>
      <c r="AA466" s="22">
        <v>2.4</v>
      </c>
      <c r="AB466" s="22">
        <v>8.9999999999999993E-3</v>
      </c>
      <c r="AC466" s="22">
        <v>7.8E-2</v>
      </c>
      <c r="AD466" s="9">
        <v>9.1999999999999993</v>
      </c>
      <c r="AE466" s="22">
        <v>4.9000000000000004</v>
      </c>
      <c r="AF466" s="31">
        <v>4.3</v>
      </c>
      <c r="AG466" s="22">
        <v>0.56000000000000005</v>
      </c>
      <c r="AH466" s="22">
        <v>11</v>
      </c>
      <c r="AI466" s="22">
        <v>0</v>
      </c>
      <c r="AJ466" s="22">
        <v>15</v>
      </c>
      <c r="AK466" s="30">
        <v>2.2999999999999998</v>
      </c>
      <c r="AL466" s="28">
        <v>361</v>
      </c>
      <c r="AM466" s="28">
        <v>383</v>
      </c>
      <c r="AN466" s="28">
        <v>88</v>
      </c>
      <c r="AO466" s="28">
        <v>347</v>
      </c>
      <c r="AP466" s="28">
        <v>35</v>
      </c>
      <c r="AQ466" s="25">
        <v>1.1000000000000001</v>
      </c>
      <c r="AR466" s="25">
        <v>1.9</v>
      </c>
    </row>
    <row r="467" spans="1:44" ht="18" customHeight="1" x14ac:dyDescent="0.25">
      <c r="A467" t="s">
        <v>715</v>
      </c>
      <c r="B467" s="56" t="s">
        <v>1677</v>
      </c>
      <c r="C467" s="11">
        <v>210.774193056</v>
      </c>
      <c r="D467" s="11">
        <v>882</v>
      </c>
      <c r="E467" s="37">
        <v>58.8</v>
      </c>
      <c r="F467" s="38">
        <v>25</v>
      </c>
      <c r="G467" s="25">
        <v>12.3</v>
      </c>
      <c r="H467" s="25">
        <v>0</v>
      </c>
      <c r="I467" s="25">
        <v>0</v>
      </c>
      <c r="J467" s="25">
        <v>0</v>
      </c>
      <c r="K467" s="25">
        <v>0</v>
      </c>
      <c r="L467" s="30">
        <v>0</v>
      </c>
      <c r="M467" s="25">
        <v>0</v>
      </c>
      <c r="N467" s="25">
        <v>0</v>
      </c>
      <c r="O467" s="25">
        <v>0</v>
      </c>
      <c r="P467" s="25">
        <v>0</v>
      </c>
      <c r="Q467" s="25">
        <v>4.4000000000000004</v>
      </c>
      <c r="R467" s="25">
        <v>2</v>
      </c>
      <c r="S467" s="25">
        <v>4.5</v>
      </c>
      <c r="T467" s="25">
        <v>0.39</v>
      </c>
      <c r="U467" s="25">
        <v>0.3</v>
      </c>
      <c r="V467" s="28">
        <v>43</v>
      </c>
      <c r="W467" s="22">
        <v>0.05</v>
      </c>
      <c r="X467" s="9">
        <v>50</v>
      </c>
      <c r="Y467" s="9">
        <v>0</v>
      </c>
      <c r="Z467" s="22">
        <v>23</v>
      </c>
      <c r="AA467" s="22">
        <v>0.71</v>
      </c>
      <c r="AB467" s="22">
        <v>8.9999999999999993E-3</v>
      </c>
      <c r="AC467" s="22">
        <v>9.8000000000000004E-2</v>
      </c>
      <c r="AD467" s="9">
        <v>10</v>
      </c>
      <c r="AE467" s="22">
        <v>5.3</v>
      </c>
      <c r="AF467" s="31">
        <v>4.7</v>
      </c>
      <c r="AG467" s="22">
        <v>0.61</v>
      </c>
      <c r="AH467" s="22">
        <v>12</v>
      </c>
      <c r="AI467" s="22">
        <v>0</v>
      </c>
      <c r="AJ467" s="22">
        <v>16</v>
      </c>
      <c r="AK467" s="30">
        <v>2.9</v>
      </c>
      <c r="AL467" s="28">
        <v>401</v>
      </c>
      <c r="AM467" s="28">
        <v>419</v>
      </c>
      <c r="AN467" s="28">
        <v>97</v>
      </c>
      <c r="AO467" s="28">
        <v>379</v>
      </c>
      <c r="AP467" s="28">
        <v>38</v>
      </c>
      <c r="AQ467" s="25">
        <v>1.1000000000000001</v>
      </c>
      <c r="AR467" s="25">
        <v>2</v>
      </c>
    </row>
    <row r="468" spans="1:44" ht="18" customHeight="1" x14ac:dyDescent="0.25">
      <c r="A468" t="s">
        <v>716</v>
      </c>
      <c r="B468" s="56" t="s">
        <v>1678</v>
      </c>
      <c r="C468" s="11">
        <v>158</v>
      </c>
      <c r="D468" s="11">
        <v>659</v>
      </c>
      <c r="E468" s="37">
        <v>68.900000000000006</v>
      </c>
      <c r="F468" s="38">
        <v>18.899999999999999</v>
      </c>
      <c r="G468" s="25">
        <v>9.1</v>
      </c>
      <c r="H468" s="25">
        <v>0</v>
      </c>
      <c r="I468" s="25">
        <v>0</v>
      </c>
      <c r="J468" s="25">
        <v>0</v>
      </c>
      <c r="K468" s="25">
        <v>0</v>
      </c>
      <c r="L468" s="30">
        <v>0</v>
      </c>
      <c r="M468" s="25">
        <v>0</v>
      </c>
      <c r="N468" s="25">
        <v>0</v>
      </c>
      <c r="O468" s="25">
        <v>0</v>
      </c>
      <c r="P468" s="25">
        <v>0</v>
      </c>
      <c r="Q468" s="25">
        <v>2.5</v>
      </c>
      <c r="R468" s="25">
        <v>2.2000000000000002</v>
      </c>
      <c r="S468" s="25">
        <v>3.3</v>
      </c>
      <c r="T468" s="25">
        <v>0.28999999999999998</v>
      </c>
      <c r="U468" s="25">
        <v>0.2</v>
      </c>
      <c r="V468" s="28">
        <v>28</v>
      </c>
      <c r="W468" s="22">
        <v>1.2E-2</v>
      </c>
      <c r="X468" s="9">
        <v>12</v>
      </c>
      <c r="Y468" s="9">
        <v>0</v>
      </c>
      <c r="Z468" s="22">
        <v>17</v>
      </c>
      <c r="AA468" s="22">
        <v>0.25</v>
      </c>
      <c r="AB468" s="22">
        <v>8.9999999999999993E-3</v>
      </c>
      <c r="AC468" s="22">
        <v>0.14000000000000001</v>
      </c>
      <c r="AD468" s="9">
        <v>9.6999999999999993</v>
      </c>
      <c r="AE468" s="22">
        <v>6.2</v>
      </c>
      <c r="AF468" s="31">
        <v>3.5</v>
      </c>
      <c r="AG468" s="22">
        <v>0.41</v>
      </c>
      <c r="AH468" s="22">
        <v>10</v>
      </c>
      <c r="AI468" s="22">
        <v>0</v>
      </c>
      <c r="AJ468" s="22">
        <v>24</v>
      </c>
      <c r="AK468" s="30">
        <v>1.6</v>
      </c>
      <c r="AL468" s="28">
        <v>65</v>
      </c>
      <c r="AM468" s="28">
        <v>404</v>
      </c>
      <c r="AN468" s="28">
        <v>70</v>
      </c>
      <c r="AO468" s="28">
        <v>296</v>
      </c>
      <c r="AP468" s="28">
        <v>29</v>
      </c>
      <c r="AQ468" s="25">
        <v>1.7</v>
      </c>
      <c r="AR468" s="25">
        <v>1.7</v>
      </c>
    </row>
    <row r="469" spans="1:44" ht="18" customHeight="1" x14ac:dyDescent="0.25">
      <c r="A469" t="s">
        <v>717</v>
      </c>
      <c r="B469" s="56" t="s">
        <v>1679</v>
      </c>
      <c r="C469" s="11">
        <v>174.45029584</v>
      </c>
      <c r="D469" s="11">
        <v>730</v>
      </c>
      <c r="E469" s="37">
        <v>65.7</v>
      </c>
      <c r="F469" s="38">
        <v>22</v>
      </c>
      <c r="G469" s="25">
        <v>9.6</v>
      </c>
      <c r="H469" s="25">
        <v>0</v>
      </c>
      <c r="I469" s="25">
        <v>0</v>
      </c>
      <c r="J469" s="25">
        <v>0</v>
      </c>
      <c r="K469" s="25">
        <v>0</v>
      </c>
      <c r="L469" s="30">
        <v>0</v>
      </c>
      <c r="M469" s="25">
        <v>0</v>
      </c>
      <c r="N469" s="25">
        <v>0</v>
      </c>
      <c r="O469" s="25">
        <v>0</v>
      </c>
      <c r="P469" s="25">
        <v>0</v>
      </c>
      <c r="Q469" s="25">
        <v>2.8</v>
      </c>
      <c r="R469" s="25">
        <v>2.2999999999999998</v>
      </c>
      <c r="S469" s="25">
        <v>3.3</v>
      </c>
      <c r="T469" s="25">
        <v>0.28999999999999998</v>
      </c>
      <c r="U469" s="25">
        <v>0.3</v>
      </c>
      <c r="V469" s="28">
        <v>60</v>
      </c>
      <c r="W469" s="22">
        <v>8.9999999999999993E-3</v>
      </c>
      <c r="X469" s="43">
        <v>9</v>
      </c>
      <c r="Y469" s="9">
        <v>0</v>
      </c>
      <c r="Z469" s="22">
        <v>9.8000000000000007</v>
      </c>
      <c r="AA469" s="22">
        <v>2.2000000000000002</v>
      </c>
      <c r="AB469" s="22">
        <v>8.9999999999999993E-3</v>
      </c>
      <c r="AC469" s="40">
        <v>0.04</v>
      </c>
      <c r="AD469" s="9">
        <v>9.6</v>
      </c>
      <c r="AE469" s="22">
        <v>5.5</v>
      </c>
      <c r="AF469" s="31">
        <v>4.0999999999999996</v>
      </c>
      <c r="AG469" s="22">
        <v>0.19</v>
      </c>
      <c r="AH469" s="22">
        <v>13</v>
      </c>
      <c r="AI469" s="22">
        <v>0</v>
      </c>
      <c r="AJ469" s="22">
        <v>15</v>
      </c>
      <c r="AK469" s="30">
        <v>2</v>
      </c>
      <c r="AL469" s="28">
        <v>46</v>
      </c>
      <c r="AM469" s="28">
        <v>321</v>
      </c>
      <c r="AN469" s="28">
        <v>47</v>
      </c>
      <c r="AO469" s="28">
        <v>223</v>
      </c>
      <c r="AP469" s="28">
        <v>28</v>
      </c>
      <c r="AQ469" s="25">
        <v>2.6</v>
      </c>
      <c r="AR469" s="25">
        <v>1.4</v>
      </c>
    </row>
    <row r="470" spans="1:44" ht="18" customHeight="1" x14ac:dyDescent="0.25">
      <c r="A470" t="s">
        <v>718</v>
      </c>
      <c r="B470" s="56" t="s">
        <v>1680</v>
      </c>
      <c r="C470" s="11">
        <v>204.082948832</v>
      </c>
      <c r="D470" s="11">
        <v>854</v>
      </c>
      <c r="E470" s="37">
        <v>60.2</v>
      </c>
      <c r="F470" s="38">
        <v>24</v>
      </c>
      <c r="G470" s="25">
        <v>12</v>
      </c>
      <c r="H470" s="25">
        <v>0</v>
      </c>
      <c r="I470" s="25">
        <v>0</v>
      </c>
      <c r="J470" s="25">
        <v>0</v>
      </c>
      <c r="K470" s="25">
        <v>0</v>
      </c>
      <c r="L470" s="30">
        <v>0</v>
      </c>
      <c r="M470" s="25">
        <v>0</v>
      </c>
      <c r="N470" s="25">
        <v>0</v>
      </c>
      <c r="O470" s="25">
        <v>0</v>
      </c>
      <c r="P470" s="25">
        <v>0</v>
      </c>
      <c r="Q470" s="25">
        <v>3</v>
      </c>
      <c r="R470" s="25">
        <v>5.7</v>
      </c>
      <c r="S470" s="25">
        <v>2.8</v>
      </c>
      <c r="T470" s="25">
        <v>0.28999999999999998</v>
      </c>
      <c r="U470" s="25">
        <v>0.4</v>
      </c>
      <c r="V470" s="28">
        <v>65</v>
      </c>
      <c r="W470" s="22">
        <v>8.9999999999999993E-3</v>
      </c>
      <c r="X470" s="43">
        <v>9</v>
      </c>
      <c r="Y470" s="9">
        <v>0</v>
      </c>
      <c r="Z470" s="22">
        <v>8.8000000000000007</v>
      </c>
      <c r="AA470" s="22">
        <v>1.5</v>
      </c>
      <c r="AB470" s="22">
        <v>8.9999999999999993E-3</v>
      </c>
      <c r="AC470" s="40">
        <v>0.04</v>
      </c>
      <c r="AD470" s="9">
        <v>10</v>
      </c>
      <c r="AE470" s="24">
        <v>6</v>
      </c>
      <c r="AF470" s="31">
        <v>4.5</v>
      </c>
      <c r="AG470" s="46">
        <v>0.1</v>
      </c>
      <c r="AH470" s="22">
        <v>14</v>
      </c>
      <c r="AI470" s="22">
        <v>0</v>
      </c>
      <c r="AJ470" s="22">
        <v>21</v>
      </c>
      <c r="AK470" s="30">
        <v>3.2</v>
      </c>
      <c r="AL470" s="28">
        <v>187</v>
      </c>
      <c r="AM470" s="28">
        <v>369</v>
      </c>
      <c r="AN470" s="28">
        <v>445</v>
      </c>
      <c r="AO470" s="28">
        <v>637</v>
      </c>
      <c r="AP470" s="28">
        <v>42</v>
      </c>
      <c r="AQ470" s="25">
        <v>3</v>
      </c>
      <c r="AR470" s="25">
        <v>2.5</v>
      </c>
    </row>
    <row r="471" spans="1:44" ht="18" customHeight="1" x14ac:dyDescent="0.25">
      <c r="A471" t="s">
        <v>719</v>
      </c>
      <c r="B471" s="56" t="s">
        <v>1681</v>
      </c>
      <c r="C471" s="11">
        <v>186.159973232</v>
      </c>
      <c r="D471" s="11">
        <v>779</v>
      </c>
      <c r="E471" s="37">
        <v>62</v>
      </c>
      <c r="F471" s="38">
        <v>26.3</v>
      </c>
      <c r="G471" s="25">
        <v>9</v>
      </c>
      <c r="H471" s="25">
        <v>0</v>
      </c>
      <c r="I471" s="25">
        <v>0</v>
      </c>
      <c r="J471" s="25">
        <v>0</v>
      </c>
      <c r="K471" s="25">
        <v>0</v>
      </c>
      <c r="L471" s="30">
        <v>0</v>
      </c>
      <c r="M471" s="25">
        <v>0</v>
      </c>
      <c r="N471" s="25">
        <v>0</v>
      </c>
      <c r="O471" s="25">
        <v>0</v>
      </c>
      <c r="P471" s="25">
        <v>0</v>
      </c>
      <c r="Q471" s="25">
        <v>1.5</v>
      </c>
      <c r="R471" s="25">
        <v>5</v>
      </c>
      <c r="S471" s="25">
        <v>2.1</v>
      </c>
      <c r="T471" s="25">
        <v>0.28999999999999998</v>
      </c>
      <c r="U471" s="25">
        <v>0.5</v>
      </c>
      <c r="V471" s="28">
        <v>60</v>
      </c>
      <c r="W471" s="22">
        <v>0.01</v>
      </c>
      <c r="X471" s="9">
        <v>10</v>
      </c>
      <c r="Y471" s="9">
        <v>0</v>
      </c>
      <c r="Z471" s="24">
        <v>7</v>
      </c>
      <c r="AA471" s="46">
        <v>0.7</v>
      </c>
      <c r="AB471" s="10">
        <v>8.9999999999999993E-3</v>
      </c>
      <c r="AC471" s="40">
        <v>0.04</v>
      </c>
      <c r="AD471" s="9">
        <v>12</v>
      </c>
      <c r="AE471" s="24">
        <v>7</v>
      </c>
      <c r="AF471" s="31">
        <v>4.9000000000000004</v>
      </c>
      <c r="AG471" s="46">
        <v>0.1</v>
      </c>
      <c r="AH471" s="22">
        <v>13</v>
      </c>
      <c r="AI471" s="22">
        <v>0</v>
      </c>
      <c r="AJ471" s="22">
        <v>21</v>
      </c>
      <c r="AK471" s="30">
        <v>1.8</v>
      </c>
      <c r="AL471" s="28">
        <v>172</v>
      </c>
      <c r="AM471" s="28">
        <v>424</v>
      </c>
      <c r="AN471" s="28">
        <v>473</v>
      </c>
      <c r="AO471" s="28">
        <v>637</v>
      </c>
      <c r="AP471" s="28">
        <v>25</v>
      </c>
      <c r="AQ471" s="25">
        <v>3.1</v>
      </c>
      <c r="AR471" s="25">
        <v>2.7</v>
      </c>
    </row>
    <row r="472" spans="1:44" ht="18" customHeight="1" x14ac:dyDescent="0.25">
      <c r="A472" t="s">
        <v>720</v>
      </c>
      <c r="B472" s="56" t="s">
        <v>1682</v>
      </c>
      <c r="C472" s="11">
        <v>173.97234982399999</v>
      </c>
      <c r="D472" s="11">
        <v>728</v>
      </c>
      <c r="E472" s="37">
        <v>66.8</v>
      </c>
      <c r="F472" s="38">
        <v>20</v>
      </c>
      <c r="G472" s="25">
        <v>10.199999999999999</v>
      </c>
      <c r="H472" s="25">
        <v>0.5</v>
      </c>
      <c r="I472" s="25">
        <v>0.6</v>
      </c>
      <c r="J472" s="25">
        <v>0</v>
      </c>
      <c r="K472" s="25">
        <v>0</v>
      </c>
      <c r="L472" s="30">
        <v>0</v>
      </c>
      <c r="M472" s="25">
        <v>0</v>
      </c>
      <c r="N472" s="25">
        <v>0.5</v>
      </c>
      <c r="O472" s="25">
        <v>0</v>
      </c>
      <c r="P472" s="25">
        <v>0</v>
      </c>
      <c r="Q472" s="25">
        <v>2.2999999999999998</v>
      </c>
      <c r="R472" s="25">
        <v>2.2999999999999998</v>
      </c>
      <c r="S472" s="25">
        <v>4.4000000000000004</v>
      </c>
      <c r="T472" s="25">
        <v>0.251</v>
      </c>
      <c r="U472" s="25">
        <v>1.7</v>
      </c>
      <c r="V472" s="28">
        <v>29</v>
      </c>
      <c r="W472" s="22">
        <v>1.0999999999999999E-2</v>
      </c>
      <c r="X472" s="9">
        <v>11</v>
      </c>
      <c r="Y472" s="9">
        <v>0</v>
      </c>
      <c r="Z472" s="22">
        <v>16</v>
      </c>
      <c r="AA472" s="22">
        <v>2.1</v>
      </c>
      <c r="AB472" s="22">
        <v>8.9999999999999993E-3</v>
      </c>
      <c r="AC472" s="22">
        <v>0.13</v>
      </c>
      <c r="AD472" s="9">
        <v>9.5</v>
      </c>
      <c r="AE472" s="22">
        <v>5.8</v>
      </c>
      <c r="AF472" s="31">
        <v>3.7</v>
      </c>
      <c r="AG472" s="22">
        <v>0.34</v>
      </c>
      <c r="AH472" s="22">
        <v>9.4</v>
      </c>
      <c r="AI472" s="22">
        <v>0</v>
      </c>
      <c r="AJ472" s="22">
        <v>20</v>
      </c>
      <c r="AK472" s="30">
        <v>2.5</v>
      </c>
      <c r="AL472" s="28">
        <v>311</v>
      </c>
      <c r="AM472" s="28">
        <v>421</v>
      </c>
      <c r="AN472" s="28">
        <v>73</v>
      </c>
      <c r="AO472" s="28">
        <v>278</v>
      </c>
      <c r="AP472" s="28">
        <v>28</v>
      </c>
      <c r="AQ472" s="25">
        <v>1.5</v>
      </c>
      <c r="AR472" s="25">
        <v>1.8</v>
      </c>
    </row>
    <row r="473" spans="1:44" ht="18" customHeight="1" x14ac:dyDescent="0.25">
      <c r="A473" t="s">
        <v>721</v>
      </c>
      <c r="B473" s="56" t="s">
        <v>1683</v>
      </c>
      <c r="C473" s="11">
        <v>168.47597063999999</v>
      </c>
      <c r="D473" s="11">
        <v>705</v>
      </c>
      <c r="E473" s="37">
        <v>63.7</v>
      </c>
      <c r="F473" s="38">
        <v>25.9</v>
      </c>
      <c r="G473" s="25">
        <v>7.2</v>
      </c>
      <c r="H473" s="25">
        <v>0</v>
      </c>
      <c r="I473" s="25">
        <v>0</v>
      </c>
      <c r="J473" s="25">
        <v>0</v>
      </c>
      <c r="K473" s="25">
        <v>0</v>
      </c>
      <c r="L473" s="30">
        <v>0</v>
      </c>
      <c r="M473" s="25">
        <v>0</v>
      </c>
      <c r="N473" s="25">
        <v>0</v>
      </c>
      <c r="O473" s="25">
        <v>0</v>
      </c>
      <c r="P473" s="25">
        <v>0</v>
      </c>
      <c r="Q473" s="25">
        <v>2.2000000000000002</v>
      </c>
      <c r="R473" s="25">
        <v>1.4</v>
      </c>
      <c r="S473" s="25">
        <v>2.7</v>
      </c>
      <c r="T473" s="25">
        <v>0.23</v>
      </c>
      <c r="U473" s="25">
        <v>0.1</v>
      </c>
      <c r="V473" s="28">
        <v>38</v>
      </c>
      <c r="W473" s="22">
        <v>8.9999999999999993E-3</v>
      </c>
      <c r="X473" s="43">
        <v>9</v>
      </c>
      <c r="Y473" s="9">
        <v>0</v>
      </c>
      <c r="Z473" s="22">
        <v>11</v>
      </c>
      <c r="AA473" s="46">
        <v>0.7</v>
      </c>
      <c r="AB473" s="22">
        <v>4.9000000000000002E-2</v>
      </c>
      <c r="AC473" s="22">
        <v>0.19</v>
      </c>
      <c r="AD473" s="9">
        <v>13</v>
      </c>
      <c r="AE473" s="22">
        <v>8.4</v>
      </c>
      <c r="AF473" s="31">
        <v>4.8</v>
      </c>
      <c r="AG473" s="46">
        <v>0.3</v>
      </c>
      <c r="AH473" s="22">
        <v>9.3000000000000007</v>
      </c>
      <c r="AI473" s="22">
        <v>0</v>
      </c>
      <c r="AJ473" s="22">
        <v>31</v>
      </c>
      <c r="AK473" s="30">
        <v>3.1</v>
      </c>
      <c r="AL473" s="28">
        <v>390</v>
      </c>
      <c r="AM473" s="28">
        <v>496</v>
      </c>
      <c r="AN473" s="28">
        <v>67</v>
      </c>
      <c r="AO473" s="28">
        <v>307</v>
      </c>
      <c r="AP473" s="28">
        <v>35</v>
      </c>
      <c r="AQ473" s="25">
        <v>1.9</v>
      </c>
      <c r="AR473" s="25">
        <v>1.2</v>
      </c>
    </row>
    <row r="474" spans="1:44" ht="18" customHeight="1" x14ac:dyDescent="0.25">
      <c r="A474" t="s">
        <v>722</v>
      </c>
      <c r="B474" s="21" t="s">
        <v>1512</v>
      </c>
      <c r="C474" s="11">
        <v>90.331797023999997</v>
      </c>
      <c r="D474" s="11">
        <v>378</v>
      </c>
      <c r="E474" s="37">
        <v>78.2</v>
      </c>
      <c r="F474" s="38">
        <v>19</v>
      </c>
      <c r="G474" s="25">
        <v>1.6</v>
      </c>
      <c r="H474" s="25">
        <v>0</v>
      </c>
      <c r="I474" s="25">
        <v>0</v>
      </c>
      <c r="J474" s="25">
        <v>0</v>
      </c>
      <c r="K474" s="25">
        <v>0</v>
      </c>
      <c r="L474" s="30">
        <v>0</v>
      </c>
      <c r="M474" s="25">
        <v>0</v>
      </c>
      <c r="N474" s="25">
        <v>0</v>
      </c>
      <c r="O474" s="25">
        <v>0</v>
      </c>
      <c r="P474" s="25">
        <v>0</v>
      </c>
      <c r="Q474" s="25">
        <v>0.3</v>
      </c>
      <c r="R474" s="25">
        <v>0.4</v>
      </c>
      <c r="S474" s="25">
        <v>0.4</v>
      </c>
      <c r="T474" s="25">
        <v>0</v>
      </c>
      <c r="U474" s="25">
        <v>0</v>
      </c>
      <c r="V474" s="28">
        <v>85</v>
      </c>
      <c r="W474" s="22">
        <v>0</v>
      </c>
      <c r="X474" s="9">
        <v>0</v>
      </c>
      <c r="Y474" s="9">
        <v>0</v>
      </c>
      <c r="Z474" s="22">
        <v>10</v>
      </c>
      <c r="AA474" s="22">
        <v>0.35</v>
      </c>
      <c r="AB474" s="22">
        <v>0.12</v>
      </c>
      <c r="AC474" s="40">
        <v>0.05</v>
      </c>
      <c r="AD474" s="43">
        <v>4</v>
      </c>
      <c r="AE474" s="22">
        <v>0.51</v>
      </c>
      <c r="AF474" s="31">
        <v>3.5</v>
      </c>
      <c r="AG474" s="22">
        <v>0.13</v>
      </c>
      <c r="AH474" s="22">
        <v>1.5</v>
      </c>
      <c r="AI474" s="22">
        <v>0</v>
      </c>
      <c r="AJ474" s="22">
        <v>8.5</v>
      </c>
      <c r="AK474" s="30">
        <v>1</v>
      </c>
      <c r="AL474" s="28">
        <v>112</v>
      </c>
      <c r="AM474" s="28">
        <v>234</v>
      </c>
      <c r="AN474" s="28">
        <v>54</v>
      </c>
      <c r="AO474" s="28">
        <v>173</v>
      </c>
      <c r="AP474" s="28">
        <v>29</v>
      </c>
      <c r="AQ474" s="25">
        <v>0.4</v>
      </c>
      <c r="AR474" s="25">
        <v>0.6</v>
      </c>
    </row>
    <row r="475" spans="1:44" ht="18" customHeight="1" x14ac:dyDescent="0.25">
      <c r="A475" t="s">
        <v>723</v>
      </c>
      <c r="B475" s="56" t="s">
        <v>1684</v>
      </c>
      <c r="C475" s="11">
        <v>103.714285472</v>
      </c>
      <c r="D475" s="11">
        <v>434</v>
      </c>
      <c r="E475" s="37">
        <v>74.400000000000006</v>
      </c>
      <c r="F475" s="38">
        <v>21.9</v>
      </c>
      <c r="G475" s="25">
        <v>1.8</v>
      </c>
      <c r="H475" s="25">
        <v>0</v>
      </c>
      <c r="I475" s="25">
        <v>0</v>
      </c>
      <c r="J475" s="25">
        <v>0</v>
      </c>
      <c r="K475" s="25">
        <v>0</v>
      </c>
      <c r="L475" s="30">
        <v>0</v>
      </c>
      <c r="M475" s="25">
        <v>0</v>
      </c>
      <c r="N475" s="25">
        <v>0</v>
      </c>
      <c r="O475" s="25">
        <v>0</v>
      </c>
      <c r="P475" s="25">
        <v>0</v>
      </c>
      <c r="Q475" s="25">
        <v>0.4</v>
      </c>
      <c r="R475" s="25">
        <v>0.5</v>
      </c>
      <c r="S475" s="25">
        <v>0.5</v>
      </c>
      <c r="T475" s="25">
        <v>0</v>
      </c>
      <c r="U475" s="25">
        <v>0</v>
      </c>
      <c r="V475" s="28">
        <v>98</v>
      </c>
      <c r="W475" s="22">
        <v>0</v>
      </c>
      <c r="X475" s="9">
        <v>0</v>
      </c>
      <c r="Y475" s="9">
        <v>0</v>
      </c>
      <c r="Z475" s="22">
        <v>11</v>
      </c>
      <c r="AA475" s="22">
        <v>0.42</v>
      </c>
      <c r="AB475" s="22">
        <v>0.12</v>
      </c>
      <c r="AC475" s="22">
        <v>5.3999999999999999E-2</v>
      </c>
      <c r="AD475" s="9">
        <v>4.7</v>
      </c>
      <c r="AE475" s="22">
        <v>0.56000000000000005</v>
      </c>
      <c r="AF475" s="31">
        <v>4.0999999999999996</v>
      </c>
      <c r="AG475" s="22">
        <v>0.13</v>
      </c>
      <c r="AH475" s="22">
        <v>1.5</v>
      </c>
      <c r="AI475" s="22">
        <v>0</v>
      </c>
      <c r="AJ475" s="22">
        <v>8.1999999999999993</v>
      </c>
      <c r="AK475" s="30">
        <v>1.9</v>
      </c>
      <c r="AL475" s="28">
        <v>413</v>
      </c>
      <c r="AM475" s="28">
        <v>241</v>
      </c>
      <c r="AN475" s="28">
        <v>61</v>
      </c>
      <c r="AO475" s="28">
        <v>188</v>
      </c>
      <c r="AP475" s="28">
        <v>32</v>
      </c>
      <c r="AQ475" s="25">
        <v>0.4</v>
      </c>
      <c r="AR475" s="25">
        <v>0.7</v>
      </c>
    </row>
    <row r="476" spans="1:44" ht="18" customHeight="1" x14ac:dyDescent="0.25">
      <c r="A476" t="s">
        <v>724</v>
      </c>
      <c r="B476" s="21" t="s">
        <v>1513</v>
      </c>
      <c r="C476" s="11">
        <v>73.36471345599999</v>
      </c>
      <c r="D476" s="11">
        <v>307</v>
      </c>
      <c r="E476" s="37">
        <v>80.400000000000006</v>
      </c>
      <c r="F476" s="38">
        <v>17.899999999999999</v>
      </c>
      <c r="G476" s="25">
        <v>0.2</v>
      </c>
      <c r="H476" s="25">
        <v>0</v>
      </c>
      <c r="I476" s="25">
        <v>0</v>
      </c>
      <c r="J476" s="25">
        <v>0</v>
      </c>
      <c r="K476" s="25">
        <v>0</v>
      </c>
      <c r="L476" s="30">
        <v>0</v>
      </c>
      <c r="M476" s="25">
        <v>0</v>
      </c>
      <c r="N476" s="25">
        <v>0</v>
      </c>
      <c r="O476" s="25">
        <v>0</v>
      </c>
      <c r="P476" s="25">
        <v>0</v>
      </c>
      <c r="Q476" s="25">
        <v>0</v>
      </c>
      <c r="R476" s="25">
        <v>0</v>
      </c>
      <c r="S476" s="25">
        <v>0.1</v>
      </c>
      <c r="T476" s="25">
        <v>0</v>
      </c>
      <c r="U476" s="25">
        <v>0</v>
      </c>
      <c r="V476" s="28">
        <v>42</v>
      </c>
      <c r="W476" s="22">
        <v>2.4E-2</v>
      </c>
      <c r="X476" s="9">
        <v>24</v>
      </c>
      <c r="Y476" s="9">
        <v>0</v>
      </c>
      <c r="Z476" s="22">
        <v>0</v>
      </c>
      <c r="AA476" s="22">
        <v>0.23</v>
      </c>
      <c r="AB476" s="22">
        <v>3.5999999999999997E-2</v>
      </c>
      <c r="AC476" s="22">
        <v>1.9E-2</v>
      </c>
      <c r="AD476" s="9">
        <v>5.3</v>
      </c>
      <c r="AE476" s="24">
        <v>2</v>
      </c>
      <c r="AF476" s="31">
        <v>3.3</v>
      </c>
      <c r="AG476" s="22">
        <v>4.5999999999999999E-2</v>
      </c>
      <c r="AH476" s="22">
        <v>0.26</v>
      </c>
      <c r="AI476" s="22">
        <v>0</v>
      </c>
      <c r="AJ476" s="22">
        <v>7.3</v>
      </c>
      <c r="AK476" s="30">
        <v>1.1000000000000001</v>
      </c>
      <c r="AL476" s="28">
        <v>86</v>
      </c>
      <c r="AM476" s="28">
        <v>333</v>
      </c>
      <c r="AN476" s="25">
        <v>7</v>
      </c>
      <c r="AO476" s="28">
        <v>207</v>
      </c>
      <c r="AP476" s="28">
        <v>27</v>
      </c>
      <c r="AQ476" s="25">
        <v>0.2</v>
      </c>
      <c r="AR476" s="25">
        <v>0.5</v>
      </c>
    </row>
    <row r="477" spans="1:44" ht="18" customHeight="1" x14ac:dyDescent="0.25">
      <c r="A477" t="s">
        <v>725</v>
      </c>
      <c r="B477" s="56" t="s">
        <v>1685</v>
      </c>
      <c r="C477" s="11">
        <v>88.181039951999992</v>
      </c>
      <c r="D477" s="11">
        <v>369</v>
      </c>
      <c r="E477" s="37">
        <v>75.7</v>
      </c>
      <c r="F477" s="38">
        <v>21.4</v>
      </c>
      <c r="G477" s="25">
        <v>0.3</v>
      </c>
      <c r="H477" s="25">
        <v>0</v>
      </c>
      <c r="I477" s="25">
        <v>0</v>
      </c>
      <c r="J477" s="25">
        <v>0</v>
      </c>
      <c r="K477" s="25">
        <v>0</v>
      </c>
      <c r="L477" s="30">
        <v>0</v>
      </c>
      <c r="M477" s="25">
        <v>0</v>
      </c>
      <c r="N477" s="25">
        <v>0</v>
      </c>
      <c r="O477" s="25">
        <v>0</v>
      </c>
      <c r="P477" s="25">
        <v>0</v>
      </c>
      <c r="Q477" s="25">
        <v>0.1</v>
      </c>
      <c r="R477" s="25">
        <v>0</v>
      </c>
      <c r="S477" s="25">
        <v>0.1</v>
      </c>
      <c r="T477" s="25">
        <v>0</v>
      </c>
      <c r="U477" s="25">
        <v>0</v>
      </c>
      <c r="V477" s="28">
        <v>50</v>
      </c>
      <c r="W477" s="22">
        <v>2.7E-2</v>
      </c>
      <c r="X477" s="9">
        <v>27</v>
      </c>
      <c r="Y477" s="9">
        <v>0</v>
      </c>
      <c r="Z477" s="22">
        <v>0</v>
      </c>
      <c r="AA477" s="22">
        <v>0.28999999999999998</v>
      </c>
      <c r="AB477" s="22">
        <v>3.5999999999999997E-2</v>
      </c>
      <c r="AC477" s="22">
        <v>2.1000000000000001E-2</v>
      </c>
      <c r="AD477" s="9">
        <v>6.3</v>
      </c>
      <c r="AE477" s="22">
        <v>2.2999999999999998</v>
      </c>
      <c r="AF477" s="24" t="s">
        <v>1020</v>
      </c>
      <c r="AG477" s="22">
        <v>4.5999999999999999E-2</v>
      </c>
      <c r="AH477" s="22">
        <v>0.26</v>
      </c>
      <c r="AI477" s="22">
        <v>0</v>
      </c>
      <c r="AJ477" s="22">
        <v>7.4</v>
      </c>
      <c r="AK477" s="30">
        <v>2.2000000000000002</v>
      </c>
      <c r="AL477" s="28">
        <v>404</v>
      </c>
      <c r="AM477" s="28">
        <v>355</v>
      </c>
      <c r="AN477" s="25">
        <v>9</v>
      </c>
      <c r="AO477" s="28">
        <v>234</v>
      </c>
      <c r="AP477" s="28">
        <v>31</v>
      </c>
      <c r="AQ477" s="25">
        <v>0.3</v>
      </c>
      <c r="AR477" s="25">
        <v>0.6</v>
      </c>
    </row>
    <row r="478" spans="1:44" ht="18" customHeight="1" x14ac:dyDescent="0.25">
      <c r="A478" t="s">
        <v>726</v>
      </c>
      <c r="B478" s="21" t="s">
        <v>1514</v>
      </c>
      <c r="C478" s="11">
        <v>91.765635071999995</v>
      </c>
      <c r="D478" s="11">
        <v>384</v>
      </c>
      <c r="E478" s="37">
        <v>78</v>
      </c>
      <c r="F478" s="38">
        <v>17.8</v>
      </c>
      <c r="G478" s="25">
        <v>2.2999999999999998</v>
      </c>
      <c r="H478" s="25">
        <v>0</v>
      </c>
      <c r="I478" s="25">
        <v>0</v>
      </c>
      <c r="J478" s="25">
        <v>0</v>
      </c>
      <c r="K478" s="25">
        <v>0</v>
      </c>
      <c r="L478" s="30">
        <v>0</v>
      </c>
      <c r="M478" s="25">
        <v>0</v>
      </c>
      <c r="N478" s="25">
        <v>0</v>
      </c>
      <c r="O478" s="25">
        <v>0</v>
      </c>
      <c r="P478" s="25">
        <v>0</v>
      </c>
      <c r="Q478" s="25">
        <v>0.5</v>
      </c>
      <c r="R478" s="25">
        <v>0.5</v>
      </c>
      <c r="S478" s="25">
        <v>0.9</v>
      </c>
      <c r="T478" s="25">
        <v>0</v>
      </c>
      <c r="U478" s="25">
        <v>0.2</v>
      </c>
      <c r="V478" s="28">
        <v>38</v>
      </c>
      <c r="W478" s="22">
        <v>8.9999999999999993E-3</v>
      </c>
      <c r="X478" s="43">
        <v>9</v>
      </c>
      <c r="Y478" s="9">
        <v>0</v>
      </c>
      <c r="Z478" s="22">
        <v>19</v>
      </c>
      <c r="AA478" s="22">
        <v>0.13</v>
      </c>
      <c r="AB478" s="22">
        <v>9.0999999999999998E-2</v>
      </c>
      <c r="AC478" s="40">
        <v>0.04</v>
      </c>
      <c r="AD478" s="9">
        <v>7.3</v>
      </c>
      <c r="AE478" s="24">
        <v>4</v>
      </c>
      <c r="AF478" s="31">
        <v>3.3</v>
      </c>
      <c r="AG478" s="22">
        <v>0.28000000000000003</v>
      </c>
      <c r="AH478" s="22">
        <v>1.9</v>
      </c>
      <c r="AI478" s="22">
        <v>0</v>
      </c>
      <c r="AJ478" s="22">
        <v>8.1999999999999993</v>
      </c>
      <c r="AK478" s="30">
        <v>1.3</v>
      </c>
      <c r="AL478" s="28">
        <v>41</v>
      </c>
      <c r="AM478" s="28">
        <v>396</v>
      </c>
      <c r="AN478" s="28">
        <v>20</v>
      </c>
      <c r="AO478" s="28">
        <v>245</v>
      </c>
      <c r="AP478" s="28">
        <v>24</v>
      </c>
      <c r="AQ478" s="25">
        <v>0.2</v>
      </c>
      <c r="AR478" s="25">
        <v>0.6</v>
      </c>
    </row>
    <row r="479" spans="1:44" ht="18" customHeight="1" x14ac:dyDescent="0.25">
      <c r="A479" t="s">
        <v>727</v>
      </c>
      <c r="B479" s="56" t="s">
        <v>1686</v>
      </c>
      <c r="C479" s="11">
        <v>118</v>
      </c>
      <c r="D479" s="11">
        <v>496</v>
      </c>
      <c r="E479" s="37">
        <v>72.599999999999994</v>
      </c>
      <c r="F479" s="38">
        <v>21.3</v>
      </c>
      <c r="G479" s="25">
        <v>3.7</v>
      </c>
      <c r="H479" s="25">
        <v>0</v>
      </c>
      <c r="I479" s="25">
        <v>0</v>
      </c>
      <c r="J479" s="25">
        <v>0</v>
      </c>
      <c r="K479" s="25">
        <v>0</v>
      </c>
      <c r="L479" s="30">
        <v>0</v>
      </c>
      <c r="M479" s="25">
        <v>0</v>
      </c>
      <c r="N479" s="25">
        <v>0</v>
      </c>
      <c r="O479" s="25">
        <v>0</v>
      </c>
      <c r="P479" s="25">
        <v>0</v>
      </c>
      <c r="Q479" s="25">
        <v>0.8</v>
      </c>
      <c r="R479" s="25">
        <v>0.8</v>
      </c>
      <c r="S479" s="25">
        <v>1.4</v>
      </c>
      <c r="T479" s="25">
        <v>0</v>
      </c>
      <c r="U479" s="25">
        <v>0.4</v>
      </c>
      <c r="V479" s="28">
        <v>45</v>
      </c>
      <c r="W479" s="22">
        <v>0.01</v>
      </c>
      <c r="X479" s="9">
        <v>10</v>
      </c>
      <c r="Y479" s="9">
        <v>0</v>
      </c>
      <c r="Z479" s="22">
        <v>22</v>
      </c>
      <c r="AA479" s="46">
        <v>0.2</v>
      </c>
      <c r="AB479" s="22">
        <v>9.0999999999999998E-2</v>
      </c>
      <c r="AC479" s="22">
        <v>4.4999999999999998E-2</v>
      </c>
      <c r="AD479" s="9">
        <v>8.5</v>
      </c>
      <c r="AE479" s="22">
        <v>4.5</v>
      </c>
      <c r="AF479" s="24" t="s">
        <v>1020</v>
      </c>
      <c r="AG479" s="22">
        <v>0.28000000000000003</v>
      </c>
      <c r="AH479" s="22">
        <v>2.2000000000000002</v>
      </c>
      <c r="AI479" s="22">
        <v>0</v>
      </c>
      <c r="AJ479" s="22">
        <v>8.1999999999999993</v>
      </c>
      <c r="AK479" s="30">
        <v>2.4</v>
      </c>
      <c r="AL479" s="28">
        <v>348</v>
      </c>
      <c r="AM479" s="28">
        <v>422</v>
      </c>
      <c r="AN479" s="28">
        <v>25</v>
      </c>
      <c r="AO479" s="28">
        <v>308</v>
      </c>
      <c r="AP479" s="28">
        <v>30</v>
      </c>
      <c r="AQ479" s="25">
        <v>0.3</v>
      </c>
      <c r="AR479" s="25">
        <v>0.8</v>
      </c>
    </row>
    <row r="480" spans="1:44" ht="18" customHeight="1" x14ac:dyDescent="0.25">
      <c r="A480" t="s">
        <v>728</v>
      </c>
      <c r="B480" s="56" t="s">
        <v>144</v>
      </c>
      <c r="C480" s="11">
        <v>91.526662063999993</v>
      </c>
      <c r="D480" s="11">
        <v>383</v>
      </c>
      <c r="E480" s="37">
        <v>76.900000000000006</v>
      </c>
      <c r="F480" s="38">
        <v>6.9</v>
      </c>
      <c r="G480" s="25">
        <v>2.9</v>
      </c>
      <c r="H480" s="25">
        <v>9.3000000000000007</v>
      </c>
      <c r="I480" s="25">
        <v>10.1</v>
      </c>
      <c r="J480" s="25">
        <v>1.7</v>
      </c>
      <c r="K480" s="25">
        <v>1.7</v>
      </c>
      <c r="L480" s="30">
        <v>0</v>
      </c>
      <c r="M480" s="25">
        <v>0</v>
      </c>
      <c r="N480" s="25">
        <v>7.4</v>
      </c>
      <c r="O480" s="25">
        <v>0.2</v>
      </c>
      <c r="P480" s="25">
        <v>1.3</v>
      </c>
      <c r="Q480" s="25">
        <v>0.4</v>
      </c>
      <c r="R480" s="25">
        <v>2.1</v>
      </c>
      <c r="S480" s="25">
        <v>0.3</v>
      </c>
      <c r="T480" s="25">
        <v>0</v>
      </c>
      <c r="U480" s="25">
        <v>0.2</v>
      </c>
      <c r="V480" s="28">
        <v>14</v>
      </c>
      <c r="W480" s="22">
        <v>3.9E-2</v>
      </c>
      <c r="X480" s="9">
        <v>39</v>
      </c>
      <c r="Y480" s="9">
        <v>102</v>
      </c>
      <c r="Z480" s="22">
        <v>6.6</v>
      </c>
      <c r="AA480" s="22">
        <v>0.87</v>
      </c>
      <c r="AB480" s="22">
        <v>0.13</v>
      </c>
      <c r="AC480" s="22">
        <v>2.9000000000000001E-2</v>
      </c>
      <c r="AD480" s="9">
        <v>2.7</v>
      </c>
      <c r="AE480" s="22">
        <v>1.4</v>
      </c>
      <c r="AF480" s="31">
        <v>1.3</v>
      </c>
      <c r="AG480" s="46">
        <v>0.3</v>
      </c>
      <c r="AH480" s="22">
        <v>0.12</v>
      </c>
      <c r="AI480" s="22">
        <v>10</v>
      </c>
      <c r="AJ480" s="22">
        <v>21</v>
      </c>
      <c r="AK480" s="30">
        <v>1.9</v>
      </c>
      <c r="AL480" s="28">
        <v>378</v>
      </c>
      <c r="AM480" s="28">
        <v>402</v>
      </c>
      <c r="AN480" s="28">
        <v>46</v>
      </c>
      <c r="AO480" s="28">
        <v>114</v>
      </c>
      <c r="AP480" s="28">
        <v>20</v>
      </c>
      <c r="AQ480" s="25">
        <v>0.5</v>
      </c>
      <c r="AR480" s="25">
        <v>0.4</v>
      </c>
    </row>
    <row r="481" spans="1:44" ht="18" customHeight="1" x14ac:dyDescent="0.3">
      <c r="A481" s="47"/>
      <c r="B481" s="59"/>
      <c r="C481" s="11"/>
      <c r="D481" s="11"/>
      <c r="E481" s="37"/>
      <c r="F481" s="38"/>
      <c r="G481" s="48"/>
      <c r="H481" s="48"/>
      <c r="I481" s="48"/>
      <c r="J481" s="48"/>
      <c r="K481" s="48"/>
      <c r="L481" s="49"/>
      <c r="M481" s="48"/>
      <c r="N481" s="48"/>
      <c r="O481" s="48"/>
      <c r="P481" s="48"/>
      <c r="Q481" s="48"/>
      <c r="R481" s="48"/>
      <c r="S481" s="48"/>
      <c r="T481" s="48"/>
      <c r="U481" s="48"/>
      <c r="V481" s="50"/>
      <c r="W481" s="47"/>
      <c r="X481" s="9"/>
      <c r="Y481" s="9"/>
      <c r="Z481" s="47"/>
      <c r="AA481" s="47"/>
      <c r="AB481" s="47"/>
      <c r="AC481" s="47"/>
      <c r="AD481" s="47"/>
      <c r="AE481" s="47"/>
      <c r="AF481" s="51"/>
      <c r="AG481" s="47"/>
      <c r="AH481" s="47"/>
      <c r="AI481" s="47"/>
      <c r="AJ481" s="47"/>
      <c r="AK481" s="49"/>
      <c r="AL481" s="50"/>
      <c r="AM481" s="50"/>
      <c r="AN481" s="50"/>
      <c r="AO481" s="50"/>
      <c r="AP481" s="50"/>
      <c r="AQ481" s="48"/>
      <c r="AR481" s="48"/>
    </row>
    <row r="482" spans="1:44" ht="18" customHeight="1" x14ac:dyDescent="0.25">
      <c r="A482" t="s">
        <v>729</v>
      </c>
      <c r="B482" s="21" t="s">
        <v>1515</v>
      </c>
      <c r="C482" s="11">
        <v>65.717577199999994</v>
      </c>
      <c r="D482" s="11">
        <v>275</v>
      </c>
      <c r="E482" s="37">
        <v>81.099999999999994</v>
      </c>
      <c r="F482" s="38">
        <v>11.7</v>
      </c>
      <c r="G482" s="25">
        <v>0.9</v>
      </c>
      <c r="H482" s="25">
        <v>2.6</v>
      </c>
      <c r="I482" s="25">
        <v>2.9</v>
      </c>
      <c r="J482" s="25">
        <v>0</v>
      </c>
      <c r="K482" s="25">
        <v>0</v>
      </c>
      <c r="L482" s="30">
        <v>0</v>
      </c>
      <c r="M482" s="25">
        <v>0</v>
      </c>
      <c r="N482" s="25">
        <v>2.6</v>
      </c>
      <c r="O482" s="25">
        <v>0</v>
      </c>
      <c r="P482" s="25">
        <v>0</v>
      </c>
      <c r="Q482" s="25">
        <v>0.2</v>
      </c>
      <c r="R482" s="25">
        <v>0.1</v>
      </c>
      <c r="S482" s="25">
        <v>0.2</v>
      </c>
      <c r="T482" s="25">
        <v>0</v>
      </c>
      <c r="U482" s="25">
        <v>0</v>
      </c>
      <c r="V482" s="28">
        <v>44</v>
      </c>
      <c r="W482" s="22">
        <v>9.7000000000000003E-2</v>
      </c>
      <c r="X482" s="9">
        <v>97</v>
      </c>
      <c r="Y482" s="9">
        <v>0</v>
      </c>
      <c r="Z482" s="46">
        <v>0.1</v>
      </c>
      <c r="AA482" s="22">
        <v>0.28999999999999998</v>
      </c>
      <c r="AB482" s="22">
        <v>3.5999999999999997E-2</v>
      </c>
      <c r="AC482" s="22">
        <v>0.15</v>
      </c>
      <c r="AD482" s="9">
        <v>4.2</v>
      </c>
      <c r="AE482" s="22">
        <v>1.7</v>
      </c>
      <c r="AF482" s="31">
        <v>2.5</v>
      </c>
      <c r="AG482" s="41">
        <v>0.04</v>
      </c>
      <c r="AH482" s="22">
        <v>37</v>
      </c>
      <c r="AI482" s="22">
        <v>0</v>
      </c>
      <c r="AJ482" s="22">
        <v>9.5</v>
      </c>
      <c r="AK482" s="30">
        <v>1</v>
      </c>
      <c r="AL482" s="28">
        <v>244</v>
      </c>
      <c r="AM482" s="28">
        <v>78</v>
      </c>
      <c r="AN482" s="28">
        <v>51</v>
      </c>
      <c r="AO482" s="28">
        <v>178</v>
      </c>
      <c r="AP482" s="28">
        <v>103</v>
      </c>
      <c r="AQ482" s="25">
        <v>8.5</v>
      </c>
      <c r="AR482" s="25">
        <v>2.1</v>
      </c>
    </row>
    <row r="483" spans="1:44" ht="18" customHeight="1" x14ac:dyDescent="0.25">
      <c r="A483" t="s">
        <v>730</v>
      </c>
      <c r="B483" s="56" t="s">
        <v>1687</v>
      </c>
      <c r="C483" s="11">
        <v>131.196181392</v>
      </c>
      <c r="D483" s="11">
        <v>549</v>
      </c>
      <c r="E483" s="37">
        <v>65.900000000000006</v>
      </c>
      <c r="F483" s="38">
        <v>23.4</v>
      </c>
      <c r="G483" s="25">
        <v>1.8</v>
      </c>
      <c r="H483" s="25">
        <v>5.2</v>
      </c>
      <c r="I483" s="25">
        <v>5.7</v>
      </c>
      <c r="J483" s="25">
        <v>0</v>
      </c>
      <c r="K483" s="25">
        <v>0</v>
      </c>
      <c r="L483" s="30">
        <v>0</v>
      </c>
      <c r="M483" s="25">
        <v>0</v>
      </c>
      <c r="N483" s="25">
        <v>5.2</v>
      </c>
      <c r="O483" s="25">
        <v>0</v>
      </c>
      <c r="P483" s="25">
        <v>0</v>
      </c>
      <c r="Q483" s="25">
        <v>0.4</v>
      </c>
      <c r="R483" s="25">
        <v>0.2</v>
      </c>
      <c r="S483" s="25">
        <v>0.4</v>
      </c>
      <c r="T483" s="25">
        <v>0</v>
      </c>
      <c r="U483" s="25">
        <v>0</v>
      </c>
      <c r="V483" s="28">
        <v>88</v>
      </c>
      <c r="W483" s="22">
        <v>0.17499999999999999</v>
      </c>
      <c r="X483" s="9">
        <v>175</v>
      </c>
      <c r="Y483" s="9">
        <v>0</v>
      </c>
      <c r="Z483" s="9">
        <v>0.18</v>
      </c>
      <c r="AA483" s="22">
        <v>0.57999999999999996</v>
      </c>
      <c r="AB483" s="22">
        <v>6.0999999999999999E-2</v>
      </c>
      <c r="AC483" s="42">
        <v>0.3</v>
      </c>
      <c r="AD483" s="9">
        <v>8.1999999999999993</v>
      </c>
      <c r="AE483" s="22">
        <v>3.2</v>
      </c>
      <c r="AF483" s="24" t="s">
        <v>1019</v>
      </c>
      <c r="AG483" s="40">
        <v>7.0000000000000007E-2</v>
      </c>
      <c r="AH483" s="22">
        <v>67</v>
      </c>
      <c r="AI483" s="22">
        <v>0</v>
      </c>
      <c r="AJ483" s="22">
        <v>16</v>
      </c>
      <c r="AK483" s="30">
        <v>2</v>
      </c>
      <c r="AL483" s="28">
        <v>488</v>
      </c>
      <c r="AM483" s="28">
        <v>156</v>
      </c>
      <c r="AN483" s="28">
        <v>102</v>
      </c>
      <c r="AO483" s="28">
        <v>356</v>
      </c>
      <c r="AP483" s="28">
        <v>206</v>
      </c>
      <c r="AQ483" s="28">
        <v>17</v>
      </c>
      <c r="AR483" s="25">
        <v>4.2</v>
      </c>
    </row>
    <row r="484" spans="1:44" ht="18" customHeight="1" x14ac:dyDescent="0.25">
      <c r="A484" t="s">
        <v>731</v>
      </c>
      <c r="B484" s="21" t="s">
        <v>1516</v>
      </c>
      <c r="C484" s="11">
        <v>59.504278991999996</v>
      </c>
      <c r="D484" s="11">
        <v>249</v>
      </c>
      <c r="E484" s="37">
        <v>82.5</v>
      </c>
      <c r="F484" s="38">
        <v>10.5</v>
      </c>
      <c r="G484" s="25">
        <v>0.7</v>
      </c>
      <c r="H484" s="25">
        <v>2.7</v>
      </c>
      <c r="I484" s="25">
        <v>3</v>
      </c>
      <c r="J484" s="25">
        <v>0</v>
      </c>
      <c r="K484" s="25">
        <v>0</v>
      </c>
      <c r="L484" s="30">
        <v>0</v>
      </c>
      <c r="M484" s="25">
        <v>0</v>
      </c>
      <c r="N484" s="25">
        <v>2.7</v>
      </c>
      <c r="O484" s="25">
        <v>0</v>
      </c>
      <c r="P484" s="25">
        <v>0</v>
      </c>
      <c r="Q484" s="25">
        <v>0.1</v>
      </c>
      <c r="R484" s="25">
        <v>0.1</v>
      </c>
      <c r="S484" s="25">
        <v>0.3</v>
      </c>
      <c r="T484" s="25">
        <v>0</v>
      </c>
      <c r="U484" s="25">
        <v>0</v>
      </c>
      <c r="V484" s="28">
        <v>30</v>
      </c>
      <c r="W484" s="22">
        <v>0</v>
      </c>
      <c r="X484" s="9">
        <v>0</v>
      </c>
      <c r="Y484" s="9">
        <v>0</v>
      </c>
      <c r="Z484" s="22">
        <v>0</v>
      </c>
      <c r="AA484" s="22">
        <v>0</v>
      </c>
      <c r="AB484" s="41">
        <v>0.05</v>
      </c>
      <c r="AC484" s="22">
        <v>0.11</v>
      </c>
      <c r="AD484" s="9">
        <v>3.9</v>
      </c>
      <c r="AE484" s="22">
        <v>1.7</v>
      </c>
      <c r="AF484" s="31">
        <v>2.2000000000000002</v>
      </c>
      <c r="AG484" s="41">
        <v>0.04</v>
      </c>
      <c r="AH484" s="22">
        <v>41</v>
      </c>
      <c r="AI484" s="22">
        <v>0</v>
      </c>
      <c r="AJ484" s="22">
        <v>18</v>
      </c>
      <c r="AK484" s="30">
        <v>3.2</v>
      </c>
      <c r="AL484" s="28">
        <v>376</v>
      </c>
      <c r="AM484" s="28">
        <v>62</v>
      </c>
      <c r="AN484" s="28">
        <v>56</v>
      </c>
      <c r="AO484" s="28">
        <v>159</v>
      </c>
      <c r="AP484" s="28">
        <v>58</v>
      </c>
      <c r="AQ484" s="25">
        <v>5.9</v>
      </c>
      <c r="AR484" s="25">
        <v>1.1000000000000001</v>
      </c>
    </row>
    <row r="485" spans="1:44" ht="18" customHeight="1" x14ac:dyDescent="0.25">
      <c r="A485" t="s">
        <v>732</v>
      </c>
      <c r="B485" s="56" t="s">
        <v>1688</v>
      </c>
      <c r="C485" s="11">
        <v>118.76958497599999</v>
      </c>
      <c r="D485" s="11">
        <v>497</v>
      </c>
      <c r="E485" s="37">
        <v>67.900000000000006</v>
      </c>
      <c r="F485" s="38">
        <v>21</v>
      </c>
      <c r="G485" s="25">
        <v>1.4</v>
      </c>
      <c r="H485" s="25">
        <v>5.4</v>
      </c>
      <c r="I485" s="25">
        <v>5.9</v>
      </c>
      <c r="J485" s="25">
        <v>0</v>
      </c>
      <c r="K485" s="25">
        <v>0</v>
      </c>
      <c r="L485" s="30">
        <v>0</v>
      </c>
      <c r="M485" s="25">
        <v>0</v>
      </c>
      <c r="N485" s="25">
        <v>5.4</v>
      </c>
      <c r="O485" s="25">
        <v>0</v>
      </c>
      <c r="P485" s="25">
        <v>0</v>
      </c>
      <c r="Q485" s="25">
        <v>0.3</v>
      </c>
      <c r="R485" s="25">
        <v>0.3</v>
      </c>
      <c r="S485" s="25">
        <v>0.5</v>
      </c>
      <c r="T485" s="25">
        <v>0</v>
      </c>
      <c r="U485" s="25">
        <v>0</v>
      </c>
      <c r="V485" s="28">
        <v>60</v>
      </c>
      <c r="W485" s="22">
        <v>0</v>
      </c>
      <c r="X485" s="9">
        <v>0</v>
      </c>
      <c r="Y485" s="9">
        <v>0</v>
      </c>
      <c r="Z485" s="22">
        <v>0</v>
      </c>
      <c r="AA485" s="22">
        <v>0</v>
      </c>
      <c r="AB485" s="22">
        <v>8.5000000000000006E-2</v>
      </c>
      <c r="AC485" s="22">
        <v>2.1999999999999999E-2</v>
      </c>
      <c r="AD485" s="9">
        <v>12</v>
      </c>
      <c r="AE485" s="22">
        <v>7.7</v>
      </c>
      <c r="AF485" s="31">
        <v>4.5</v>
      </c>
      <c r="AG485" s="40">
        <v>0.06</v>
      </c>
      <c r="AH485" s="22">
        <v>74</v>
      </c>
      <c r="AI485" s="22">
        <v>0</v>
      </c>
      <c r="AJ485" s="22">
        <v>31</v>
      </c>
      <c r="AK485" s="30">
        <v>3.3</v>
      </c>
      <c r="AL485" s="28">
        <v>752</v>
      </c>
      <c r="AM485" s="28">
        <v>124</v>
      </c>
      <c r="AN485" s="28">
        <v>112</v>
      </c>
      <c r="AO485" s="28">
        <v>318</v>
      </c>
      <c r="AP485" s="28">
        <v>116</v>
      </c>
      <c r="AQ485" s="28">
        <v>11.8</v>
      </c>
      <c r="AR485" s="25">
        <v>2.2000000000000002</v>
      </c>
    </row>
    <row r="486" spans="1:44" ht="18" customHeight="1" x14ac:dyDescent="0.25">
      <c r="A486" t="s">
        <v>733</v>
      </c>
      <c r="B486" s="21" t="s">
        <v>1517</v>
      </c>
      <c r="C486" s="11">
        <v>79.100065647999998</v>
      </c>
      <c r="D486" s="11">
        <v>331</v>
      </c>
      <c r="E486" s="37">
        <v>78.599999999999994</v>
      </c>
      <c r="F486" s="38">
        <v>18.899999999999999</v>
      </c>
      <c r="G486" s="25">
        <v>0.4</v>
      </c>
      <c r="H486" s="25">
        <v>0</v>
      </c>
      <c r="I486" s="25">
        <v>0</v>
      </c>
      <c r="J486" s="25">
        <v>0</v>
      </c>
      <c r="K486" s="25">
        <v>0</v>
      </c>
      <c r="L486" s="30">
        <v>0</v>
      </c>
      <c r="M486" s="25">
        <v>0</v>
      </c>
      <c r="N486" s="25">
        <v>0</v>
      </c>
      <c r="O486" s="25">
        <v>0</v>
      </c>
      <c r="P486" s="25">
        <v>0</v>
      </c>
      <c r="Q486" s="25">
        <v>0.1</v>
      </c>
      <c r="R486" s="25">
        <v>0.1</v>
      </c>
      <c r="S486" s="25">
        <v>0.1</v>
      </c>
      <c r="T486" s="25">
        <v>0</v>
      </c>
      <c r="U486" s="25">
        <v>0.01</v>
      </c>
      <c r="V486" s="28">
        <v>76</v>
      </c>
      <c r="W486" s="22">
        <v>8.9999999999999993E-3</v>
      </c>
      <c r="X486" s="43">
        <v>9</v>
      </c>
      <c r="Y486" s="9">
        <v>0</v>
      </c>
      <c r="Z486" s="22">
        <v>0</v>
      </c>
      <c r="AA486" s="22">
        <v>0.94</v>
      </c>
      <c r="AB486" s="22">
        <v>4.2000000000000003E-2</v>
      </c>
      <c r="AC486" s="40">
        <v>0.03</v>
      </c>
      <c r="AD486" s="9">
        <v>5.0999999999999996</v>
      </c>
      <c r="AE486" s="22">
        <v>1.1000000000000001</v>
      </c>
      <c r="AF486" s="24" t="s">
        <v>1020</v>
      </c>
      <c r="AG486" s="22">
        <v>6.4000000000000001E-2</v>
      </c>
      <c r="AH486" s="22">
        <v>1.2</v>
      </c>
      <c r="AI486" s="22">
        <v>0</v>
      </c>
      <c r="AJ486" s="22">
        <v>8.8000000000000007</v>
      </c>
      <c r="AK486" s="30">
        <v>1.4</v>
      </c>
      <c r="AL486" s="28">
        <v>200</v>
      </c>
      <c r="AM486" s="28">
        <v>320</v>
      </c>
      <c r="AN486" s="25">
        <v>8</v>
      </c>
      <c r="AO486" s="28">
        <v>273</v>
      </c>
      <c r="AP486" s="28">
        <v>49</v>
      </c>
      <c r="AQ486" s="25">
        <v>0.1</v>
      </c>
      <c r="AR486" s="25">
        <v>1.7</v>
      </c>
    </row>
    <row r="487" spans="1:44" ht="18" customHeight="1" x14ac:dyDescent="0.25">
      <c r="A487" t="s">
        <v>734</v>
      </c>
      <c r="B487" s="56" t="s">
        <v>1689</v>
      </c>
      <c r="C487" s="11">
        <v>109</v>
      </c>
      <c r="D487" s="11">
        <v>454</v>
      </c>
      <c r="E487" s="37">
        <v>70.8</v>
      </c>
      <c r="F487" s="38">
        <v>25.8</v>
      </c>
      <c r="G487" s="25">
        <v>0.6</v>
      </c>
      <c r="H487" s="25">
        <v>0</v>
      </c>
      <c r="I487" s="25">
        <v>0</v>
      </c>
      <c r="J487" s="25">
        <v>0</v>
      </c>
      <c r="K487" s="25">
        <v>0</v>
      </c>
      <c r="L487" s="30">
        <v>0</v>
      </c>
      <c r="M487" s="25">
        <v>0</v>
      </c>
      <c r="N487" s="25">
        <v>0</v>
      </c>
      <c r="O487" s="25">
        <v>0</v>
      </c>
      <c r="P487" s="25">
        <v>0</v>
      </c>
      <c r="Q487" s="25">
        <v>0.1</v>
      </c>
      <c r="R487" s="25">
        <v>0.1</v>
      </c>
      <c r="S487" s="25">
        <v>0.1</v>
      </c>
      <c r="T487" s="25">
        <v>0</v>
      </c>
      <c r="U487" s="25">
        <v>0</v>
      </c>
      <c r="V487" s="28">
        <v>110</v>
      </c>
      <c r="W487" s="22">
        <v>1.2E-2</v>
      </c>
      <c r="X487" s="9">
        <v>12</v>
      </c>
      <c r="Y487" s="9">
        <v>0</v>
      </c>
      <c r="Z487" s="22">
        <v>0</v>
      </c>
      <c r="AA487" s="22">
        <v>1.4</v>
      </c>
      <c r="AB487" s="22">
        <v>4.8000000000000001E-2</v>
      </c>
      <c r="AC487" s="22">
        <v>3.9E-2</v>
      </c>
      <c r="AD487" s="9">
        <v>6.9</v>
      </c>
      <c r="AE487" s="22">
        <v>1.4</v>
      </c>
      <c r="AF487" s="31">
        <v>5.5</v>
      </c>
      <c r="AG487" s="22">
        <v>7.3999999999999996E-2</v>
      </c>
      <c r="AH487" s="22">
        <v>1.4</v>
      </c>
      <c r="AI487" s="22">
        <v>0</v>
      </c>
      <c r="AJ487" s="22">
        <v>10</v>
      </c>
      <c r="AK487" s="30">
        <v>2.8</v>
      </c>
      <c r="AL487" s="28">
        <v>533</v>
      </c>
      <c r="AM487" s="28">
        <v>392</v>
      </c>
      <c r="AN487" s="28">
        <v>12</v>
      </c>
      <c r="AO487" s="28">
        <v>354</v>
      </c>
      <c r="AP487" s="28">
        <v>64</v>
      </c>
      <c r="AQ487" s="25">
        <v>0.1</v>
      </c>
      <c r="AR487" s="25">
        <v>2.5</v>
      </c>
    </row>
    <row r="488" spans="1:44" ht="18" customHeight="1" x14ac:dyDescent="0.25">
      <c r="A488" t="s">
        <v>735</v>
      </c>
      <c r="B488" s="21" t="s">
        <v>1518</v>
      </c>
      <c r="C488" s="11">
        <v>71.213956383999999</v>
      </c>
      <c r="D488" s="11">
        <v>298</v>
      </c>
      <c r="E488" s="37">
        <v>81.400000000000006</v>
      </c>
      <c r="F488" s="38">
        <v>15.8</v>
      </c>
      <c r="G488" s="25">
        <v>0.9</v>
      </c>
      <c r="H488" s="25">
        <v>0</v>
      </c>
      <c r="I488" s="25">
        <v>0</v>
      </c>
      <c r="J488" s="25">
        <v>0</v>
      </c>
      <c r="K488" s="25">
        <v>0</v>
      </c>
      <c r="L488" s="30">
        <v>0</v>
      </c>
      <c r="M488" s="25">
        <v>0</v>
      </c>
      <c r="N488" s="25">
        <v>0</v>
      </c>
      <c r="O488" s="25">
        <v>0</v>
      </c>
      <c r="P488" s="25">
        <v>0</v>
      </c>
      <c r="Q488" s="25">
        <v>0.2</v>
      </c>
      <c r="R488" s="25">
        <v>0.1</v>
      </c>
      <c r="S488" s="25">
        <v>0.4</v>
      </c>
      <c r="T488" s="25">
        <v>0</v>
      </c>
      <c r="U488" s="25">
        <v>0</v>
      </c>
      <c r="V488" s="28">
        <v>140</v>
      </c>
      <c r="W488" s="22">
        <v>0.01</v>
      </c>
      <c r="X488" s="9">
        <v>10</v>
      </c>
      <c r="Y488" s="9">
        <v>0</v>
      </c>
      <c r="Z488" s="22">
        <v>3.5</v>
      </c>
      <c r="AA488" s="22">
        <v>1.2</v>
      </c>
      <c r="AB488" s="22">
        <v>7.0999999999999994E-2</v>
      </c>
      <c r="AC488" s="22">
        <v>1.6E-2</v>
      </c>
      <c r="AD488" s="9">
        <v>4.4000000000000004</v>
      </c>
      <c r="AE488" s="24">
        <v>1</v>
      </c>
      <c r="AF488" s="31">
        <v>3.4</v>
      </c>
      <c r="AG488" s="22">
        <v>5.2999999999999999E-2</v>
      </c>
      <c r="AH488" s="22">
        <v>1.1000000000000001</v>
      </c>
      <c r="AI488" s="22">
        <v>0</v>
      </c>
      <c r="AJ488" s="22">
        <v>7.1</v>
      </c>
      <c r="AK488" s="30">
        <v>1.3</v>
      </c>
      <c r="AL488" s="28">
        <v>196</v>
      </c>
      <c r="AM488" s="28">
        <v>225</v>
      </c>
      <c r="AN488" s="28">
        <v>18</v>
      </c>
      <c r="AO488" s="28">
        <v>261</v>
      </c>
      <c r="AP488" s="28">
        <v>49</v>
      </c>
      <c r="AQ488" s="25">
        <v>0.3</v>
      </c>
      <c r="AR488" s="25">
        <v>1</v>
      </c>
    </row>
    <row r="489" spans="1:44" ht="18" customHeight="1" x14ac:dyDescent="0.25">
      <c r="A489" t="s">
        <v>736</v>
      </c>
      <c r="B489" s="56" t="s">
        <v>1690</v>
      </c>
      <c r="C489" s="11">
        <v>130.718235376</v>
      </c>
      <c r="D489" s="11">
        <v>547</v>
      </c>
      <c r="E489" s="37">
        <v>72.099999999999994</v>
      </c>
      <c r="F489" s="38">
        <v>15.8</v>
      </c>
      <c r="G489" s="25">
        <v>6.3</v>
      </c>
      <c r="H489" s="25">
        <v>2.8</v>
      </c>
      <c r="I489" s="25">
        <v>2.9</v>
      </c>
      <c r="J489" s="25">
        <v>2.4</v>
      </c>
      <c r="K489" s="25">
        <v>2.4</v>
      </c>
      <c r="L489" s="30">
        <v>0</v>
      </c>
      <c r="M489" s="25">
        <v>0</v>
      </c>
      <c r="N489" s="25">
        <v>0</v>
      </c>
      <c r="O489" s="25">
        <v>0.4</v>
      </c>
      <c r="P489" s="25">
        <v>1.2</v>
      </c>
      <c r="Q489" s="25">
        <v>0.9</v>
      </c>
      <c r="R489" s="25">
        <v>4.2</v>
      </c>
      <c r="S489" s="25">
        <v>0.9</v>
      </c>
      <c r="T489" s="25">
        <v>0</v>
      </c>
      <c r="U489" s="25">
        <v>0.5</v>
      </c>
      <c r="V489" s="28">
        <v>136</v>
      </c>
      <c r="W489" s="22">
        <v>0.05</v>
      </c>
      <c r="X489" s="9">
        <v>50</v>
      </c>
      <c r="Y489" s="9">
        <v>240</v>
      </c>
      <c r="Z489" s="22">
        <v>3.1</v>
      </c>
      <c r="AA489" s="22">
        <v>2.6</v>
      </c>
      <c r="AB489" s="22">
        <v>0.13</v>
      </c>
      <c r="AC489" s="22">
        <v>3.5999999999999997E-2</v>
      </c>
      <c r="AD489" s="9">
        <v>4.8</v>
      </c>
      <c r="AE489" s="22">
        <v>1.4</v>
      </c>
      <c r="AF489" s="31">
        <v>3.4</v>
      </c>
      <c r="AG489" s="22">
        <v>0.17</v>
      </c>
      <c r="AH489" s="22">
        <v>0.96</v>
      </c>
      <c r="AI489" s="22">
        <v>12</v>
      </c>
      <c r="AJ489" s="22">
        <v>20</v>
      </c>
      <c r="AK489" s="30">
        <v>3</v>
      </c>
      <c r="AL489" s="28">
        <v>661</v>
      </c>
      <c r="AM489" s="28">
        <v>430</v>
      </c>
      <c r="AN489" s="28">
        <v>38</v>
      </c>
      <c r="AO489" s="28">
        <v>275</v>
      </c>
      <c r="AP489" s="28">
        <v>58</v>
      </c>
      <c r="AQ489" s="25">
        <v>0.9</v>
      </c>
      <c r="AR489" s="25">
        <v>1.2</v>
      </c>
    </row>
    <row r="490" spans="1:44" ht="18" customHeight="1" x14ac:dyDescent="0.25">
      <c r="A490" t="s">
        <v>737</v>
      </c>
      <c r="B490" s="56" t="s">
        <v>1691</v>
      </c>
      <c r="C490" s="11">
        <v>144.33969683199999</v>
      </c>
      <c r="D490" s="11">
        <v>604</v>
      </c>
      <c r="E490" s="37">
        <v>61.6</v>
      </c>
      <c r="F490" s="38">
        <v>32.5</v>
      </c>
      <c r="G490" s="25">
        <v>1.6</v>
      </c>
      <c r="H490" s="25">
        <v>0</v>
      </c>
      <c r="I490" s="25">
        <v>0</v>
      </c>
      <c r="J490" s="25">
        <v>0</v>
      </c>
      <c r="K490" s="25">
        <v>0</v>
      </c>
      <c r="L490" s="30">
        <v>0</v>
      </c>
      <c r="M490" s="25">
        <v>0</v>
      </c>
      <c r="N490" s="25">
        <v>0</v>
      </c>
      <c r="O490" s="25">
        <v>0</v>
      </c>
      <c r="P490" s="25">
        <v>0</v>
      </c>
      <c r="Q490" s="25">
        <v>0.5</v>
      </c>
      <c r="R490" s="25">
        <v>0.1</v>
      </c>
      <c r="S490" s="25">
        <v>0.6</v>
      </c>
      <c r="T490" s="25">
        <v>0</v>
      </c>
      <c r="U490" s="25">
        <v>0.04</v>
      </c>
      <c r="V490" s="28">
        <v>260</v>
      </c>
      <c r="W490" s="22">
        <v>1.7000000000000001E-2</v>
      </c>
      <c r="X490" s="9">
        <v>17</v>
      </c>
      <c r="Y490" s="9">
        <v>0</v>
      </c>
      <c r="Z490" s="9">
        <v>6.3</v>
      </c>
      <c r="AA490" s="22">
        <v>1.8</v>
      </c>
      <c r="AB490" s="22">
        <v>4.1000000000000002E-2</v>
      </c>
      <c r="AC490" s="22">
        <v>2.7E-2</v>
      </c>
      <c r="AD490" s="9">
        <v>7.5</v>
      </c>
      <c r="AE490" s="22">
        <v>0.63</v>
      </c>
      <c r="AF490" s="31">
        <v>6.9</v>
      </c>
      <c r="AG490" s="22">
        <v>9.5000000000000001E-2</v>
      </c>
      <c r="AH490" s="22">
        <v>1.7</v>
      </c>
      <c r="AI490" s="22">
        <v>0</v>
      </c>
      <c r="AJ490" s="22">
        <v>8.8000000000000007</v>
      </c>
      <c r="AK490" s="30">
        <v>3.6</v>
      </c>
      <c r="AL490" s="28">
        <v>816</v>
      </c>
      <c r="AM490" s="28">
        <v>360</v>
      </c>
      <c r="AN490" s="28">
        <v>28</v>
      </c>
      <c r="AO490" s="28">
        <v>243</v>
      </c>
      <c r="AP490" s="28">
        <v>49</v>
      </c>
      <c r="AQ490" s="25">
        <v>1</v>
      </c>
      <c r="AR490" s="25">
        <v>0.7</v>
      </c>
    </row>
    <row r="491" spans="1:44" ht="18" customHeight="1" x14ac:dyDescent="0.25">
      <c r="A491" t="s">
        <v>738</v>
      </c>
      <c r="B491" s="21" t="s">
        <v>1519</v>
      </c>
      <c r="C491" s="11">
        <v>69.302172319999997</v>
      </c>
      <c r="D491" s="11">
        <v>290</v>
      </c>
      <c r="E491" s="37">
        <v>82.5</v>
      </c>
      <c r="F491" s="38">
        <v>12.1</v>
      </c>
      <c r="G491" s="25">
        <v>1.5</v>
      </c>
      <c r="H491" s="25">
        <v>2</v>
      </c>
      <c r="I491" s="25">
        <v>2</v>
      </c>
      <c r="J491" s="25">
        <v>0</v>
      </c>
      <c r="K491" s="25">
        <v>0</v>
      </c>
      <c r="L491" s="30">
        <v>0</v>
      </c>
      <c r="M491" s="25">
        <v>0</v>
      </c>
      <c r="N491" s="25">
        <v>2</v>
      </c>
      <c r="O491" s="25">
        <v>0</v>
      </c>
      <c r="P491" s="25">
        <v>0</v>
      </c>
      <c r="Q491" s="25">
        <v>0.3</v>
      </c>
      <c r="R491" s="25">
        <v>0.3</v>
      </c>
      <c r="S491" s="25">
        <v>0.5</v>
      </c>
      <c r="T491" s="25">
        <v>0</v>
      </c>
      <c r="U491" s="25">
        <v>0.02</v>
      </c>
      <c r="V491" s="28">
        <v>40</v>
      </c>
      <c r="W491" s="22">
        <v>0.36</v>
      </c>
      <c r="X491" s="9">
        <v>360</v>
      </c>
      <c r="Y491" s="9">
        <v>0</v>
      </c>
      <c r="Z491" s="22">
        <v>0</v>
      </c>
      <c r="AA491" s="22">
        <v>0.74</v>
      </c>
      <c r="AB491" s="46">
        <v>0.1</v>
      </c>
      <c r="AC491" s="22">
        <v>0.14000000000000001</v>
      </c>
      <c r="AD491" s="9">
        <v>3.8</v>
      </c>
      <c r="AE491" s="22">
        <v>1.2</v>
      </c>
      <c r="AF491" s="31">
        <v>2.6</v>
      </c>
      <c r="AG491" s="40">
        <v>0.08</v>
      </c>
      <c r="AH491" s="22">
        <v>19</v>
      </c>
      <c r="AI491" s="22">
        <v>0</v>
      </c>
      <c r="AJ491" s="22">
        <v>37</v>
      </c>
      <c r="AK491" s="30">
        <v>2.1</v>
      </c>
      <c r="AL491" s="28">
        <v>290</v>
      </c>
      <c r="AM491" s="28">
        <v>280</v>
      </c>
      <c r="AN491" s="28">
        <v>56</v>
      </c>
      <c r="AO491" s="28">
        <v>240</v>
      </c>
      <c r="AP491" s="28">
        <v>36</v>
      </c>
      <c r="AQ491" s="25">
        <v>3.5</v>
      </c>
      <c r="AR491" s="25">
        <v>4.0999999999999996</v>
      </c>
    </row>
    <row r="492" spans="1:44" ht="18" customHeight="1" x14ac:dyDescent="0.25">
      <c r="A492" t="s">
        <v>739</v>
      </c>
      <c r="B492" s="56" t="s">
        <v>1692</v>
      </c>
      <c r="C492" s="11">
        <v>96.545095231999994</v>
      </c>
      <c r="D492" s="11">
        <v>404</v>
      </c>
      <c r="E492" s="37">
        <v>75.8</v>
      </c>
      <c r="F492" s="38">
        <v>16.8</v>
      </c>
      <c r="G492" s="25">
        <v>2.1</v>
      </c>
      <c r="H492" s="25">
        <v>2.8</v>
      </c>
      <c r="I492" s="25">
        <v>2.8</v>
      </c>
      <c r="J492" s="25">
        <v>0</v>
      </c>
      <c r="K492" s="25">
        <v>0</v>
      </c>
      <c r="L492" s="30">
        <v>0</v>
      </c>
      <c r="M492" s="25">
        <v>0</v>
      </c>
      <c r="N492" s="25">
        <v>2.8</v>
      </c>
      <c r="O492" s="25">
        <v>0</v>
      </c>
      <c r="P492" s="25">
        <v>0</v>
      </c>
      <c r="Q492" s="25">
        <v>0.4</v>
      </c>
      <c r="R492" s="25">
        <v>0.3</v>
      </c>
      <c r="S492" s="25">
        <v>0.8</v>
      </c>
      <c r="T492" s="25">
        <v>0</v>
      </c>
      <c r="U492" s="25">
        <v>0.02</v>
      </c>
      <c r="V492" s="28">
        <v>56</v>
      </c>
      <c r="W492" s="22">
        <v>0.36</v>
      </c>
      <c r="X492" s="9">
        <v>360</v>
      </c>
      <c r="Y492" s="9">
        <v>0</v>
      </c>
      <c r="Z492" s="22">
        <v>0</v>
      </c>
      <c r="AA492" s="24">
        <v>1</v>
      </c>
      <c r="AB492" s="46">
        <v>0.1</v>
      </c>
      <c r="AC492" s="22">
        <v>0.16</v>
      </c>
      <c r="AD492" s="9">
        <v>4.7</v>
      </c>
      <c r="AE492" s="22">
        <v>1.1000000000000001</v>
      </c>
      <c r="AF492" s="31">
        <v>3.6</v>
      </c>
      <c r="AG492" s="40">
        <v>0.06</v>
      </c>
      <c r="AH492" s="22">
        <v>21</v>
      </c>
      <c r="AI492" s="22">
        <v>0</v>
      </c>
      <c r="AJ492" s="22">
        <v>36</v>
      </c>
      <c r="AK492" s="30">
        <v>2.5</v>
      </c>
      <c r="AL492" s="28">
        <v>362</v>
      </c>
      <c r="AM492" s="28">
        <v>135</v>
      </c>
      <c r="AN492" s="28">
        <v>78</v>
      </c>
      <c r="AO492" s="28">
        <v>190</v>
      </c>
      <c r="AP492" s="28">
        <v>42</v>
      </c>
      <c r="AQ492" s="25">
        <v>4</v>
      </c>
      <c r="AR492" s="25">
        <v>4.0999999999999996</v>
      </c>
    </row>
    <row r="493" spans="1:44" ht="18" customHeight="1" x14ac:dyDescent="0.25">
      <c r="A493" t="s">
        <v>740</v>
      </c>
      <c r="B493" s="21" t="s">
        <v>1520</v>
      </c>
      <c r="C493" s="11">
        <v>64.283739151999995</v>
      </c>
      <c r="D493" s="11">
        <v>269</v>
      </c>
      <c r="E493" s="37">
        <v>83</v>
      </c>
      <c r="F493" s="38">
        <v>8.6</v>
      </c>
      <c r="G493" s="25">
        <v>1.7</v>
      </c>
      <c r="H493" s="25">
        <v>3.9</v>
      </c>
      <c r="I493" s="25">
        <v>3.9</v>
      </c>
      <c r="J493" s="25">
        <v>0</v>
      </c>
      <c r="K493" s="25">
        <v>0</v>
      </c>
      <c r="L493" s="30">
        <v>0</v>
      </c>
      <c r="M493" s="25">
        <v>0</v>
      </c>
      <c r="N493" s="25">
        <v>3.9</v>
      </c>
      <c r="O493" s="25">
        <v>0</v>
      </c>
      <c r="P493" s="25">
        <v>0</v>
      </c>
      <c r="Q493" s="25">
        <v>0.3</v>
      </c>
      <c r="R493" s="25">
        <v>0.3</v>
      </c>
      <c r="S493" s="25">
        <v>0.5</v>
      </c>
      <c r="T493" s="25">
        <v>0</v>
      </c>
      <c r="U493" s="25">
        <v>0.03</v>
      </c>
      <c r="V493" s="28">
        <v>53</v>
      </c>
      <c r="W493" s="22">
        <v>8.5000000000000006E-2</v>
      </c>
      <c r="X493" s="9">
        <v>85</v>
      </c>
      <c r="Y493" s="9">
        <v>0</v>
      </c>
      <c r="Z493" s="22">
        <v>0</v>
      </c>
      <c r="AA493" s="22">
        <v>0.85</v>
      </c>
      <c r="AB493" s="22">
        <v>0.15</v>
      </c>
      <c r="AC493" s="22">
        <v>0.19</v>
      </c>
      <c r="AD493" s="9">
        <v>3.7</v>
      </c>
      <c r="AE493" s="22">
        <v>1.9</v>
      </c>
      <c r="AF493" s="31">
        <v>1.8</v>
      </c>
      <c r="AG493" s="22">
        <v>0.13</v>
      </c>
      <c r="AH493" s="22">
        <v>14</v>
      </c>
      <c r="AI493" s="22">
        <v>0</v>
      </c>
      <c r="AJ493" s="22">
        <v>11</v>
      </c>
      <c r="AK493" s="30">
        <v>2.7</v>
      </c>
      <c r="AL493" s="28">
        <v>374</v>
      </c>
      <c r="AM493" s="28">
        <v>258</v>
      </c>
      <c r="AN493" s="28">
        <v>66</v>
      </c>
      <c r="AO493" s="28">
        <v>144</v>
      </c>
      <c r="AP493" s="28">
        <v>36</v>
      </c>
      <c r="AQ493" s="25">
        <v>8</v>
      </c>
      <c r="AR493" s="28">
        <v>90.9</v>
      </c>
    </row>
    <row r="494" spans="1:44" ht="18" customHeight="1" x14ac:dyDescent="0.25">
      <c r="A494" t="s">
        <v>741</v>
      </c>
      <c r="B494" s="21" t="s">
        <v>1521</v>
      </c>
      <c r="C494" s="11">
        <v>73.125740448000002</v>
      </c>
      <c r="D494" s="11">
        <v>306</v>
      </c>
      <c r="E494" s="37">
        <v>83.1</v>
      </c>
      <c r="F494" s="38">
        <v>15.6</v>
      </c>
      <c r="G494" s="25">
        <v>1.2</v>
      </c>
      <c r="H494" s="25">
        <v>0</v>
      </c>
      <c r="I494" s="25">
        <v>0</v>
      </c>
      <c r="J494" s="25">
        <v>0</v>
      </c>
      <c r="K494" s="25">
        <v>0</v>
      </c>
      <c r="L494" s="30">
        <v>0</v>
      </c>
      <c r="M494" s="25">
        <v>0</v>
      </c>
      <c r="N494" s="25">
        <v>0</v>
      </c>
      <c r="O494" s="25">
        <v>0</v>
      </c>
      <c r="P494" s="25">
        <v>0</v>
      </c>
      <c r="Q494" s="25">
        <v>0.3</v>
      </c>
      <c r="R494" s="25">
        <v>0.1</v>
      </c>
      <c r="S494" s="25">
        <v>0.6</v>
      </c>
      <c r="T494" s="25">
        <v>0</v>
      </c>
      <c r="U494" s="25">
        <v>0</v>
      </c>
      <c r="V494" s="28">
        <v>64</v>
      </c>
      <c r="W494" s="22">
        <v>3.0000000000000001E-3</v>
      </c>
      <c r="X494" s="43">
        <v>3</v>
      </c>
      <c r="Y494" s="9">
        <v>0</v>
      </c>
      <c r="Z494" s="22">
        <v>0</v>
      </c>
      <c r="AA494" s="22">
        <v>0.73</v>
      </c>
      <c r="AB494" s="22">
        <v>2.1999999999999999E-2</v>
      </c>
      <c r="AC494" s="22">
        <v>4.2000000000000003E-2</v>
      </c>
      <c r="AD494" s="9">
        <v>4.5999999999999996</v>
      </c>
      <c r="AE494" s="22">
        <v>1.3</v>
      </c>
      <c r="AF494" s="31">
        <v>3.3</v>
      </c>
      <c r="AG494" s="22">
        <v>6.7000000000000004E-2</v>
      </c>
      <c r="AH494" s="22">
        <v>1.3</v>
      </c>
      <c r="AI494" s="22">
        <v>0</v>
      </c>
      <c r="AJ494" s="22">
        <v>12</v>
      </c>
      <c r="AK494" s="30">
        <v>0.9</v>
      </c>
      <c r="AL494" s="28">
        <v>259</v>
      </c>
      <c r="AM494" s="28">
        <v>236</v>
      </c>
      <c r="AN494" s="28">
        <v>13</v>
      </c>
      <c r="AO494" s="28">
        <v>165</v>
      </c>
      <c r="AP494" s="28">
        <v>43</v>
      </c>
      <c r="AQ494" s="25">
        <v>0.7</v>
      </c>
      <c r="AR494" s="25">
        <v>1.3</v>
      </c>
    </row>
    <row r="495" spans="1:44" ht="18" customHeight="1" x14ac:dyDescent="0.25">
      <c r="A495" t="s">
        <v>742</v>
      </c>
      <c r="B495" s="56" t="s">
        <v>1693</v>
      </c>
      <c r="C495" s="11">
        <v>102</v>
      </c>
      <c r="D495" s="11">
        <v>429</v>
      </c>
      <c r="E495" s="37">
        <v>74.7</v>
      </c>
      <c r="F495" s="38">
        <v>22.7</v>
      </c>
      <c r="G495" s="25">
        <v>1.3</v>
      </c>
      <c r="H495" s="25">
        <v>0</v>
      </c>
      <c r="I495" s="25">
        <v>0</v>
      </c>
      <c r="J495" s="25">
        <v>0</v>
      </c>
      <c r="K495" s="25">
        <v>0</v>
      </c>
      <c r="L495" s="30">
        <v>0</v>
      </c>
      <c r="M495" s="25">
        <v>0</v>
      </c>
      <c r="N495" s="25">
        <v>0</v>
      </c>
      <c r="O495" s="25">
        <v>0</v>
      </c>
      <c r="P495" s="25">
        <v>0</v>
      </c>
      <c r="Q495" s="25">
        <v>0.3</v>
      </c>
      <c r="R495" s="25">
        <v>0.1</v>
      </c>
      <c r="S495" s="25">
        <v>0.6</v>
      </c>
      <c r="T495" s="25">
        <v>0</v>
      </c>
      <c r="U495" s="25">
        <v>0</v>
      </c>
      <c r="V495" s="28">
        <v>105</v>
      </c>
      <c r="W495" s="22">
        <v>7.0000000000000001E-3</v>
      </c>
      <c r="X495" s="43">
        <v>7</v>
      </c>
      <c r="Y495" s="9">
        <v>0</v>
      </c>
      <c r="Z495" s="22">
        <v>0</v>
      </c>
      <c r="AA495" s="22">
        <v>2.1</v>
      </c>
      <c r="AB495" s="22">
        <v>8.9999999999999993E-3</v>
      </c>
      <c r="AC495" s="22">
        <v>4.3999999999999997E-2</v>
      </c>
      <c r="AD495" s="9">
        <v>7.6</v>
      </c>
      <c r="AE495" s="22">
        <v>2.5</v>
      </c>
      <c r="AF495" s="31">
        <v>5.0999999999999996</v>
      </c>
      <c r="AG495" s="22">
        <v>4.5999999999999999E-2</v>
      </c>
      <c r="AH495" s="22">
        <v>1.7</v>
      </c>
      <c r="AI495" s="22">
        <v>0</v>
      </c>
      <c r="AJ495" s="22">
        <v>13</v>
      </c>
      <c r="AK495" s="30">
        <v>1.2</v>
      </c>
      <c r="AL495" s="28">
        <v>178</v>
      </c>
      <c r="AM495" s="28">
        <v>164</v>
      </c>
      <c r="AN495" s="28">
        <v>26</v>
      </c>
      <c r="AO495" s="28">
        <v>185</v>
      </c>
      <c r="AP495" s="28">
        <v>49</v>
      </c>
      <c r="AQ495" s="25">
        <v>0.5</v>
      </c>
      <c r="AR495" s="25">
        <v>2.4</v>
      </c>
    </row>
    <row r="496" spans="1:44" ht="18" customHeight="1" x14ac:dyDescent="0.3">
      <c r="A496" s="47"/>
      <c r="B496" s="59"/>
      <c r="C496" s="11"/>
      <c r="D496" s="11"/>
      <c r="E496" s="37"/>
      <c r="F496" s="38"/>
      <c r="G496" s="48"/>
      <c r="H496" s="48"/>
      <c r="I496" s="48"/>
      <c r="J496" s="48"/>
      <c r="K496" s="48"/>
      <c r="L496" s="49"/>
      <c r="M496" s="48"/>
      <c r="N496" s="48"/>
      <c r="O496" s="48"/>
      <c r="P496" s="48"/>
      <c r="Q496" s="48"/>
      <c r="R496" s="48"/>
      <c r="S496" s="48"/>
      <c r="T496" s="48"/>
      <c r="U496" s="48"/>
      <c r="V496" s="50"/>
      <c r="W496" s="47"/>
      <c r="X496" s="9"/>
      <c r="Y496" s="9"/>
      <c r="Z496" s="47"/>
      <c r="AA496" s="47"/>
      <c r="AB496" s="47"/>
      <c r="AC496" s="47"/>
      <c r="AD496" s="47"/>
      <c r="AE496" s="47"/>
      <c r="AF496" s="51"/>
      <c r="AG496" s="47"/>
      <c r="AH496" s="47"/>
      <c r="AI496" s="47"/>
      <c r="AJ496" s="47"/>
      <c r="AK496" s="49"/>
      <c r="AL496" s="50"/>
      <c r="AM496" s="50"/>
      <c r="AN496" s="50"/>
      <c r="AO496" s="50"/>
      <c r="AP496" s="50"/>
      <c r="AQ496" s="48"/>
      <c r="AR496" s="48"/>
    </row>
    <row r="497" spans="1:44" ht="18" customHeight="1" x14ac:dyDescent="0.25">
      <c r="A497" t="s">
        <v>743</v>
      </c>
      <c r="B497" s="56" t="s">
        <v>1694</v>
      </c>
      <c r="C497" s="11">
        <v>76.949308575999993</v>
      </c>
      <c r="D497" s="11">
        <v>322</v>
      </c>
      <c r="E497" s="37">
        <v>79.2</v>
      </c>
      <c r="F497" s="38">
        <v>17.600000000000001</v>
      </c>
      <c r="G497" s="25">
        <v>0.6</v>
      </c>
      <c r="H497" s="25">
        <v>0.3</v>
      </c>
      <c r="I497" s="25">
        <v>0.3</v>
      </c>
      <c r="J497" s="25">
        <v>0</v>
      </c>
      <c r="K497" s="25">
        <v>0</v>
      </c>
      <c r="L497" s="30">
        <v>0</v>
      </c>
      <c r="M497" s="25">
        <v>0</v>
      </c>
      <c r="N497" s="25">
        <v>0.3</v>
      </c>
      <c r="O497" s="25">
        <v>0</v>
      </c>
      <c r="P497" s="25">
        <v>0</v>
      </c>
      <c r="Q497" s="25">
        <v>0.1</v>
      </c>
      <c r="R497" s="25">
        <v>0.1</v>
      </c>
      <c r="S497" s="25">
        <v>0.3</v>
      </c>
      <c r="T497" s="25">
        <v>0</v>
      </c>
      <c r="U497" s="25">
        <v>0.1</v>
      </c>
      <c r="V497" s="28">
        <v>154</v>
      </c>
      <c r="W497" s="22">
        <v>0</v>
      </c>
      <c r="X497" s="9">
        <v>0</v>
      </c>
      <c r="Y497" s="9">
        <v>0</v>
      </c>
      <c r="Z497" s="22">
        <v>0</v>
      </c>
      <c r="AA497" s="46">
        <v>0.7</v>
      </c>
      <c r="AB497" s="40">
        <v>0.03</v>
      </c>
      <c r="AC497" s="40">
        <v>0.01</v>
      </c>
      <c r="AD497" s="9">
        <v>5.8</v>
      </c>
      <c r="AE497" s="24">
        <v>2</v>
      </c>
      <c r="AF497" s="31">
        <v>3.8</v>
      </c>
      <c r="AG497" s="40">
        <v>0.05</v>
      </c>
      <c r="AH497" s="22">
        <v>2.1</v>
      </c>
      <c r="AI497" s="22">
        <v>0</v>
      </c>
      <c r="AJ497" s="43">
        <v>9</v>
      </c>
      <c r="AK497" s="30">
        <v>1.5</v>
      </c>
      <c r="AL497" s="28">
        <v>194</v>
      </c>
      <c r="AM497" s="28">
        <v>179</v>
      </c>
      <c r="AN497" s="28">
        <v>87</v>
      </c>
      <c r="AO497" s="28">
        <v>150</v>
      </c>
      <c r="AP497" s="28">
        <v>30</v>
      </c>
      <c r="AQ497" s="25">
        <v>1.8</v>
      </c>
      <c r="AR497" s="25">
        <v>0.3</v>
      </c>
    </row>
    <row r="498" spans="1:44" ht="18" customHeight="1" x14ac:dyDescent="0.25">
      <c r="A498" t="s">
        <v>744</v>
      </c>
      <c r="B498" s="56" t="s">
        <v>1695</v>
      </c>
      <c r="C498" s="11">
        <v>91.765635071999995</v>
      </c>
      <c r="D498" s="11">
        <v>384</v>
      </c>
      <c r="E498" s="37">
        <v>76.8</v>
      </c>
      <c r="F498" s="38">
        <v>20.2</v>
      </c>
      <c r="G498" s="25">
        <v>1.1000000000000001</v>
      </c>
      <c r="H498" s="25">
        <v>0.3</v>
      </c>
      <c r="I498" s="25">
        <v>0.3</v>
      </c>
      <c r="J498" s="25">
        <v>0</v>
      </c>
      <c r="K498" s="25">
        <v>0</v>
      </c>
      <c r="L498" s="30">
        <v>0</v>
      </c>
      <c r="M498" s="25">
        <v>0</v>
      </c>
      <c r="N498" s="25">
        <v>0.3</v>
      </c>
      <c r="O498" s="25">
        <v>0</v>
      </c>
      <c r="P498" s="25">
        <v>0</v>
      </c>
      <c r="Q498" s="25">
        <v>0.2</v>
      </c>
      <c r="R498" s="25">
        <v>0.2</v>
      </c>
      <c r="S498" s="25">
        <v>0.6</v>
      </c>
      <c r="T498" s="25">
        <v>0</v>
      </c>
      <c r="U498" s="25">
        <v>0.6</v>
      </c>
      <c r="V498" s="28">
        <v>308</v>
      </c>
      <c r="W498" s="22">
        <v>2E-3</v>
      </c>
      <c r="X498" s="43">
        <v>2</v>
      </c>
      <c r="Y498" s="9">
        <v>0</v>
      </c>
      <c r="Z498" s="22">
        <v>0</v>
      </c>
      <c r="AA498" s="22">
        <v>0.82</v>
      </c>
      <c r="AB498" s="40">
        <v>0.03</v>
      </c>
      <c r="AC498" s="22">
        <v>1.0999999999999999E-2</v>
      </c>
      <c r="AD498" s="9">
        <v>6.5</v>
      </c>
      <c r="AE498" s="22">
        <v>2.2000000000000002</v>
      </c>
      <c r="AF498" s="31">
        <v>4.3</v>
      </c>
      <c r="AG498" s="40">
        <v>0.05</v>
      </c>
      <c r="AH498" s="22">
        <v>2.4</v>
      </c>
      <c r="AI498" s="22">
        <v>0</v>
      </c>
      <c r="AJ498" s="43">
        <v>9</v>
      </c>
      <c r="AK498" s="30">
        <v>1.5</v>
      </c>
      <c r="AL498" s="28">
        <v>228</v>
      </c>
      <c r="AM498" s="28">
        <v>211</v>
      </c>
      <c r="AN498" s="28">
        <v>102</v>
      </c>
      <c r="AO498" s="28">
        <v>176</v>
      </c>
      <c r="AP498" s="28">
        <v>35</v>
      </c>
      <c r="AQ498" s="25">
        <v>2.1</v>
      </c>
      <c r="AR498" s="25">
        <v>0.4</v>
      </c>
    </row>
    <row r="499" spans="1:44" ht="18" customHeight="1" x14ac:dyDescent="0.25">
      <c r="A499" t="s">
        <v>745</v>
      </c>
      <c r="B499" s="56" t="s">
        <v>1696</v>
      </c>
      <c r="C499" s="11">
        <v>99.173798319999989</v>
      </c>
      <c r="D499" s="11">
        <v>415</v>
      </c>
      <c r="E499" s="37">
        <v>70.2</v>
      </c>
      <c r="F499" s="38">
        <v>22.6</v>
      </c>
      <c r="G499" s="25">
        <v>0.8</v>
      </c>
      <c r="H499" s="25">
        <v>0.4</v>
      </c>
      <c r="I499" s="25">
        <v>0.4</v>
      </c>
      <c r="J499" s="25">
        <v>0</v>
      </c>
      <c r="K499" s="25">
        <v>0</v>
      </c>
      <c r="L499" s="30">
        <v>0</v>
      </c>
      <c r="M499" s="25">
        <v>0</v>
      </c>
      <c r="N499" s="25">
        <v>0.4</v>
      </c>
      <c r="O499" s="25">
        <v>0</v>
      </c>
      <c r="P499" s="25">
        <v>0</v>
      </c>
      <c r="Q499" s="25">
        <v>0.2</v>
      </c>
      <c r="R499" s="25">
        <v>0.1</v>
      </c>
      <c r="S499" s="25">
        <v>0.4</v>
      </c>
      <c r="T499" s="25">
        <v>0</v>
      </c>
      <c r="U499" s="25">
        <v>0.1</v>
      </c>
      <c r="V499" s="28">
        <v>198</v>
      </c>
      <c r="W499" s="22">
        <v>2E-3</v>
      </c>
      <c r="X499" s="43">
        <v>2</v>
      </c>
      <c r="Y499" s="9">
        <v>0</v>
      </c>
      <c r="Z499" s="22">
        <v>0</v>
      </c>
      <c r="AA499" s="46">
        <v>0.9</v>
      </c>
      <c r="AB499" s="40">
        <v>0.03</v>
      </c>
      <c r="AC499" s="40">
        <v>0.01</v>
      </c>
      <c r="AD499" s="9">
        <v>7.2</v>
      </c>
      <c r="AE499" s="22">
        <v>2.4</v>
      </c>
      <c r="AF499" s="31">
        <v>4.8</v>
      </c>
      <c r="AG499" s="40">
        <v>0.05</v>
      </c>
      <c r="AH499" s="22">
        <v>2.4</v>
      </c>
      <c r="AI499" s="22">
        <v>0</v>
      </c>
      <c r="AJ499" s="22">
        <v>9.8000000000000007</v>
      </c>
      <c r="AK499" s="30">
        <v>5</v>
      </c>
      <c r="AL499" s="28">
        <v>1600</v>
      </c>
      <c r="AM499" s="28">
        <v>229</v>
      </c>
      <c r="AN499" s="28">
        <v>112</v>
      </c>
      <c r="AO499" s="28">
        <v>192</v>
      </c>
      <c r="AP499" s="28">
        <v>38</v>
      </c>
      <c r="AQ499" s="25">
        <v>2.2999999999999998</v>
      </c>
      <c r="AR499" s="25">
        <v>0.4</v>
      </c>
    </row>
    <row r="500" spans="1:44" ht="18" customHeight="1" x14ac:dyDescent="0.25">
      <c r="A500" t="s">
        <v>746</v>
      </c>
      <c r="B500" s="56" t="s">
        <v>143</v>
      </c>
      <c r="C500" s="11">
        <v>90.331797023999997</v>
      </c>
      <c r="D500" s="11">
        <v>378</v>
      </c>
      <c r="E500" s="37">
        <v>76</v>
      </c>
      <c r="F500" s="38">
        <v>20.6</v>
      </c>
      <c r="G500" s="25">
        <v>0.8</v>
      </c>
      <c r="H500" s="25">
        <v>0.2</v>
      </c>
      <c r="I500" s="25">
        <v>0.2</v>
      </c>
      <c r="J500" s="25">
        <v>0</v>
      </c>
      <c r="K500" s="25">
        <v>0</v>
      </c>
      <c r="L500" s="30">
        <v>0</v>
      </c>
      <c r="M500" s="25">
        <v>0</v>
      </c>
      <c r="N500" s="25">
        <v>0.2</v>
      </c>
      <c r="O500" s="25">
        <v>0</v>
      </c>
      <c r="P500" s="25">
        <v>0</v>
      </c>
      <c r="Q500" s="25">
        <v>0.2</v>
      </c>
      <c r="R500" s="25">
        <v>0.2</v>
      </c>
      <c r="S500" s="25">
        <v>0.3</v>
      </c>
      <c r="T500" s="25">
        <v>0</v>
      </c>
      <c r="U500" s="25">
        <v>0</v>
      </c>
      <c r="V500" s="28">
        <v>93</v>
      </c>
      <c r="W500" s="22">
        <v>0</v>
      </c>
      <c r="X500" s="9">
        <v>0</v>
      </c>
      <c r="Y500" s="9">
        <v>0</v>
      </c>
      <c r="Z500" s="22">
        <v>0</v>
      </c>
      <c r="AA500" s="22">
        <v>1.5</v>
      </c>
      <c r="AB500" s="40">
        <v>0.09</v>
      </c>
      <c r="AC500" s="40">
        <v>0.06</v>
      </c>
      <c r="AD500" s="9">
        <v>5.8</v>
      </c>
      <c r="AE500" s="24">
        <v>2</v>
      </c>
      <c r="AF500" s="31">
        <v>3.8</v>
      </c>
      <c r="AG500" s="40">
        <v>0.08</v>
      </c>
      <c r="AH500" s="24">
        <v>3</v>
      </c>
      <c r="AI500" s="22">
        <v>0</v>
      </c>
      <c r="AJ500" s="22">
        <v>11</v>
      </c>
      <c r="AK500" s="30">
        <v>2</v>
      </c>
      <c r="AL500" s="28">
        <v>323</v>
      </c>
      <c r="AM500" s="28">
        <v>284</v>
      </c>
      <c r="AN500" s="28">
        <v>60</v>
      </c>
      <c r="AO500" s="28">
        <v>203</v>
      </c>
      <c r="AP500" s="28">
        <v>42</v>
      </c>
      <c r="AQ500" s="25">
        <v>0.9</v>
      </c>
      <c r="AR500" s="25">
        <v>2.7</v>
      </c>
    </row>
    <row r="501" spans="1:44" ht="18" customHeight="1" x14ac:dyDescent="0.25">
      <c r="A501" t="s">
        <v>747</v>
      </c>
      <c r="B501" s="56" t="s">
        <v>1697</v>
      </c>
      <c r="C501" s="11">
        <v>88.897958975999998</v>
      </c>
      <c r="D501" s="11">
        <v>372</v>
      </c>
      <c r="E501" s="37">
        <v>76.099999999999994</v>
      </c>
      <c r="F501" s="38">
        <v>20.9</v>
      </c>
      <c r="G501" s="25">
        <v>0.5</v>
      </c>
      <c r="H501" s="25">
        <v>0.2</v>
      </c>
      <c r="I501" s="25">
        <v>0.2</v>
      </c>
      <c r="J501" s="25">
        <v>0</v>
      </c>
      <c r="K501" s="25">
        <v>0</v>
      </c>
      <c r="L501" s="30">
        <v>0</v>
      </c>
      <c r="M501" s="25">
        <v>0</v>
      </c>
      <c r="N501" s="25">
        <v>0.2</v>
      </c>
      <c r="O501" s="25">
        <v>0</v>
      </c>
      <c r="P501" s="25">
        <v>0</v>
      </c>
      <c r="Q501" s="25">
        <v>0.1</v>
      </c>
      <c r="R501" s="25">
        <v>0.1</v>
      </c>
      <c r="S501" s="25">
        <v>0.2</v>
      </c>
      <c r="T501" s="25">
        <v>0</v>
      </c>
      <c r="U501" s="25">
        <v>0</v>
      </c>
      <c r="V501" s="28">
        <v>68</v>
      </c>
      <c r="W501" s="22">
        <v>0</v>
      </c>
      <c r="X501" s="9">
        <v>0</v>
      </c>
      <c r="Y501" s="9">
        <v>0</v>
      </c>
      <c r="Z501" s="22">
        <v>0</v>
      </c>
      <c r="AA501" s="46">
        <v>0.9</v>
      </c>
      <c r="AB501" s="40">
        <v>0.09</v>
      </c>
      <c r="AC501" s="40">
        <v>0.04</v>
      </c>
      <c r="AD501" s="9">
        <v>5.9</v>
      </c>
      <c r="AE501" s="24">
        <v>2</v>
      </c>
      <c r="AF501" s="31">
        <v>3.9</v>
      </c>
      <c r="AG501" s="40">
        <v>0.08</v>
      </c>
      <c r="AH501" s="24">
        <v>1</v>
      </c>
      <c r="AI501" s="22">
        <v>0</v>
      </c>
      <c r="AJ501" s="22">
        <v>11</v>
      </c>
      <c r="AK501" s="30">
        <v>2.1</v>
      </c>
      <c r="AL501" s="28">
        <v>323</v>
      </c>
      <c r="AM501" s="28">
        <v>190</v>
      </c>
      <c r="AN501" s="28">
        <v>37</v>
      </c>
      <c r="AO501" s="28">
        <v>200</v>
      </c>
      <c r="AP501" s="28">
        <v>42</v>
      </c>
      <c r="AQ501" s="25">
        <v>1</v>
      </c>
      <c r="AR501" s="25">
        <v>1.5</v>
      </c>
    </row>
    <row r="502" spans="1:44" ht="18" customHeight="1" x14ac:dyDescent="0.25">
      <c r="A502" t="s">
        <v>748</v>
      </c>
      <c r="B502" s="56" t="s">
        <v>1698</v>
      </c>
      <c r="C502" s="11">
        <v>90.092824015999994</v>
      </c>
      <c r="D502" s="11">
        <v>377</v>
      </c>
      <c r="E502" s="37">
        <v>76</v>
      </c>
      <c r="F502" s="38">
        <v>21.2</v>
      </c>
      <c r="G502" s="25">
        <v>0.5</v>
      </c>
      <c r="H502" s="25">
        <v>0.2</v>
      </c>
      <c r="I502" s="25">
        <v>0.2</v>
      </c>
      <c r="J502" s="25">
        <v>0</v>
      </c>
      <c r="K502" s="25">
        <v>0</v>
      </c>
      <c r="L502" s="30">
        <v>0</v>
      </c>
      <c r="M502" s="25">
        <v>0</v>
      </c>
      <c r="N502" s="25">
        <v>0.2</v>
      </c>
      <c r="O502" s="25">
        <v>0</v>
      </c>
      <c r="P502" s="25">
        <v>0</v>
      </c>
      <c r="Q502" s="25">
        <v>0.1</v>
      </c>
      <c r="R502" s="25">
        <v>0.1</v>
      </c>
      <c r="S502" s="25">
        <v>0.2</v>
      </c>
      <c r="T502" s="25">
        <v>0</v>
      </c>
      <c r="U502" s="25">
        <v>0</v>
      </c>
      <c r="V502" s="28">
        <v>70</v>
      </c>
      <c r="W502" s="22">
        <v>0</v>
      </c>
      <c r="X502" s="9">
        <v>0</v>
      </c>
      <c r="Y502" s="9">
        <v>0</v>
      </c>
      <c r="Z502" s="22">
        <v>0</v>
      </c>
      <c r="AA502" s="46">
        <v>0.9</v>
      </c>
      <c r="AB502" s="40">
        <v>0.08</v>
      </c>
      <c r="AC502" s="40">
        <v>0.04</v>
      </c>
      <c r="AD502" s="43">
        <v>6</v>
      </c>
      <c r="AE502" s="24">
        <v>2</v>
      </c>
      <c r="AF502" s="24" t="s">
        <v>1020</v>
      </c>
      <c r="AG502" s="40">
        <v>0.06</v>
      </c>
      <c r="AH502" s="46">
        <v>0.8</v>
      </c>
      <c r="AI502" s="22">
        <v>0</v>
      </c>
      <c r="AJ502" s="22">
        <v>9.6999999999999993</v>
      </c>
      <c r="AK502" s="30">
        <v>2.1</v>
      </c>
      <c r="AL502" s="28">
        <v>548</v>
      </c>
      <c r="AM502" s="28">
        <v>186</v>
      </c>
      <c r="AN502" s="28">
        <v>38</v>
      </c>
      <c r="AO502" s="28">
        <v>196</v>
      </c>
      <c r="AP502" s="28">
        <v>41</v>
      </c>
      <c r="AQ502" s="25">
        <v>1</v>
      </c>
      <c r="AR502" s="25">
        <v>1.5</v>
      </c>
    </row>
    <row r="503" spans="1:44" ht="18" customHeight="1" x14ac:dyDescent="0.3">
      <c r="A503" s="47"/>
      <c r="B503" s="59"/>
      <c r="C503" s="11"/>
      <c r="D503" s="11"/>
      <c r="E503" s="37"/>
      <c r="F503" s="38"/>
      <c r="G503" s="48"/>
      <c r="H503" s="48"/>
      <c r="I503" s="48"/>
      <c r="J503" s="48"/>
      <c r="K503" s="48"/>
      <c r="L503" s="49"/>
      <c r="M503" s="48"/>
      <c r="N503" s="48"/>
      <c r="O503" s="48"/>
      <c r="P503" s="48"/>
      <c r="Q503" s="48"/>
      <c r="R503" s="48"/>
      <c r="S503" s="48"/>
      <c r="T503" s="48"/>
      <c r="U503" s="48"/>
      <c r="V503" s="50"/>
      <c r="W503" s="47"/>
      <c r="X503" s="9"/>
      <c r="Y503" s="9"/>
      <c r="Z503" s="47"/>
      <c r="AA503" s="47"/>
      <c r="AB503" s="47"/>
      <c r="AC503" s="47"/>
      <c r="AD503" s="47"/>
      <c r="AE503" s="47"/>
      <c r="AF503" s="51"/>
      <c r="AG503" s="47"/>
      <c r="AH503" s="47"/>
      <c r="AI503" s="47"/>
      <c r="AJ503" s="47"/>
      <c r="AK503" s="49"/>
      <c r="AL503" s="50"/>
      <c r="AM503" s="50"/>
      <c r="AN503" s="50"/>
      <c r="AO503" s="50"/>
      <c r="AP503" s="50"/>
      <c r="AQ503" s="48"/>
      <c r="AR503" s="48"/>
    </row>
    <row r="504" spans="1:44" ht="18" customHeight="1" x14ac:dyDescent="0.25">
      <c r="A504" t="s">
        <v>749</v>
      </c>
      <c r="B504" s="56" t="s">
        <v>247</v>
      </c>
      <c r="C504" s="11">
        <v>225.59051955199999</v>
      </c>
      <c r="D504" s="11">
        <v>944</v>
      </c>
      <c r="E504" s="37">
        <v>58.4</v>
      </c>
      <c r="F504" s="38">
        <v>13.8</v>
      </c>
      <c r="G504" s="25">
        <v>13.4</v>
      </c>
      <c r="H504" s="25">
        <v>12.3</v>
      </c>
      <c r="I504" s="25">
        <v>13.3</v>
      </c>
      <c r="J504" s="25">
        <v>0.9</v>
      </c>
      <c r="K504" s="25">
        <v>0.9</v>
      </c>
      <c r="L504" s="30">
        <v>0</v>
      </c>
      <c r="M504" s="25">
        <v>0</v>
      </c>
      <c r="N504" s="25">
        <v>11.4</v>
      </c>
      <c r="O504" s="25">
        <v>0</v>
      </c>
      <c r="P504" s="25">
        <v>1.2</v>
      </c>
      <c r="Q504" s="25">
        <v>1.8</v>
      </c>
      <c r="R504" s="25">
        <v>3.1</v>
      </c>
      <c r="S504" s="25">
        <v>7.5</v>
      </c>
      <c r="T504" s="25">
        <v>0.03</v>
      </c>
      <c r="U504" s="25">
        <v>7.4</v>
      </c>
      <c r="V504" s="28">
        <v>102</v>
      </c>
      <c r="W504" s="22">
        <v>4.4999999999999998E-2</v>
      </c>
      <c r="X504" s="9">
        <v>45</v>
      </c>
      <c r="Y504" s="9">
        <v>73</v>
      </c>
      <c r="Z504" s="22">
        <v>2.2999999999999998</v>
      </c>
      <c r="AA504" s="22">
        <v>7.4</v>
      </c>
      <c r="AB504" s="22">
        <v>0.14000000000000001</v>
      </c>
      <c r="AC504" s="22">
        <v>0.14000000000000001</v>
      </c>
      <c r="AD504" s="9">
        <v>4.0999999999999996</v>
      </c>
      <c r="AE504" s="22">
        <v>1.2</v>
      </c>
      <c r="AF504" s="31">
        <v>2.9</v>
      </c>
      <c r="AG504" s="22">
        <v>0.27</v>
      </c>
      <c r="AH504" s="46">
        <v>0.5</v>
      </c>
      <c r="AI504" s="22">
        <v>10</v>
      </c>
      <c r="AJ504" s="22">
        <v>32</v>
      </c>
      <c r="AK504" s="30">
        <v>2.1</v>
      </c>
      <c r="AL504" s="28">
        <v>471</v>
      </c>
      <c r="AM504" s="28">
        <v>292</v>
      </c>
      <c r="AN504" s="28">
        <v>52</v>
      </c>
      <c r="AO504" s="28">
        <v>115</v>
      </c>
      <c r="AP504" s="28">
        <v>22</v>
      </c>
      <c r="AQ504" s="25">
        <v>1.2</v>
      </c>
      <c r="AR504" s="25">
        <v>0.8</v>
      </c>
    </row>
    <row r="505" spans="1:44" ht="18" customHeight="1" x14ac:dyDescent="0.25">
      <c r="A505" t="s">
        <v>750</v>
      </c>
      <c r="B505" s="56" t="s">
        <v>1014</v>
      </c>
      <c r="C505" s="11">
        <v>211.25213907199998</v>
      </c>
      <c r="D505" s="11">
        <v>884</v>
      </c>
      <c r="E505" s="37">
        <v>56.1</v>
      </c>
      <c r="F505" s="38">
        <v>6.1</v>
      </c>
      <c r="G505" s="25">
        <v>8.6</v>
      </c>
      <c r="H505" s="25">
        <v>26.6</v>
      </c>
      <c r="I505" s="25">
        <v>29.2</v>
      </c>
      <c r="J505" s="25">
        <v>1.3</v>
      </c>
      <c r="K505" s="25">
        <v>1.3</v>
      </c>
      <c r="L505" s="30">
        <v>0</v>
      </c>
      <c r="M505" s="25">
        <v>0</v>
      </c>
      <c r="N505" s="25">
        <v>25.3</v>
      </c>
      <c r="O505" s="25">
        <v>0</v>
      </c>
      <c r="P505" s="25">
        <v>1.4</v>
      </c>
      <c r="Q505" s="25">
        <v>1.1000000000000001</v>
      </c>
      <c r="R505" s="25">
        <v>1.8</v>
      </c>
      <c r="S505" s="25">
        <v>5.4</v>
      </c>
      <c r="T505" s="25">
        <v>2.1999999999999999E-2</v>
      </c>
      <c r="U505" s="25">
        <v>5.4</v>
      </c>
      <c r="V505" s="28">
        <v>21</v>
      </c>
      <c r="W505" s="22">
        <v>8.9999999999999993E-3</v>
      </c>
      <c r="X505" s="43">
        <v>9</v>
      </c>
      <c r="Y505" s="43">
        <v>1</v>
      </c>
      <c r="Z505" s="46">
        <v>0.1</v>
      </c>
      <c r="AA505" s="22">
        <v>5.2</v>
      </c>
      <c r="AB505" s="40">
        <v>0.04</v>
      </c>
      <c r="AC505" s="40">
        <v>0.03</v>
      </c>
      <c r="AD505" s="9">
        <v>1.9</v>
      </c>
      <c r="AE505" s="46">
        <v>0.5</v>
      </c>
      <c r="AF505" s="31">
        <v>1.4</v>
      </c>
      <c r="AG505" s="40">
        <v>0.06</v>
      </c>
      <c r="AH505" s="22">
        <v>0.16</v>
      </c>
      <c r="AI505" s="24">
        <v>1</v>
      </c>
      <c r="AJ505" s="22">
        <v>9.1</v>
      </c>
      <c r="AK505" s="30">
        <v>1.1000000000000001</v>
      </c>
      <c r="AL505" s="28">
        <v>403</v>
      </c>
      <c r="AM505" s="28">
        <v>87</v>
      </c>
      <c r="AN505" s="28">
        <v>48</v>
      </c>
      <c r="AO505" s="28">
        <v>82</v>
      </c>
      <c r="AP505" s="28">
        <v>14</v>
      </c>
      <c r="AQ505" s="25">
        <v>1.2</v>
      </c>
      <c r="AR505" s="25">
        <v>0.7</v>
      </c>
    </row>
    <row r="506" spans="1:44" ht="18" customHeight="1" x14ac:dyDescent="0.25">
      <c r="B506" s="56"/>
      <c r="C506" s="11"/>
      <c r="D506" s="11"/>
      <c r="E506" s="37"/>
      <c r="F506" s="38"/>
      <c r="X506" s="9"/>
      <c r="Y506" s="9"/>
    </row>
    <row r="507" spans="1:44" ht="18" customHeight="1" x14ac:dyDescent="0.3">
      <c r="A507" s="47"/>
      <c r="B507" s="58" t="s">
        <v>217</v>
      </c>
      <c r="C507" s="11"/>
      <c r="D507" s="11"/>
      <c r="E507" s="37"/>
      <c r="F507" s="38"/>
      <c r="G507" s="48"/>
      <c r="H507" s="48"/>
      <c r="I507" s="48"/>
      <c r="J507" s="48"/>
      <c r="K507" s="48"/>
      <c r="L507" s="49"/>
      <c r="M507" s="48"/>
      <c r="N507" s="48"/>
      <c r="O507" s="48"/>
      <c r="P507" s="48"/>
      <c r="Q507" s="48"/>
      <c r="R507" s="48"/>
      <c r="S507" s="48"/>
      <c r="T507" s="48"/>
      <c r="U507" s="48"/>
      <c r="V507" s="50"/>
      <c r="W507" s="47"/>
      <c r="X507" s="9"/>
      <c r="Y507" s="9"/>
      <c r="Z507" s="47"/>
      <c r="AA507" s="47"/>
      <c r="AB507" s="47"/>
      <c r="AC507" s="47"/>
      <c r="AD507" s="47"/>
      <c r="AE507" s="47"/>
      <c r="AF507" s="51"/>
      <c r="AG507" s="47"/>
      <c r="AH507" s="47"/>
      <c r="AI507" s="47"/>
      <c r="AJ507" s="47"/>
      <c r="AK507" s="49"/>
      <c r="AL507" s="50"/>
      <c r="AM507" s="50"/>
      <c r="AN507" s="50"/>
      <c r="AO507" s="50"/>
      <c r="AP507" s="50"/>
      <c r="AQ507" s="48"/>
      <c r="AR507" s="48"/>
    </row>
    <row r="508" spans="1:44" ht="18" customHeight="1" x14ac:dyDescent="0.25">
      <c r="A508" t="s">
        <v>751</v>
      </c>
      <c r="B508" s="56" t="s">
        <v>1699</v>
      </c>
      <c r="C508" s="11">
        <v>149.119156992</v>
      </c>
      <c r="D508" s="11">
        <v>624</v>
      </c>
      <c r="E508" s="37">
        <v>75.3</v>
      </c>
      <c r="F508" s="38">
        <v>13</v>
      </c>
      <c r="G508" s="25">
        <v>10.8</v>
      </c>
      <c r="H508" s="25">
        <v>0</v>
      </c>
      <c r="I508" s="25">
        <v>0</v>
      </c>
      <c r="J508" s="25">
        <v>0</v>
      </c>
      <c r="K508" s="25">
        <v>0</v>
      </c>
      <c r="L508" s="30">
        <v>0</v>
      </c>
      <c r="M508" s="25">
        <v>0</v>
      </c>
      <c r="N508" s="25">
        <v>0</v>
      </c>
      <c r="O508" s="25">
        <v>0</v>
      </c>
      <c r="P508" s="25">
        <v>0</v>
      </c>
      <c r="Q508" s="25">
        <v>2.7</v>
      </c>
      <c r="R508" s="25">
        <v>3.9</v>
      </c>
      <c r="S508" s="25">
        <v>2.1</v>
      </c>
      <c r="T508" s="25">
        <v>0.02</v>
      </c>
      <c r="U508" s="25">
        <v>1.9</v>
      </c>
      <c r="V508" s="28">
        <v>408</v>
      </c>
      <c r="W508" s="22">
        <v>0.19</v>
      </c>
      <c r="X508" s="9">
        <v>190</v>
      </c>
      <c r="Y508" s="9">
        <v>0</v>
      </c>
      <c r="Z508" s="9">
        <v>1.7</v>
      </c>
      <c r="AA508" s="22">
        <v>2.2999999999999998</v>
      </c>
      <c r="AB508" s="40">
        <v>7.0000000000000007E-2</v>
      </c>
      <c r="AC508" s="22">
        <v>0.44</v>
      </c>
      <c r="AD508" s="9">
        <v>3.8</v>
      </c>
      <c r="AE508" s="40">
        <v>0.04</v>
      </c>
      <c r="AF508" s="31">
        <v>3.8</v>
      </c>
      <c r="AG508" s="22">
        <v>0.36</v>
      </c>
      <c r="AH508" s="24">
        <v>1</v>
      </c>
      <c r="AI508" s="22">
        <v>0</v>
      </c>
      <c r="AJ508" s="22">
        <v>50</v>
      </c>
      <c r="AK508" s="30">
        <v>0.9</v>
      </c>
      <c r="AL508" s="28">
        <v>140</v>
      </c>
      <c r="AM508" s="28">
        <v>130</v>
      </c>
      <c r="AN508" s="28">
        <v>44</v>
      </c>
      <c r="AO508" s="28">
        <v>184</v>
      </c>
      <c r="AP508" s="28">
        <v>11</v>
      </c>
      <c r="AQ508" s="25">
        <v>2.1</v>
      </c>
      <c r="AR508" s="25">
        <v>1.3</v>
      </c>
    </row>
    <row r="509" spans="1:44" ht="18" customHeight="1" x14ac:dyDescent="0.25">
      <c r="A509" t="s">
        <v>752</v>
      </c>
      <c r="B509" s="56" t="s">
        <v>1700</v>
      </c>
      <c r="C509" s="11">
        <v>46.599736559999997</v>
      </c>
      <c r="D509" s="11">
        <v>195</v>
      </c>
      <c r="E509" s="37">
        <v>87.4</v>
      </c>
      <c r="F509" s="38">
        <v>11</v>
      </c>
      <c r="G509" s="25">
        <v>0.3</v>
      </c>
      <c r="H509" s="25">
        <v>0</v>
      </c>
      <c r="I509" s="25">
        <v>0</v>
      </c>
      <c r="J509" s="25">
        <v>0</v>
      </c>
      <c r="K509" s="25">
        <v>0</v>
      </c>
      <c r="L509" s="30">
        <v>0</v>
      </c>
      <c r="M509" s="25">
        <v>0</v>
      </c>
      <c r="N509" s="25">
        <v>0</v>
      </c>
      <c r="O509" s="25">
        <v>0</v>
      </c>
      <c r="P509" s="25">
        <v>0</v>
      </c>
      <c r="Q509" s="25">
        <v>0.1</v>
      </c>
      <c r="R509" s="25">
        <v>0.1</v>
      </c>
      <c r="S509" s="25">
        <v>0.04</v>
      </c>
      <c r="T509" s="25">
        <v>0</v>
      </c>
      <c r="U509" s="25">
        <v>0.04</v>
      </c>
      <c r="V509" s="28">
        <v>0</v>
      </c>
      <c r="W509" s="22">
        <v>0</v>
      </c>
      <c r="X509" s="9">
        <v>0</v>
      </c>
      <c r="Y509" s="9">
        <v>0</v>
      </c>
      <c r="Z509" s="22">
        <v>0</v>
      </c>
      <c r="AA509" s="40">
        <v>0.03</v>
      </c>
      <c r="AB509" s="40">
        <v>0.04</v>
      </c>
      <c r="AC509" s="22">
        <v>0.33</v>
      </c>
      <c r="AD509" s="9">
        <v>3.2</v>
      </c>
      <c r="AE509" s="40">
        <v>0.03</v>
      </c>
      <c r="AF509" s="31">
        <v>3.2</v>
      </c>
      <c r="AG509" s="41">
        <v>0.02</v>
      </c>
      <c r="AH509" s="46">
        <v>0.1</v>
      </c>
      <c r="AI509" s="22">
        <v>0</v>
      </c>
      <c r="AJ509" s="22">
        <v>14</v>
      </c>
      <c r="AK509" s="30">
        <v>1.3</v>
      </c>
      <c r="AL509" s="28">
        <v>193</v>
      </c>
      <c r="AM509" s="28">
        <v>142</v>
      </c>
      <c r="AN509" s="25">
        <v>6</v>
      </c>
      <c r="AO509" s="28">
        <v>13</v>
      </c>
      <c r="AP509" s="28">
        <v>12</v>
      </c>
      <c r="AQ509" s="25">
        <v>0.1</v>
      </c>
      <c r="AR509" s="25">
        <v>0.1</v>
      </c>
    </row>
    <row r="510" spans="1:44" ht="18" customHeight="1" x14ac:dyDescent="0.25">
      <c r="A510" t="s">
        <v>753</v>
      </c>
      <c r="B510" s="56" t="s">
        <v>1701</v>
      </c>
      <c r="C510" s="11">
        <v>341.97037444799997</v>
      </c>
      <c r="D510" s="11">
        <v>1431</v>
      </c>
      <c r="E510" s="37">
        <v>51</v>
      </c>
      <c r="F510" s="38">
        <v>16</v>
      </c>
      <c r="G510" s="25">
        <v>30.9</v>
      </c>
      <c r="H510" s="25">
        <v>0</v>
      </c>
      <c r="I510" s="25">
        <v>0</v>
      </c>
      <c r="J510" s="25">
        <v>0</v>
      </c>
      <c r="K510" s="25">
        <v>0</v>
      </c>
      <c r="L510" s="30">
        <v>0</v>
      </c>
      <c r="M510" s="25">
        <v>0</v>
      </c>
      <c r="N510" s="25">
        <v>0</v>
      </c>
      <c r="O510" s="25">
        <v>0</v>
      </c>
      <c r="P510" s="25">
        <v>0</v>
      </c>
      <c r="Q510" s="25">
        <v>8.3000000000000007</v>
      </c>
      <c r="R510" s="25">
        <v>11.7</v>
      </c>
      <c r="S510" s="25">
        <v>4.5999999999999996</v>
      </c>
      <c r="T510" s="25">
        <v>0.06</v>
      </c>
      <c r="U510" s="25">
        <v>3.9</v>
      </c>
      <c r="V510" s="28">
        <v>1280</v>
      </c>
      <c r="W510" s="22">
        <v>0.5</v>
      </c>
      <c r="X510" s="9">
        <v>500</v>
      </c>
      <c r="Y510" s="9">
        <v>0</v>
      </c>
      <c r="Z510" s="9">
        <v>4.9000000000000004</v>
      </c>
      <c r="AA510" s="22">
        <v>4.5999999999999996</v>
      </c>
      <c r="AB510" s="22">
        <v>0.24</v>
      </c>
      <c r="AC510" s="22">
        <v>0.65</v>
      </c>
      <c r="AD510" s="9">
        <v>4.7</v>
      </c>
      <c r="AE510" s="40">
        <v>0.01</v>
      </c>
      <c r="AF510" s="31">
        <v>4.7</v>
      </c>
      <c r="AG510" s="46">
        <v>0.8</v>
      </c>
      <c r="AH510" s="22">
        <v>2.8</v>
      </c>
      <c r="AI510" s="22">
        <v>0</v>
      </c>
      <c r="AJ510" s="22">
        <v>130</v>
      </c>
      <c r="AK510" s="30">
        <v>1.7</v>
      </c>
      <c r="AL510" s="28">
        <v>48</v>
      </c>
      <c r="AM510" s="28">
        <v>90</v>
      </c>
      <c r="AN510" s="28">
        <v>134</v>
      </c>
      <c r="AO510" s="28">
        <v>480</v>
      </c>
      <c r="AP510" s="28">
        <v>11</v>
      </c>
      <c r="AQ510" s="25">
        <v>5.5</v>
      </c>
      <c r="AR510" s="25">
        <v>3</v>
      </c>
    </row>
    <row r="511" spans="1:44" ht="18" customHeight="1" x14ac:dyDescent="0.25">
      <c r="A511" t="s">
        <v>754</v>
      </c>
      <c r="B511" s="56" t="s">
        <v>1702</v>
      </c>
      <c r="C511" s="11">
        <v>131.196181392</v>
      </c>
      <c r="D511" s="11">
        <v>549</v>
      </c>
      <c r="E511" s="37">
        <v>77.900000000000006</v>
      </c>
      <c r="F511" s="38">
        <v>11.9</v>
      </c>
      <c r="G511" s="25">
        <v>9.3000000000000007</v>
      </c>
      <c r="H511" s="25">
        <v>0</v>
      </c>
      <c r="I511" s="25">
        <v>0</v>
      </c>
      <c r="J511" s="25">
        <v>0</v>
      </c>
      <c r="K511" s="25">
        <v>0</v>
      </c>
      <c r="L511" s="30">
        <v>0</v>
      </c>
      <c r="M511" s="25">
        <v>0</v>
      </c>
      <c r="N511" s="25">
        <v>0</v>
      </c>
      <c r="O511" s="25">
        <v>0</v>
      </c>
      <c r="P511" s="25">
        <v>0</v>
      </c>
      <c r="Q511" s="25">
        <v>2.2999999999999998</v>
      </c>
      <c r="R511" s="25">
        <v>3.3</v>
      </c>
      <c r="S511" s="25">
        <v>1.8</v>
      </c>
      <c r="T511" s="25">
        <v>0.02</v>
      </c>
      <c r="U511" s="25">
        <v>1.6</v>
      </c>
      <c r="V511" s="28">
        <v>361</v>
      </c>
      <c r="W511" s="22">
        <v>0.16800000000000001</v>
      </c>
      <c r="X511" s="9">
        <v>168</v>
      </c>
      <c r="Y511" s="9">
        <v>0</v>
      </c>
      <c r="Z511" s="22">
        <v>1.5</v>
      </c>
      <c r="AA511" s="24">
        <v>2</v>
      </c>
      <c r="AB511" s="41">
        <v>0.06</v>
      </c>
      <c r="AC511" s="22">
        <v>0.39</v>
      </c>
      <c r="AD511" s="9">
        <v>3.5</v>
      </c>
      <c r="AE511" s="23">
        <v>3.5999999999999997E-2</v>
      </c>
      <c r="AF511" s="31">
        <v>3.5</v>
      </c>
      <c r="AG511" s="22">
        <v>0.32</v>
      </c>
      <c r="AH511" s="46">
        <v>0.9</v>
      </c>
      <c r="AI511" s="22">
        <v>0</v>
      </c>
      <c r="AJ511" s="22">
        <v>44</v>
      </c>
      <c r="AK511" s="30">
        <v>0.83</v>
      </c>
      <c r="AL511" s="28">
        <v>124</v>
      </c>
      <c r="AM511" s="28">
        <v>115</v>
      </c>
      <c r="AN511" s="28">
        <v>39</v>
      </c>
      <c r="AO511" s="28">
        <v>163</v>
      </c>
      <c r="AP511" s="28">
        <v>10</v>
      </c>
      <c r="AQ511" s="25">
        <v>1.9</v>
      </c>
      <c r="AR511" s="25">
        <v>1.1000000000000001</v>
      </c>
    </row>
    <row r="512" spans="1:44" ht="18" customHeight="1" x14ac:dyDescent="0.25">
      <c r="A512" t="s">
        <v>755</v>
      </c>
      <c r="B512" s="56" t="s">
        <v>1703</v>
      </c>
      <c r="C512" s="11">
        <v>149.119156992</v>
      </c>
      <c r="D512" s="11">
        <v>624</v>
      </c>
      <c r="E512" s="37">
        <v>75.3</v>
      </c>
      <c r="F512" s="38">
        <v>13</v>
      </c>
      <c r="G512" s="25">
        <v>10.8</v>
      </c>
      <c r="H512" s="25">
        <v>0</v>
      </c>
      <c r="I512" s="25">
        <v>0</v>
      </c>
      <c r="J512" s="25">
        <v>0</v>
      </c>
      <c r="K512" s="25">
        <v>0</v>
      </c>
      <c r="L512" s="30">
        <v>0</v>
      </c>
      <c r="M512" s="25">
        <v>0</v>
      </c>
      <c r="N512" s="25">
        <v>0</v>
      </c>
      <c r="O512" s="25">
        <v>0</v>
      </c>
      <c r="P512" s="25">
        <v>0</v>
      </c>
      <c r="Q512" s="25">
        <v>2.7</v>
      </c>
      <c r="R512" s="25">
        <v>3.9</v>
      </c>
      <c r="S512" s="25">
        <v>2.1</v>
      </c>
      <c r="T512" s="25">
        <v>0.02</v>
      </c>
      <c r="U512" s="25">
        <v>1.9</v>
      </c>
      <c r="V512" s="28">
        <v>408</v>
      </c>
      <c r="W512" s="22">
        <v>0.17</v>
      </c>
      <c r="X512" s="9">
        <v>170</v>
      </c>
      <c r="Y512" s="9">
        <v>0</v>
      </c>
      <c r="Z512" s="22">
        <v>1.7</v>
      </c>
      <c r="AA512" s="22">
        <v>2.2999999999999998</v>
      </c>
      <c r="AB512" s="41">
        <v>0.06</v>
      </c>
      <c r="AC512" s="22">
        <v>0.35</v>
      </c>
      <c r="AD512" s="9">
        <v>3.8</v>
      </c>
      <c r="AE512" s="40">
        <v>0.03</v>
      </c>
      <c r="AF512" s="31">
        <v>3.8</v>
      </c>
      <c r="AG512" s="22">
        <v>0.36</v>
      </c>
      <c r="AH512" s="46">
        <v>0.5</v>
      </c>
      <c r="AI512" s="22">
        <v>0</v>
      </c>
      <c r="AJ512" s="22">
        <v>40</v>
      </c>
      <c r="AK512" s="30">
        <v>0.9</v>
      </c>
      <c r="AL512" s="28">
        <v>140</v>
      </c>
      <c r="AM512" s="28">
        <v>130</v>
      </c>
      <c r="AN512" s="28">
        <v>44</v>
      </c>
      <c r="AO512" s="28">
        <v>185</v>
      </c>
      <c r="AP512" s="28">
        <v>11</v>
      </c>
      <c r="AQ512" s="25">
        <v>2.1</v>
      </c>
      <c r="AR512" s="25">
        <v>1.3</v>
      </c>
    </row>
    <row r="513" spans="1:44" ht="18" customHeight="1" x14ac:dyDescent="0.25">
      <c r="A513" t="s">
        <v>756</v>
      </c>
      <c r="B513" s="56" t="s">
        <v>1704</v>
      </c>
      <c r="C513" s="11">
        <v>150.07504902399998</v>
      </c>
      <c r="D513" s="11">
        <v>628</v>
      </c>
      <c r="E513" s="37">
        <v>75.2</v>
      </c>
      <c r="F513" s="38">
        <v>13</v>
      </c>
      <c r="G513" s="25">
        <v>10.9</v>
      </c>
      <c r="H513" s="25">
        <v>0</v>
      </c>
      <c r="I513" s="25">
        <v>0</v>
      </c>
      <c r="J513" s="25">
        <v>0</v>
      </c>
      <c r="K513" s="25">
        <v>0</v>
      </c>
      <c r="L513" s="30">
        <v>0</v>
      </c>
      <c r="M513" s="25">
        <v>0</v>
      </c>
      <c r="N513" s="25">
        <v>0</v>
      </c>
      <c r="O513" s="25">
        <v>0</v>
      </c>
      <c r="P513" s="25">
        <v>0</v>
      </c>
      <c r="Q513" s="25">
        <v>2.7</v>
      </c>
      <c r="R513" s="25">
        <v>3.9</v>
      </c>
      <c r="S513" s="25">
        <v>2.1</v>
      </c>
      <c r="T513" s="25">
        <v>0.02</v>
      </c>
      <c r="U513" s="25">
        <v>1.9</v>
      </c>
      <c r="V513" s="28">
        <v>408</v>
      </c>
      <c r="W513" s="22">
        <v>0.17</v>
      </c>
      <c r="X513" s="9">
        <v>170</v>
      </c>
      <c r="Y513" s="9">
        <v>0</v>
      </c>
      <c r="Z513" s="22">
        <v>1.6</v>
      </c>
      <c r="AA513" s="22">
        <v>2.2999999999999998</v>
      </c>
      <c r="AB513" s="41">
        <v>0.06</v>
      </c>
      <c r="AC513" s="22">
        <v>0.33</v>
      </c>
      <c r="AD513" s="9">
        <v>3.8</v>
      </c>
      <c r="AE513" s="40">
        <v>0.03</v>
      </c>
      <c r="AF513" s="31">
        <v>3.8</v>
      </c>
      <c r="AG513" s="22">
        <v>0.36</v>
      </c>
      <c r="AH513" s="46">
        <v>0.6</v>
      </c>
      <c r="AI513" s="22">
        <v>0</v>
      </c>
      <c r="AJ513" s="22">
        <v>40</v>
      </c>
      <c r="AK513" s="30">
        <v>0.9</v>
      </c>
      <c r="AL513" s="28">
        <v>140</v>
      </c>
      <c r="AM513" s="28">
        <v>124</v>
      </c>
      <c r="AN513" s="28">
        <v>42</v>
      </c>
      <c r="AO513" s="28">
        <v>184</v>
      </c>
      <c r="AP513" s="28">
        <v>10</v>
      </c>
      <c r="AQ513" s="25">
        <v>2.1</v>
      </c>
      <c r="AR513" s="25">
        <v>1.3</v>
      </c>
    </row>
    <row r="514" spans="1:44" ht="18" customHeight="1" x14ac:dyDescent="0.25">
      <c r="A514" t="s">
        <v>757</v>
      </c>
      <c r="B514" s="56" t="s">
        <v>1705</v>
      </c>
      <c r="C514" s="11">
        <v>189.505595344</v>
      </c>
      <c r="D514" s="11">
        <v>793</v>
      </c>
      <c r="E514" s="37">
        <v>70.400000000000006</v>
      </c>
      <c r="F514" s="38">
        <v>13.4</v>
      </c>
      <c r="G514" s="25">
        <v>15.1</v>
      </c>
      <c r="H514" s="25">
        <v>0</v>
      </c>
      <c r="I514" s="25">
        <v>0</v>
      </c>
      <c r="J514" s="25">
        <v>0</v>
      </c>
      <c r="K514" s="25">
        <v>0</v>
      </c>
      <c r="L514" s="30">
        <v>0</v>
      </c>
      <c r="M514" s="25">
        <v>0</v>
      </c>
      <c r="N514" s="25">
        <v>0</v>
      </c>
      <c r="O514" s="25">
        <v>0</v>
      </c>
      <c r="P514" s="25">
        <v>0</v>
      </c>
      <c r="Q514" s="25">
        <v>3.4</v>
      </c>
      <c r="R514" s="25">
        <v>7</v>
      </c>
      <c r="S514" s="25">
        <v>2.5</v>
      </c>
      <c r="T514" s="25">
        <v>2.1000000000000001E-2</v>
      </c>
      <c r="U514" s="25">
        <v>2.2000000000000002</v>
      </c>
      <c r="V514" s="28">
        <v>433</v>
      </c>
      <c r="W514" s="22">
        <v>0.18</v>
      </c>
      <c r="X514" s="9">
        <v>180</v>
      </c>
      <c r="Y514" s="9">
        <v>0</v>
      </c>
      <c r="Z514" s="22">
        <v>1.8</v>
      </c>
      <c r="AA514" s="22">
        <v>2.6</v>
      </c>
      <c r="AB514" s="41">
        <v>0.05</v>
      </c>
      <c r="AC514" s="22">
        <v>0.33</v>
      </c>
      <c r="AD514" s="9">
        <v>3.9</v>
      </c>
      <c r="AE514" s="40">
        <v>0.04</v>
      </c>
      <c r="AF514" s="31">
        <v>3.9</v>
      </c>
      <c r="AG514" s="22">
        <v>0.27</v>
      </c>
      <c r="AH514" s="46">
        <v>0.8</v>
      </c>
      <c r="AI514" s="22">
        <v>0</v>
      </c>
      <c r="AJ514" s="22">
        <v>42</v>
      </c>
      <c r="AK514" s="30">
        <v>1.1000000000000001</v>
      </c>
      <c r="AL514" s="28">
        <v>221</v>
      </c>
      <c r="AM514" s="28">
        <v>110</v>
      </c>
      <c r="AN514" s="28">
        <v>42</v>
      </c>
      <c r="AO514" s="28">
        <v>176</v>
      </c>
      <c r="AP514" s="28">
        <v>12</v>
      </c>
      <c r="AQ514" s="25">
        <v>2</v>
      </c>
      <c r="AR514" s="25">
        <v>1.2</v>
      </c>
    </row>
    <row r="515" spans="1:44" ht="18" customHeight="1" x14ac:dyDescent="0.25">
      <c r="A515" t="s">
        <v>758</v>
      </c>
      <c r="B515" s="56" t="s">
        <v>1706</v>
      </c>
      <c r="C515" s="11">
        <v>193.80710948799998</v>
      </c>
      <c r="D515" s="11">
        <v>811</v>
      </c>
      <c r="E515" s="37">
        <v>69.900000000000006</v>
      </c>
      <c r="F515" s="38">
        <v>13.3</v>
      </c>
      <c r="G515" s="25">
        <v>15.6</v>
      </c>
      <c r="H515" s="25">
        <v>0.04</v>
      </c>
      <c r="I515" s="25">
        <v>0.04</v>
      </c>
      <c r="J515" s="25">
        <v>0.04</v>
      </c>
      <c r="K515" s="25">
        <v>0</v>
      </c>
      <c r="L515" s="30">
        <v>0</v>
      </c>
      <c r="M515" s="25">
        <v>0</v>
      </c>
      <c r="N515" s="25">
        <v>0</v>
      </c>
      <c r="O515" s="25">
        <v>0</v>
      </c>
      <c r="P515" s="25">
        <v>0</v>
      </c>
      <c r="Q515" s="25">
        <v>5.2</v>
      </c>
      <c r="R515" s="25">
        <v>5.0999999999999996</v>
      </c>
      <c r="S515" s="25">
        <v>2.2999999999999998</v>
      </c>
      <c r="T515" s="25">
        <v>0.188</v>
      </c>
      <c r="U515" s="25">
        <v>2.1</v>
      </c>
      <c r="V515" s="28">
        <v>442</v>
      </c>
      <c r="W515" s="22">
        <v>0.21</v>
      </c>
      <c r="X515" s="9">
        <v>210</v>
      </c>
      <c r="Y515" s="43">
        <v>3</v>
      </c>
      <c r="Z515" s="22">
        <v>1.8</v>
      </c>
      <c r="AA515" s="22">
        <v>2.2999999999999998</v>
      </c>
      <c r="AB515" s="41">
        <v>0.05</v>
      </c>
      <c r="AC515" s="22">
        <v>0.33</v>
      </c>
      <c r="AD515" s="9">
        <v>3.9</v>
      </c>
      <c r="AE515" s="40">
        <v>0.04</v>
      </c>
      <c r="AF515" s="31">
        <v>3.9</v>
      </c>
      <c r="AG515" s="22">
        <v>0.27</v>
      </c>
      <c r="AH515" s="46">
        <v>0.8</v>
      </c>
      <c r="AI515" s="22">
        <v>0</v>
      </c>
      <c r="AJ515" s="22">
        <v>42</v>
      </c>
      <c r="AK515" s="30">
        <v>1.2</v>
      </c>
      <c r="AL515" s="28">
        <v>258</v>
      </c>
      <c r="AM515" s="28">
        <v>110</v>
      </c>
      <c r="AN515" s="28">
        <v>42</v>
      </c>
      <c r="AO515" s="28">
        <v>176</v>
      </c>
      <c r="AP515" s="28">
        <v>12</v>
      </c>
      <c r="AQ515" s="25">
        <v>2</v>
      </c>
      <c r="AR515" s="25">
        <v>1.2</v>
      </c>
    </row>
    <row r="516" spans="1:44" ht="18" customHeight="1" x14ac:dyDescent="0.25">
      <c r="A516" t="s">
        <v>759</v>
      </c>
      <c r="B516" s="56" t="s">
        <v>1707</v>
      </c>
      <c r="C516" s="11">
        <v>173.97234982399999</v>
      </c>
      <c r="D516" s="11">
        <v>728</v>
      </c>
      <c r="E516" s="37">
        <v>72.8</v>
      </c>
      <c r="F516" s="38">
        <v>12</v>
      </c>
      <c r="G516" s="25">
        <v>14</v>
      </c>
      <c r="H516" s="25">
        <v>0.02</v>
      </c>
      <c r="I516" s="25">
        <v>0.02</v>
      </c>
      <c r="J516" s="25">
        <v>0.02</v>
      </c>
      <c r="K516" s="25">
        <v>0</v>
      </c>
      <c r="L516" s="30">
        <v>0</v>
      </c>
      <c r="M516" s="25">
        <v>0</v>
      </c>
      <c r="N516" s="25">
        <v>0</v>
      </c>
      <c r="O516" s="25">
        <v>0</v>
      </c>
      <c r="P516" s="25">
        <v>0</v>
      </c>
      <c r="Q516" s="25">
        <v>4.4000000000000004</v>
      </c>
      <c r="R516" s="25">
        <v>4.5</v>
      </c>
      <c r="S516" s="25">
        <v>3</v>
      </c>
      <c r="T516" s="25">
        <v>1.9E-2</v>
      </c>
      <c r="U516" s="25">
        <v>2.7</v>
      </c>
      <c r="V516" s="28">
        <v>389</v>
      </c>
      <c r="W516" s="22">
        <v>0.19</v>
      </c>
      <c r="X516" s="9">
        <v>190</v>
      </c>
      <c r="Y516" s="9">
        <v>16</v>
      </c>
      <c r="Z516" s="22">
        <v>1.7</v>
      </c>
      <c r="AA516" s="24">
        <v>2</v>
      </c>
      <c r="AB516" s="41">
        <v>0.05</v>
      </c>
      <c r="AC516" s="22">
        <v>0.28999999999999998</v>
      </c>
      <c r="AD516" s="9">
        <v>3.5</v>
      </c>
      <c r="AE516" s="40">
        <v>0.04</v>
      </c>
      <c r="AF516" s="31">
        <v>3.5</v>
      </c>
      <c r="AG516" s="22">
        <v>0.24</v>
      </c>
      <c r="AH516" s="46">
        <v>0.8</v>
      </c>
      <c r="AI516" s="22">
        <v>0</v>
      </c>
      <c r="AJ516" s="22">
        <v>38</v>
      </c>
      <c r="AK516" s="30">
        <v>1.2</v>
      </c>
      <c r="AL516" s="28">
        <v>254</v>
      </c>
      <c r="AM516" s="28">
        <v>99</v>
      </c>
      <c r="AN516" s="28">
        <v>38</v>
      </c>
      <c r="AO516" s="28">
        <v>158</v>
      </c>
      <c r="AP516" s="28">
        <v>11</v>
      </c>
      <c r="AQ516" s="25">
        <v>1.8</v>
      </c>
      <c r="AR516" s="25">
        <v>1.1000000000000001</v>
      </c>
    </row>
    <row r="517" spans="1:44" ht="18" customHeight="1" x14ac:dyDescent="0.25">
      <c r="A517" t="s">
        <v>760</v>
      </c>
      <c r="B517" s="56" t="s">
        <v>1708</v>
      </c>
      <c r="C517" s="11">
        <v>194.76300151999999</v>
      </c>
      <c r="D517" s="11">
        <v>815</v>
      </c>
      <c r="E517" s="37">
        <v>70.099999999999994</v>
      </c>
      <c r="F517" s="38">
        <v>12.4</v>
      </c>
      <c r="G517" s="25">
        <v>16.100000000000001</v>
      </c>
      <c r="H517" s="25">
        <v>0.05</v>
      </c>
      <c r="I517" s="25">
        <v>0.05</v>
      </c>
      <c r="J517" s="25">
        <v>0.05</v>
      </c>
      <c r="K517" s="25">
        <v>0.1</v>
      </c>
      <c r="L517" s="30">
        <v>0</v>
      </c>
      <c r="M517" s="25">
        <v>0</v>
      </c>
      <c r="N517" s="25">
        <v>0</v>
      </c>
      <c r="O517" s="25">
        <v>0</v>
      </c>
      <c r="P517" s="25">
        <v>0</v>
      </c>
      <c r="Q517" s="25">
        <v>5.7</v>
      </c>
      <c r="R517" s="25">
        <v>5.0999999999999996</v>
      </c>
      <c r="S517" s="25">
        <v>2.2999999999999998</v>
      </c>
      <c r="T517" s="25">
        <v>0.23100000000000001</v>
      </c>
      <c r="U517" s="25">
        <v>2</v>
      </c>
      <c r="V517" s="28">
        <v>423</v>
      </c>
      <c r="W517" s="22">
        <v>0.23</v>
      </c>
      <c r="X517" s="9">
        <v>230</v>
      </c>
      <c r="Y517" s="43">
        <v>3</v>
      </c>
      <c r="Z517" s="22">
        <v>1.7</v>
      </c>
      <c r="AA517" s="22">
        <v>2.4</v>
      </c>
      <c r="AB517" s="41">
        <v>0.06</v>
      </c>
      <c r="AC517" s="22">
        <v>0.36</v>
      </c>
      <c r="AD517" s="9">
        <v>3.6</v>
      </c>
      <c r="AE517" s="23">
        <v>3.7999999999999999E-2</v>
      </c>
      <c r="AF517" s="31">
        <v>3.6</v>
      </c>
      <c r="AG517" s="22">
        <v>0.24</v>
      </c>
      <c r="AH517" s="24">
        <v>1</v>
      </c>
      <c r="AI517" s="22">
        <v>0</v>
      </c>
      <c r="AJ517" s="22">
        <v>34</v>
      </c>
      <c r="AK517" s="30">
        <v>1.4</v>
      </c>
      <c r="AL517" s="28">
        <v>331</v>
      </c>
      <c r="AM517" s="28">
        <v>131</v>
      </c>
      <c r="AN517" s="28">
        <v>45</v>
      </c>
      <c r="AO517" s="28">
        <v>186</v>
      </c>
      <c r="AP517" s="28">
        <v>12</v>
      </c>
      <c r="AQ517" s="25">
        <v>2.1</v>
      </c>
      <c r="AR517" s="25">
        <v>1.3</v>
      </c>
    </row>
    <row r="518" spans="1:44" ht="18" customHeight="1" x14ac:dyDescent="0.25">
      <c r="A518" t="s">
        <v>761</v>
      </c>
      <c r="B518" s="56" t="s">
        <v>1709</v>
      </c>
      <c r="C518" s="11">
        <v>193.56813647999999</v>
      </c>
      <c r="D518" s="11">
        <v>810</v>
      </c>
      <c r="E518" s="37">
        <v>70.099999999999994</v>
      </c>
      <c r="F518" s="38">
        <v>12.4</v>
      </c>
      <c r="G518" s="25">
        <v>16</v>
      </c>
      <c r="H518" s="25">
        <v>0.03</v>
      </c>
      <c r="I518" s="25">
        <v>0.03</v>
      </c>
      <c r="J518" s="25">
        <v>0.03</v>
      </c>
      <c r="K518" s="25">
        <v>0</v>
      </c>
      <c r="L518" s="30">
        <v>0</v>
      </c>
      <c r="M518" s="25">
        <v>0</v>
      </c>
      <c r="N518" s="25">
        <v>0</v>
      </c>
      <c r="O518" s="25">
        <v>0</v>
      </c>
      <c r="P518" s="25">
        <v>0</v>
      </c>
      <c r="Q518" s="25">
        <v>5.3</v>
      </c>
      <c r="R518" s="25">
        <v>5</v>
      </c>
      <c r="S518" s="25">
        <v>3.5</v>
      </c>
      <c r="T518" s="25">
        <v>0.02</v>
      </c>
      <c r="U518" s="25">
        <v>3.2</v>
      </c>
      <c r="V518" s="28">
        <v>408</v>
      </c>
      <c r="W518" s="22">
        <v>0.23</v>
      </c>
      <c r="X518" s="9">
        <v>230</v>
      </c>
      <c r="Y518" s="9">
        <v>26</v>
      </c>
      <c r="Z518" s="22">
        <v>1.8</v>
      </c>
      <c r="AA518" s="22">
        <v>2.2999999999999998</v>
      </c>
      <c r="AB518" s="41">
        <v>0.06</v>
      </c>
      <c r="AC518" s="22">
        <v>0.36</v>
      </c>
      <c r="AD518" s="9">
        <v>3.6</v>
      </c>
      <c r="AE518" s="23">
        <v>3.7999999999999999E-2</v>
      </c>
      <c r="AF518" s="31">
        <v>3.6</v>
      </c>
      <c r="AG518" s="22">
        <v>0.24</v>
      </c>
      <c r="AH518" s="24">
        <v>1</v>
      </c>
      <c r="AI518" s="22">
        <v>0</v>
      </c>
      <c r="AJ518" s="22">
        <v>34</v>
      </c>
      <c r="AK518" s="30">
        <v>1.5</v>
      </c>
      <c r="AL518" s="28">
        <v>360</v>
      </c>
      <c r="AM518" s="28">
        <v>130</v>
      </c>
      <c r="AN518" s="28">
        <v>44</v>
      </c>
      <c r="AO518" s="28">
        <v>184</v>
      </c>
      <c r="AP518" s="28">
        <v>12</v>
      </c>
      <c r="AQ518" s="25">
        <v>2.1</v>
      </c>
      <c r="AR518" s="25">
        <v>1.3</v>
      </c>
    </row>
    <row r="519" spans="1:44" ht="18" customHeight="1" x14ac:dyDescent="0.25">
      <c r="A519" t="s">
        <v>762</v>
      </c>
      <c r="B519" s="56" t="s">
        <v>1522</v>
      </c>
      <c r="C519" s="11">
        <v>193.09019046399999</v>
      </c>
      <c r="D519" s="11">
        <v>808</v>
      </c>
      <c r="E519" s="37">
        <v>70.2</v>
      </c>
      <c r="F519" s="38">
        <v>13.1</v>
      </c>
      <c r="G519" s="25">
        <v>15.6</v>
      </c>
      <c r="H519" s="25">
        <v>0.05</v>
      </c>
      <c r="I519" s="25">
        <v>0.05</v>
      </c>
      <c r="J519" s="25">
        <v>0.05</v>
      </c>
      <c r="K519" s="25">
        <v>0.1</v>
      </c>
      <c r="L519" s="30">
        <v>0</v>
      </c>
      <c r="M519" s="25">
        <v>0</v>
      </c>
      <c r="N519" s="25">
        <v>0</v>
      </c>
      <c r="O519" s="25">
        <v>0</v>
      </c>
      <c r="P519" s="25">
        <v>0</v>
      </c>
      <c r="Q519" s="25">
        <v>5.5</v>
      </c>
      <c r="R519" s="25">
        <v>4.9000000000000004</v>
      </c>
      <c r="S519" s="25">
        <v>2.2000000000000002</v>
      </c>
      <c r="T519" s="25">
        <v>0.22900000000000001</v>
      </c>
      <c r="U519" s="25">
        <v>1.9</v>
      </c>
      <c r="V519" s="28">
        <v>427</v>
      </c>
      <c r="W519" s="22">
        <v>0.23</v>
      </c>
      <c r="X519" s="9">
        <v>230</v>
      </c>
      <c r="Y519" s="43">
        <v>3</v>
      </c>
      <c r="Z519" s="22">
        <v>1.8</v>
      </c>
      <c r="AA519" s="22">
        <v>2.5</v>
      </c>
      <c r="AB519" s="41">
        <v>0.05</v>
      </c>
      <c r="AC519" s="22">
        <v>0.31</v>
      </c>
      <c r="AD519" s="9">
        <v>3.8</v>
      </c>
      <c r="AE519" s="23">
        <v>3.7999999999999999E-2</v>
      </c>
      <c r="AF519" s="31">
        <v>3.8</v>
      </c>
      <c r="AG519" s="22">
        <v>0.25</v>
      </c>
      <c r="AH519" s="24">
        <v>1</v>
      </c>
      <c r="AI519" s="22">
        <v>0</v>
      </c>
      <c r="AJ519" s="22">
        <v>34</v>
      </c>
      <c r="AK519" s="30">
        <v>1</v>
      </c>
      <c r="AL519" s="28">
        <v>192</v>
      </c>
      <c r="AM519" s="28">
        <v>132</v>
      </c>
      <c r="AN519" s="28">
        <v>45</v>
      </c>
      <c r="AO519" s="28">
        <v>187</v>
      </c>
      <c r="AP519" s="28">
        <v>11</v>
      </c>
      <c r="AQ519" s="25">
        <v>2.1</v>
      </c>
      <c r="AR519" s="25">
        <v>1.3</v>
      </c>
    </row>
    <row r="520" spans="1:44" ht="18" customHeight="1" x14ac:dyDescent="0.25">
      <c r="A520" t="s">
        <v>763</v>
      </c>
      <c r="B520" s="56" t="s">
        <v>1523</v>
      </c>
      <c r="C520" s="11">
        <v>191.89532542399999</v>
      </c>
      <c r="D520" s="11">
        <v>803</v>
      </c>
      <c r="E520" s="37">
        <v>70.2</v>
      </c>
      <c r="F520" s="38">
        <v>13.1</v>
      </c>
      <c r="G520" s="25">
        <v>15.5</v>
      </c>
      <c r="H520" s="25">
        <v>0.03</v>
      </c>
      <c r="I520" s="25">
        <v>0.03</v>
      </c>
      <c r="J520" s="25">
        <v>0.03</v>
      </c>
      <c r="K520" s="25">
        <v>0</v>
      </c>
      <c r="L520" s="30">
        <v>0</v>
      </c>
      <c r="M520" s="25">
        <v>0</v>
      </c>
      <c r="N520" s="25">
        <v>0</v>
      </c>
      <c r="O520" s="25">
        <v>0</v>
      </c>
      <c r="P520" s="25">
        <v>0</v>
      </c>
      <c r="Q520" s="25">
        <v>5.0999999999999996</v>
      </c>
      <c r="R520" s="25">
        <v>4.8</v>
      </c>
      <c r="S520" s="25">
        <v>3.4</v>
      </c>
      <c r="T520" s="25">
        <v>0.02</v>
      </c>
      <c r="U520" s="25">
        <v>3.1</v>
      </c>
      <c r="V520" s="28">
        <v>411</v>
      </c>
      <c r="W520" s="22">
        <v>0.23</v>
      </c>
      <c r="X520" s="9">
        <v>230</v>
      </c>
      <c r="Y520" s="9">
        <v>27</v>
      </c>
      <c r="Z520" s="22">
        <v>1.8</v>
      </c>
      <c r="AA520" s="22">
        <v>2.2999999999999998</v>
      </c>
      <c r="AB520" s="41">
        <v>0.05</v>
      </c>
      <c r="AC520" s="22">
        <v>0.31</v>
      </c>
      <c r="AD520" s="9">
        <v>3.8</v>
      </c>
      <c r="AE520" s="23">
        <v>3.7999999999999999E-2</v>
      </c>
      <c r="AF520" s="31">
        <v>3.8</v>
      </c>
      <c r="AG520" s="22">
        <v>0.25</v>
      </c>
      <c r="AH520" s="24">
        <v>1</v>
      </c>
      <c r="AI520" s="22">
        <v>0</v>
      </c>
      <c r="AJ520" s="22">
        <v>35</v>
      </c>
      <c r="AK520" s="30">
        <v>1.1000000000000001</v>
      </c>
      <c r="AL520" s="28">
        <v>222</v>
      </c>
      <c r="AM520" s="28">
        <v>131</v>
      </c>
      <c r="AN520" s="28">
        <v>45</v>
      </c>
      <c r="AO520" s="28">
        <v>186</v>
      </c>
      <c r="AP520" s="28">
        <v>11</v>
      </c>
      <c r="AQ520" s="25">
        <v>2.1</v>
      </c>
      <c r="AR520" s="25">
        <v>1.3</v>
      </c>
    </row>
    <row r="521" spans="1:44" ht="18" customHeight="1" x14ac:dyDescent="0.25">
      <c r="A521" t="s">
        <v>764</v>
      </c>
      <c r="B521" s="56" t="s">
        <v>1015</v>
      </c>
      <c r="C521" s="11">
        <v>108.015799616</v>
      </c>
      <c r="D521" s="11">
        <v>452</v>
      </c>
      <c r="E521" s="37">
        <v>76.2</v>
      </c>
      <c r="F521" s="38">
        <v>3.6</v>
      </c>
      <c r="G521" s="25">
        <v>4</v>
      </c>
      <c r="H521" s="25">
        <v>14</v>
      </c>
      <c r="I521" s="25">
        <v>15.4</v>
      </c>
      <c r="J521" s="25">
        <v>0.5</v>
      </c>
      <c r="K521" s="25">
        <v>0.5</v>
      </c>
      <c r="L521" s="30">
        <v>0</v>
      </c>
      <c r="M521" s="25">
        <v>0</v>
      </c>
      <c r="N521" s="25">
        <v>13.5</v>
      </c>
      <c r="O521" s="25">
        <v>0</v>
      </c>
      <c r="P521" s="25">
        <v>0.9</v>
      </c>
      <c r="Q521" s="25">
        <v>0.7</v>
      </c>
      <c r="R521" s="25">
        <v>2.2000000000000002</v>
      </c>
      <c r="S521" s="25">
        <v>0.6</v>
      </c>
      <c r="T521" s="25">
        <v>0</v>
      </c>
      <c r="U521" s="25">
        <v>0.6</v>
      </c>
      <c r="V521" s="28">
        <v>48</v>
      </c>
      <c r="W521" s="22">
        <v>0.02</v>
      </c>
      <c r="X521" s="9">
        <v>20</v>
      </c>
      <c r="Y521" s="9">
        <v>0</v>
      </c>
      <c r="Z521" s="46">
        <v>0.2</v>
      </c>
      <c r="AA521" s="46">
        <v>0.6</v>
      </c>
      <c r="AB521" s="40">
        <v>0.02</v>
      </c>
      <c r="AC521" s="42">
        <v>0.1</v>
      </c>
      <c r="AD521" s="9">
        <v>1.2</v>
      </c>
      <c r="AE521" s="42">
        <v>0.3</v>
      </c>
      <c r="AF521" s="42">
        <v>0.9</v>
      </c>
      <c r="AG521" s="40">
        <v>0.05</v>
      </c>
      <c r="AH521" s="22">
        <v>0.11</v>
      </c>
      <c r="AI521" s="22">
        <v>0</v>
      </c>
      <c r="AJ521" s="22">
        <v>10</v>
      </c>
      <c r="AK521" s="30">
        <v>1</v>
      </c>
      <c r="AL521" s="28">
        <v>253</v>
      </c>
      <c r="AM521" s="28">
        <v>45</v>
      </c>
      <c r="AN521" s="28">
        <v>19</v>
      </c>
      <c r="AO521" s="28">
        <v>61</v>
      </c>
      <c r="AP521" s="28">
        <v>10</v>
      </c>
      <c r="AQ521" s="25">
        <v>0.8</v>
      </c>
      <c r="AR521" s="25">
        <v>0.5</v>
      </c>
    </row>
    <row r="522" spans="1:44" ht="18" customHeight="1" x14ac:dyDescent="0.25">
      <c r="B522" s="57"/>
      <c r="C522" s="11"/>
      <c r="D522" s="11"/>
      <c r="E522" s="37"/>
      <c r="F522" s="38"/>
      <c r="X522" s="9"/>
      <c r="Y522" s="9"/>
    </row>
    <row r="523" spans="1:44" ht="18" customHeight="1" x14ac:dyDescent="0.3">
      <c r="A523" s="47"/>
      <c r="B523" s="58" t="s">
        <v>202</v>
      </c>
      <c r="C523" s="11"/>
      <c r="D523" s="11"/>
      <c r="E523" s="37"/>
      <c r="F523" s="38"/>
      <c r="G523" s="48"/>
      <c r="H523" s="48"/>
      <c r="I523" s="48"/>
      <c r="J523" s="48"/>
      <c r="K523" s="48"/>
      <c r="L523" s="49"/>
      <c r="M523" s="48"/>
      <c r="N523" s="48"/>
      <c r="O523" s="48"/>
      <c r="P523" s="48"/>
      <c r="Q523" s="48"/>
      <c r="R523" s="48"/>
      <c r="S523" s="48"/>
      <c r="T523" s="48"/>
      <c r="U523" s="48"/>
      <c r="V523" s="50"/>
      <c r="W523" s="47"/>
      <c r="X523" s="9"/>
      <c r="Y523" s="9"/>
      <c r="Z523" s="47"/>
      <c r="AA523" s="47"/>
      <c r="AB523" s="47"/>
      <c r="AC523" s="47"/>
      <c r="AD523" s="47"/>
      <c r="AE523" s="47"/>
      <c r="AF523" s="51"/>
      <c r="AG523" s="47"/>
      <c r="AH523" s="47"/>
      <c r="AI523" s="47"/>
      <c r="AJ523" s="47"/>
      <c r="AK523" s="49"/>
      <c r="AL523" s="50"/>
      <c r="AM523" s="50"/>
      <c r="AN523" s="50"/>
      <c r="AO523" s="50"/>
      <c r="AP523" s="50"/>
      <c r="AQ523" s="48"/>
      <c r="AR523" s="48"/>
    </row>
    <row r="524" spans="1:44" ht="18" customHeight="1" x14ac:dyDescent="0.25">
      <c r="A524" t="s">
        <v>765</v>
      </c>
      <c r="B524" s="56" t="s">
        <v>1710</v>
      </c>
      <c r="C524" s="11">
        <v>54.246872816</v>
      </c>
      <c r="D524" s="11">
        <v>227</v>
      </c>
      <c r="E524" s="37">
        <v>79.400000000000006</v>
      </c>
      <c r="F524" s="38">
        <v>5.3</v>
      </c>
      <c r="G524" s="25">
        <v>0.5</v>
      </c>
      <c r="H524" s="25">
        <v>7</v>
      </c>
      <c r="I524" s="25">
        <v>7.6</v>
      </c>
      <c r="J524" s="25">
        <v>1.4</v>
      </c>
      <c r="K524" s="25">
        <v>1.4</v>
      </c>
      <c r="L524" s="30">
        <v>0</v>
      </c>
      <c r="M524" s="25">
        <v>0</v>
      </c>
      <c r="N524" s="25">
        <v>4.4000000000000004</v>
      </c>
      <c r="O524" s="25">
        <v>1.2</v>
      </c>
      <c r="P524" s="25">
        <v>7</v>
      </c>
      <c r="Q524" s="25">
        <v>0.1</v>
      </c>
      <c r="R524" s="25">
        <v>0.1</v>
      </c>
      <c r="S524" s="25">
        <v>0.2</v>
      </c>
      <c r="T524" s="25">
        <v>0</v>
      </c>
      <c r="U524" s="25">
        <v>0.2</v>
      </c>
      <c r="V524" s="28">
        <v>0</v>
      </c>
      <c r="W524" s="22">
        <v>6.7000000000000004E-2</v>
      </c>
      <c r="X524" s="9">
        <v>67</v>
      </c>
      <c r="Y524" s="9">
        <v>400</v>
      </c>
      <c r="Z524" s="22">
        <v>0</v>
      </c>
      <c r="AA524" s="22">
        <v>0.18</v>
      </c>
      <c r="AB524" s="22">
        <v>0.32</v>
      </c>
      <c r="AC524" s="40">
        <v>0.02</v>
      </c>
      <c r="AD524" s="9">
        <v>2.6</v>
      </c>
      <c r="AE524" s="22">
        <v>1.8</v>
      </c>
      <c r="AF524" s="46">
        <v>0.8</v>
      </c>
      <c r="AG524" s="46">
        <v>0.1</v>
      </c>
      <c r="AH524" s="22">
        <v>0</v>
      </c>
      <c r="AI524" s="22">
        <v>14</v>
      </c>
      <c r="AJ524" s="22">
        <v>58</v>
      </c>
      <c r="AK524" s="30">
        <v>0.8</v>
      </c>
      <c r="AL524" s="28">
        <v>11</v>
      </c>
      <c r="AM524" s="28">
        <v>206</v>
      </c>
      <c r="AN524" s="28">
        <v>32</v>
      </c>
      <c r="AO524" s="28">
        <v>96</v>
      </c>
      <c r="AP524" s="28">
        <v>17</v>
      </c>
      <c r="AQ524" s="25">
        <v>1.1000000000000001</v>
      </c>
      <c r="AR524" s="25">
        <v>0.9</v>
      </c>
    </row>
    <row r="525" spans="1:44" ht="18" customHeight="1" x14ac:dyDescent="0.25">
      <c r="A525" t="s">
        <v>766</v>
      </c>
      <c r="B525" s="56" t="s">
        <v>1711</v>
      </c>
      <c r="C525" s="11">
        <v>57.353521919999999</v>
      </c>
      <c r="D525" s="11">
        <v>240</v>
      </c>
      <c r="E525" s="37">
        <v>78.599999999999994</v>
      </c>
      <c r="F525" s="38">
        <v>5.6</v>
      </c>
      <c r="G525" s="25">
        <v>0.5</v>
      </c>
      <c r="H525" s="25">
        <v>7.5</v>
      </c>
      <c r="I525" s="25">
        <v>8.1</v>
      </c>
      <c r="J525" s="25">
        <v>1.5</v>
      </c>
      <c r="K525" s="25">
        <v>1.5</v>
      </c>
      <c r="L525" s="30">
        <v>0</v>
      </c>
      <c r="M525" s="25">
        <v>0</v>
      </c>
      <c r="N525" s="25">
        <v>4.7</v>
      </c>
      <c r="O525" s="25">
        <v>1.3</v>
      </c>
      <c r="P525" s="25">
        <v>7.3</v>
      </c>
      <c r="Q525" s="25">
        <v>0.1</v>
      </c>
      <c r="R525" s="25">
        <v>0.1</v>
      </c>
      <c r="S525" s="25">
        <v>0.2</v>
      </c>
      <c r="T525" s="25">
        <v>0</v>
      </c>
      <c r="U525" s="25">
        <v>0.2</v>
      </c>
      <c r="V525" s="28">
        <v>0</v>
      </c>
      <c r="W525" s="22">
        <v>6.4000000000000001E-2</v>
      </c>
      <c r="X525" s="9">
        <v>64</v>
      </c>
      <c r="Y525" s="9">
        <v>383</v>
      </c>
      <c r="Z525" s="22">
        <v>0</v>
      </c>
      <c r="AA525" s="22">
        <v>0.18</v>
      </c>
      <c r="AB525" s="22">
        <v>0.25</v>
      </c>
      <c r="AC525" s="40">
        <v>0.02</v>
      </c>
      <c r="AD525" s="9">
        <v>2.2999999999999998</v>
      </c>
      <c r="AE525" s="22">
        <v>1.4</v>
      </c>
      <c r="AF525" s="42">
        <v>0.9</v>
      </c>
      <c r="AG525" s="40">
        <v>0.09</v>
      </c>
      <c r="AH525" s="22">
        <v>0</v>
      </c>
      <c r="AI525" s="22">
        <v>10</v>
      </c>
      <c r="AJ525" s="22">
        <v>47</v>
      </c>
      <c r="AK525" s="30">
        <v>0.55000000000000004</v>
      </c>
      <c r="AL525" s="28">
        <v>105</v>
      </c>
      <c r="AM525" s="28">
        <v>160</v>
      </c>
      <c r="AN525" s="28">
        <v>32</v>
      </c>
      <c r="AO525" s="28">
        <v>91</v>
      </c>
      <c r="AP525" s="28">
        <v>19</v>
      </c>
      <c r="AQ525" s="25">
        <v>1.2</v>
      </c>
      <c r="AR525" s="25">
        <v>0.7</v>
      </c>
    </row>
    <row r="526" spans="1:44" ht="18" customHeight="1" x14ac:dyDescent="0.25">
      <c r="A526" t="s">
        <v>767</v>
      </c>
      <c r="B526" s="56" t="s">
        <v>1712</v>
      </c>
      <c r="C526" s="11">
        <v>66.673469232000002</v>
      </c>
      <c r="D526" s="11">
        <v>279</v>
      </c>
      <c r="E526" s="37">
        <v>78.599999999999994</v>
      </c>
      <c r="F526" s="38">
        <v>6.4</v>
      </c>
      <c r="G526" s="25">
        <v>0.7</v>
      </c>
      <c r="H526" s="25">
        <v>8.6</v>
      </c>
      <c r="I526" s="25">
        <v>9.3000000000000007</v>
      </c>
      <c r="J526" s="25">
        <v>1.8</v>
      </c>
      <c r="K526" s="25">
        <v>1.8</v>
      </c>
      <c r="L526" s="30">
        <v>0</v>
      </c>
      <c r="M526" s="25">
        <v>0</v>
      </c>
      <c r="N526" s="25">
        <v>5.3</v>
      </c>
      <c r="O526" s="25">
        <v>1.5</v>
      </c>
      <c r="P526" s="25">
        <v>4.7</v>
      </c>
      <c r="Q526" s="25">
        <v>0.1</v>
      </c>
      <c r="R526" s="25">
        <v>0.1</v>
      </c>
      <c r="S526" s="25">
        <v>0.3</v>
      </c>
      <c r="T526" s="25">
        <v>0</v>
      </c>
      <c r="U526" s="25">
        <v>0.3</v>
      </c>
      <c r="V526" s="28">
        <v>0</v>
      </c>
      <c r="W526" s="22">
        <v>4.8000000000000001E-2</v>
      </c>
      <c r="X526" s="9">
        <v>48</v>
      </c>
      <c r="Y526" s="9">
        <v>290</v>
      </c>
      <c r="Z526" s="22">
        <v>0</v>
      </c>
      <c r="AA526" s="46">
        <v>0.2</v>
      </c>
      <c r="AB526" s="22">
        <v>0.74</v>
      </c>
      <c r="AC526" s="40">
        <v>0.02</v>
      </c>
      <c r="AD526" s="9">
        <v>2.1</v>
      </c>
      <c r="AE526" s="22">
        <v>1.1000000000000001</v>
      </c>
      <c r="AF526" s="31">
        <v>1</v>
      </c>
      <c r="AG526" s="22">
        <v>0.12</v>
      </c>
      <c r="AH526" s="22">
        <v>0</v>
      </c>
      <c r="AI526" s="22">
        <v>20</v>
      </c>
      <c r="AJ526" s="22">
        <v>62</v>
      </c>
      <c r="AK526" s="30">
        <v>0.92</v>
      </c>
      <c r="AL526" s="28">
        <v>11</v>
      </c>
      <c r="AM526" s="28">
        <v>357</v>
      </c>
      <c r="AN526" s="28">
        <v>36</v>
      </c>
      <c r="AO526" s="28">
        <v>130</v>
      </c>
      <c r="AP526" s="28">
        <v>21</v>
      </c>
      <c r="AQ526" s="25">
        <v>2</v>
      </c>
      <c r="AR526" s="25">
        <v>1</v>
      </c>
    </row>
    <row r="527" spans="1:44" ht="18" customHeight="1" x14ac:dyDescent="0.25">
      <c r="A527" t="s">
        <v>768</v>
      </c>
      <c r="B527" s="56" t="s">
        <v>1713</v>
      </c>
      <c r="C527" s="11">
        <v>63.327847119999994</v>
      </c>
      <c r="D527" s="11">
        <v>265</v>
      </c>
      <c r="E527" s="37">
        <v>79.5</v>
      </c>
      <c r="F527" s="38">
        <v>6.2</v>
      </c>
      <c r="G527" s="25">
        <v>0.7</v>
      </c>
      <c r="H527" s="25">
        <v>7.9</v>
      </c>
      <c r="I527" s="25">
        <v>8.6</v>
      </c>
      <c r="J527" s="25">
        <v>1.6</v>
      </c>
      <c r="K527" s="25">
        <v>1.6</v>
      </c>
      <c r="L527" s="30">
        <v>0</v>
      </c>
      <c r="M527" s="25">
        <v>0</v>
      </c>
      <c r="N527" s="25">
        <v>4.9000000000000004</v>
      </c>
      <c r="O527" s="25">
        <v>1.4</v>
      </c>
      <c r="P527" s="25">
        <v>4.8</v>
      </c>
      <c r="Q527" s="25">
        <v>0.1</v>
      </c>
      <c r="R527" s="25">
        <v>0.1</v>
      </c>
      <c r="S527" s="25">
        <v>0.3</v>
      </c>
      <c r="T527" s="25">
        <v>0</v>
      </c>
      <c r="U527" s="25">
        <v>0.3</v>
      </c>
      <c r="V527" s="28">
        <v>0</v>
      </c>
      <c r="W527" s="22">
        <v>4.3999999999999997E-2</v>
      </c>
      <c r="X527" s="9">
        <v>44</v>
      </c>
      <c r="Y527" s="9">
        <v>266</v>
      </c>
      <c r="Z527" s="22">
        <v>0</v>
      </c>
      <c r="AA527" s="46">
        <v>0.2</v>
      </c>
      <c r="AB527" s="46">
        <v>0.6</v>
      </c>
      <c r="AC527" s="40">
        <v>0.02</v>
      </c>
      <c r="AD527" s="9">
        <v>1.9</v>
      </c>
      <c r="AE527" s="46">
        <v>0.9</v>
      </c>
      <c r="AF527" s="31">
        <v>1</v>
      </c>
      <c r="AG527" s="40">
        <v>0.09</v>
      </c>
      <c r="AH527" s="22">
        <v>0</v>
      </c>
      <c r="AI527" s="22">
        <v>13</v>
      </c>
      <c r="AJ527" s="22">
        <v>38</v>
      </c>
      <c r="AK527" s="30">
        <v>0.66</v>
      </c>
      <c r="AL527" s="28">
        <v>105</v>
      </c>
      <c r="AM527" s="28">
        <v>327</v>
      </c>
      <c r="AN527" s="28">
        <v>37</v>
      </c>
      <c r="AO527" s="28">
        <v>68</v>
      </c>
      <c r="AP527" s="28">
        <v>21</v>
      </c>
      <c r="AQ527" s="25">
        <v>1.1000000000000001</v>
      </c>
      <c r="AR527" s="25">
        <v>0.4</v>
      </c>
    </row>
    <row r="528" spans="1:44" ht="18" customHeight="1" x14ac:dyDescent="0.25">
      <c r="A528" t="s">
        <v>769</v>
      </c>
      <c r="B528" s="56" t="s">
        <v>1714</v>
      </c>
      <c r="C528" s="11">
        <v>29.154706976</v>
      </c>
      <c r="D528" s="11">
        <v>122</v>
      </c>
      <c r="E528" s="37">
        <v>90.7</v>
      </c>
      <c r="F528" s="38">
        <v>3.1</v>
      </c>
      <c r="G528" s="25">
        <v>0.2</v>
      </c>
      <c r="H528" s="25">
        <v>3.9</v>
      </c>
      <c r="I528" s="25">
        <v>4</v>
      </c>
      <c r="J528" s="25">
        <v>2.9</v>
      </c>
      <c r="K528" s="25">
        <v>2.9</v>
      </c>
      <c r="L528" s="30">
        <v>0</v>
      </c>
      <c r="M528" s="25">
        <v>0</v>
      </c>
      <c r="N528" s="25">
        <v>1</v>
      </c>
      <c r="O528" s="25">
        <v>0</v>
      </c>
      <c r="P528" s="25">
        <v>1.5</v>
      </c>
      <c r="Q528" s="25">
        <v>0</v>
      </c>
      <c r="R528" s="25">
        <v>0.1</v>
      </c>
      <c r="S528" s="25">
        <v>0.1</v>
      </c>
      <c r="T528" s="25">
        <v>0</v>
      </c>
      <c r="U528" s="25">
        <v>0.1</v>
      </c>
      <c r="V528" s="28">
        <v>0</v>
      </c>
      <c r="W528" s="22">
        <v>3.3000000000000002E-2</v>
      </c>
      <c r="X528" s="9">
        <v>33</v>
      </c>
      <c r="Y528" s="9">
        <v>200</v>
      </c>
      <c r="Z528" s="22">
        <v>0</v>
      </c>
      <c r="AA528" s="22">
        <v>0.18</v>
      </c>
      <c r="AB528" s="22">
        <v>0.17</v>
      </c>
      <c r="AC528" s="22">
        <v>0.14000000000000001</v>
      </c>
      <c r="AD528" s="43">
        <v>1</v>
      </c>
      <c r="AE528" s="46">
        <v>0.5</v>
      </c>
      <c r="AF528" s="46">
        <v>0.5</v>
      </c>
      <c r="AG528" s="22">
        <v>0.16</v>
      </c>
      <c r="AH528" s="22">
        <v>0</v>
      </c>
      <c r="AI528" s="22">
        <v>30</v>
      </c>
      <c r="AJ528" s="43">
        <v>7</v>
      </c>
      <c r="AK528" s="30">
        <v>0.48</v>
      </c>
      <c r="AL528" s="25">
        <v>4</v>
      </c>
      <c r="AM528" s="28">
        <v>150</v>
      </c>
      <c r="AN528" s="28">
        <v>54</v>
      </c>
      <c r="AO528" s="28">
        <v>39</v>
      </c>
      <c r="AP528" s="28">
        <v>25</v>
      </c>
      <c r="AQ528" s="25">
        <v>0.7</v>
      </c>
      <c r="AR528" s="25">
        <v>0.6</v>
      </c>
    </row>
    <row r="529" spans="1:44" ht="18" customHeight="1" x14ac:dyDescent="0.25">
      <c r="A529" t="s">
        <v>770</v>
      </c>
      <c r="B529" s="56" t="s">
        <v>1715</v>
      </c>
      <c r="C529" s="11">
        <v>26</v>
      </c>
      <c r="D529" s="11">
        <v>111</v>
      </c>
      <c r="E529" s="37">
        <v>91.8</v>
      </c>
      <c r="F529" s="38">
        <v>2.8</v>
      </c>
      <c r="G529" s="25">
        <v>0.2</v>
      </c>
      <c r="H529" s="25">
        <v>3.5</v>
      </c>
      <c r="I529" s="25">
        <v>3.6</v>
      </c>
      <c r="J529" s="25">
        <v>2.6</v>
      </c>
      <c r="K529" s="25">
        <v>2.6</v>
      </c>
      <c r="L529" s="30">
        <v>0</v>
      </c>
      <c r="M529" s="25">
        <v>0</v>
      </c>
      <c r="N529" s="25">
        <v>0.9</v>
      </c>
      <c r="O529" s="25">
        <v>0</v>
      </c>
      <c r="P529" s="25">
        <v>1.4</v>
      </c>
      <c r="Q529" s="25">
        <v>0</v>
      </c>
      <c r="R529" s="25">
        <v>0.1</v>
      </c>
      <c r="S529" s="25">
        <v>0.1</v>
      </c>
      <c r="T529" s="25">
        <v>0</v>
      </c>
      <c r="U529" s="25">
        <v>0.1</v>
      </c>
      <c r="V529" s="28">
        <v>0</v>
      </c>
      <c r="W529" s="22">
        <v>3.1E-2</v>
      </c>
      <c r="X529" s="9">
        <v>31</v>
      </c>
      <c r="Y529" s="9">
        <v>184</v>
      </c>
      <c r="Z529" s="22">
        <v>0</v>
      </c>
      <c r="AA529" s="46">
        <v>0.2</v>
      </c>
      <c r="AB529" s="22">
        <v>0.11</v>
      </c>
      <c r="AC529" s="22">
        <v>0.11</v>
      </c>
      <c r="AD529" s="42">
        <v>0.8</v>
      </c>
      <c r="AE529" s="46">
        <v>0.4</v>
      </c>
      <c r="AF529" s="46">
        <v>0.4</v>
      </c>
      <c r="AG529" s="22">
        <v>0.11</v>
      </c>
      <c r="AH529" s="22">
        <v>0</v>
      </c>
      <c r="AI529" s="22">
        <v>19</v>
      </c>
      <c r="AJ529" s="43">
        <v>4</v>
      </c>
      <c r="AK529" s="30">
        <v>0.4</v>
      </c>
      <c r="AL529" s="28">
        <v>99</v>
      </c>
      <c r="AM529" s="28">
        <v>130</v>
      </c>
      <c r="AN529" s="28">
        <v>41</v>
      </c>
      <c r="AO529" s="28">
        <v>36</v>
      </c>
      <c r="AP529" s="28">
        <v>17</v>
      </c>
      <c r="AQ529" s="25">
        <v>0.5</v>
      </c>
      <c r="AR529" s="25">
        <v>0.5</v>
      </c>
    </row>
    <row r="530" spans="1:44" ht="18" customHeight="1" x14ac:dyDescent="0.25">
      <c r="A530" t="s">
        <v>771</v>
      </c>
      <c r="B530" s="56" t="s">
        <v>1716</v>
      </c>
      <c r="C530" s="11">
        <v>68.585253295999991</v>
      </c>
      <c r="D530" s="11">
        <v>287</v>
      </c>
      <c r="E530" s="37">
        <v>76.599999999999994</v>
      </c>
      <c r="F530" s="38">
        <v>7.4</v>
      </c>
      <c r="G530" s="25">
        <v>0.5</v>
      </c>
      <c r="H530" s="25">
        <v>8.5</v>
      </c>
      <c r="I530" s="25">
        <v>9.1999999999999993</v>
      </c>
      <c r="J530" s="25">
        <v>1.6</v>
      </c>
      <c r="K530" s="25">
        <v>1.6</v>
      </c>
      <c r="L530" s="30">
        <v>0</v>
      </c>
      <c r="M530" s="25">
        <v>0</v>
      </c>
      <c r="N530" s="25">
        <v>6.4</v>
      </c>
      <c r="O530" s="25">
        <v>0.5</v>
      </c>
      <c r="P530" s="25">
        <v>6.1</v>
      </c>
      <c r="Q530" s="25">
        <v>0.1</v>
      </c>
      <c r="R530" s="25">
        <v>0</v>
      </c>
      <c r="S530" s="25">
        <v>0.3</v>
      </c>
      <c r="T530" s="25">
        <v>0</v>
      </c>
      <c r="U530" s="25">
        <v>0.1</v>
      </c>
      <c r="V530" s="28">
        <v>0</v>
      </c>
      <c r="W530" s="22">
        <v>1.0999999999999999E-2</v>
      </c>
      <c r="X530" s="9">
        <v>11</v>
      </c>
      <c r="Y530" s="9">
        <v>64</v>
      </c>
      <c r="Z530" s="22">
        <v>0</v>
      </c>
      <c r="AA530" s="22">
        <v>0.46</v>
      </c>
      <c r="AB530" s="40">
        <v>0.04</v>
      </c>
      <c r="AC530" s="40">
        <v>0.04</v>
      </c>
      <c r="AD530" s="9">
        <v>2.4</v>
      </c>
      <c r="AE530" s="22">
        <v>1.2</v>
      </c>
      <c r="AF530" s="31">
        <v>1.2</v>
      </c>
      <c r="AG530" s="40">
        <v>0.06</v>
      </c>
      <c r="AH530" s="22">
        <v>0</v>
      </c>
      <c r="AI530" s="22">
        <v>23</v>
      </c>
      <c r="AJ530" s="22">
        <v>145</v>
      </c>
      <c r="AK530" s="30">
        <v>0.84</v>
      </c>
      <c r="AL530" s="25">
        <v>7</v>
      </c>
      <c r="AM530" s="28">
        <v>270</v>
      </c>
      <c r="AN530" s="28">
        <v>25</v>
      </c>
      <c r="AO530" s="28">
        <v>87</v>
      </c>
      <c r="AP530" s="28">
        <v>32</v>
      </c>
      <c r="AQ530" s="25">
        <v>1.2</v>
      </c>
      <c r="AR530" s="25">
        <v>1</v>
      </c>
    </row>
    <row r="531" spans="1:44" ht="18" customHeight="1" x14ac:dyDescent="0.25">
      <c r="A531" t="s">
        <v>772</v>
      </c>
      <c r="B531" s="56" t="s">
        <v>1717</v>
      </c>
      <c r="C531" s="11">
        <v>61.177090047999997</v>
      </c>
      <c r="D531" s="11">
        <v>256</v>
      </c>
      <c r="E531" s="37">
        <v>79.099999999999994</v>
      </c>
      <c r="F531" s="38">
        <v>6.7</v>
      </c>
      <c r="G531" s="25">
        <v>0.5</v>
      </c>
      <c r="H531" s="25">
        <v>7.4</v>
      </c>
      <c r="I531" s="25">
        <v>8</v>
      </c>
      <c r="J531" s="25">
        <v>1.4</v>
      </c>
      <c r="K531" s="25">
        <v>1.4</v>
      </c>
      <c r="L531" s="30">
        <v>0</v>
      </c>
      <c r="M531" s="25">
        <v>0</v>
      </c>
      <c r="N531" s="25">
        <v>5.5</v>
      </c>
      <c r="O531" s="25">
        <v>0.5</v>
      </c>
      <c r="P531" s="25">
        <v>5.8</v>
      </c>
      <c r="Q531" s="25">
        <v>0.1</v>
      </c>
      <c r="R531" s="25">
        <v>0.1</v>
      </c>
      <c r="S531" s="25">
        <v>0.3</v>
      </c>
      <c r="T531" s="25">
        <v>0</v>
      </c>
      <c r="U531" s="25">
        <v>0.1</v>
      </c>
      <c r="V531" s="28">
        <v>0</v>
      </c>
      <c r="W531" s="22">
        <v>8.9999999999999993E-3</v>
      </c>
      <c r="X531" s="43">
        <v>9</v>
      </c>
      <c r="Y531" s="9">
        <v>55</v>
      </c>
      <c r="Z531" s="22">
        <v>0</v>
      </c>
      <c r="AA531" s="46">
        <v>0.4</v>
      </c>
      <c r="AB531" s="40">
        <v>0.03</v>
      </c>
      <c r="AC531" s="40">
        <v>0.03</v>
      </c>
      <c r="AD531" s="9">
        <v>1.9</v>
      </c>
      <c r="AE531" s="46">
        <v>0.9</v>
      </c>
      <c r="AF531" s="31">
        <v>1</v>
      </c>
      <c r="AG531" s="41">
        <v>0.04</v>
      </c>
      <c r="AH531" s="22">
        <v>0</v>
      </c>
      <c r="AI531" s="22">
        <v>14</v>
      </c>
      <c r="AJ531" s="22">
        <v>83</v>
      </c>
      <c r="AK531" s="30">
        <v>0.62</v>
      </c>
      <c r="AL531" s="28">
        <v>101</v>
      </c>
      <c r="AM531" s="28">
        <v>233</v>
      </c>
      <c r="AN531" s="28">
        <v>24</v>
      </c>
      <c r="AO531" s="28">
        <v>79</v>
      </c>
      <c r="AP531" s="28">
        <v>30</v>
      </c>
      <c r="AQ531" s="25">
        <v>1</v>
      </c>
      <c r="AR531" s="25">
        <v>0.9</v>
      </c>
    </row>
    <row r="532" spans="1:44" ht="18" customHeight="1" x14ac:dyDescent="0.25">
      <c r="A532" t="s">
        <v>773</v>
      </c>
      <c r="B532" s="56" t="s">
        <v>1719</v>
      </c>
      <c r="C532" s="11">
        <v>24.853192831999998</v>
      </c>
      <c r="D532" s="11">
        <v>104</v>
      </c>
      <c r="E532" s="37">
        <v>90</v>
      </c>
      <c r="F532" s="38">
        <v>1.9</v>
      </c>
      <c r="G532" s="25">
        <v>0.3</v>
      </c>
      <c r="H532" s="25">
        <v>3.8</v>
      </c>
      <c r="I532" s="25">
        <v>3.9</v>
      </c>
      <c r="J532" s="25">
        <v>2.8</v>
      </c>
      <c r="K532" s="25">
        <v>2.8</v>
      </c>
      <c r="L532" s="30">
        <v>0</v>
      </c>
      <c r="M532" s="25">
        <v>0</v>
      </c>
      <c r="N532" s="25">
        <v>1</v>
      </c>
      <c r="O532" s="25">
        <v>0</v>
      </c>
      <c r="P532" s="25">
        <v>3</v>
      </c>
      <c r="Q532" s="25">
        <v>0.1</v>
      </c>
      <c r="R532" s="25">
        <v>0</v>
      </c>
      <c r="S532" s="25">
        <v>0.2</v>
      </c>
      <c r="T532" s="25">
        <v>0</v>
      </c>
      <c r="U532" s="25">
        <v>0.1</v>
      </c>
      <c r="V532" s="28">
        <v>0</v>
      </c>
      <c r="W532" s="22">
        <v>4.2999999999999997E-2</v>
      </c>
      <c r="X532" s="9">
        <v>43</v>
      </c>
      <c r="Y532" s="9">
        <v>260</v>
      </c>
      <c r="Z532" s="22">
        <v>0</v>
      </c>
      <c r="AA532" s="46">
        <v>0.2</v>
      </c>
      <c r="AB532" s="41">
        <v>0.05</v>
      </c>
      <c r="AC532" s="40">
        <v>7.0000000000000007E-2</v>
      </c>
      <c r="AD532" s="9">
        <v>1.2</v>
      </c>
      <c r="AE532" s="46">
        <v>0.7</v>
      </c>
      <c r="AF532" s="46">
        <v>0.5</v>
      </c>
      <c r="AG532" s="40">
        <v>0.05</v>
      </c>
      <c r="AH532" s="22">
        <v>0</v>
      </c>
      <c r="AI532" s="22">
        <v>17</v>
      </c>
      <c r="AJ532" s="22">
        <v>80</v>
      </c>
      <c r="AK532" s="30">
        <v>0.98</v>
      </c>
      <c r="AL532" s="25">
        <v>2</v>
      </c>
      <c r="AM532" s="28">
        <v>252</v>
      </c>
      <c r="AN532" s="28">
        <v>40</v>
      </c>
      <c r="AO532" s="28">
        <v>35</v>
      </c>
      <c r="AP532" s="28">
        <v>17</v>
      </c>
      <c r="AQ532" s="25">
        <v>0.7</v>
      </c>
      <c r="AR532" s="25">
        <v>0.2</v>
      </c>
    </row>
    <row r="533" spans="1:44" ht="18" customHeight="1" x14ac:dyDescent="0.25">
      <c r="A533" t="s">
        <v>774</v>
      </c>
      <c r="B533" s="56" t="s">
        <v>1718</v>
      </c>
      <c r="C533" s="11">
        <v>23.419354783999999</v>
      </c>
      <c r="D533" s="11">
        <v>98</v>
      </c>
      <c r="E533" s="37">
        <v>90.8</v>
      </c>
      <c r="F533" s="38">
        <v>1.8</v>
      </c>
      <c r="G533" s="25">
        <v>0.3</v>
      </c>
      <c r="H533" s="25">
        <v>3.5</v>
      </c>
      <c r="I533" s="25">
        <v>3.6</v>
      </c>
      <c r="J533" s="25">
        <v>2.5</v>
      </c>
      <c r="K533" s="25">
        <v>2.5</v>
      </c>
      <c r="L533" s="30">
        <v>0</v>
      </c>
      <c r="M533" s="25">
        <v>0</v>
      </c>
      <c r="N533" s="25">
        <v>1</v>
      </c>
      <c r="O533" s="25">
        <v>0</v>
      </c>
      <c r="P533" s="25">
        <v>3</v>
      </c>
      <c r="Q533" s="25">
        <v>0.1</v>
      </c>
      <c r="R533" s="25">
        <v>0</v>
      </c>
      <c r="S533" s="25">
        <v>0.2</v>
      </c>
      <c r="T533" s="25">
        <v>0</v>
      </c>
      <c r="U533" s="25">
        <v>0.1</v>
      </c>
      <c r="V533" s="28">
        <v>0</v>
      </c>
      <c r="W533" s="22">
        <v>0.04</v>
      </c>
      <c r="X533" s="9">
        <v>40</v>
      </c>
      <c r="Y533" s="9">
        <v>239</v>
      </c>
      <c r="Z533" s="22">
        <v>0</v>
      </c>
      <c r="AA533" s="22">
        <v>0.18</v>
      </c>
      <c r="AB533" s="40">
        <v>0.04</v>
      </c>
      <c r="AC533" s="40">
        <v>0.06</v>
      </c>
      <c r="AD533" s="43">
        <v>1</v>
      </c>
      <c r="AE533" s="46">
        <v>0.6</v>
      </c>
      <c r="AF533" s="46">
        <v>0.4</v>
      </c>
      <c r="AG533" s="41">
        <v>0.04</v>
      </c>
      <c r="AH533" s="22">
        <v>0</v>
      </c>
      <c r="AI533" s="22">
        <v>11</v>
      </c>
      <c r="AJ533" s="22">
        <v>49</v>
      </c>
      <c r="AK533" s="30">
        <v>0.65</v>
      </c>
      <c r="AL533" s="28">
        <v>98</v>
      </c>
      <c r="AM533" s="28">
        <v>230</v>
      </c>
      <c r="AN533" s="28">
        <v>41</v>
      </c>
      <c r="AO533" s="28">
        <v>34</v>
      </c>
      <c r="AP533" s="28">
        <v>17</v>
      </c>
      <c r="AQ533" s="25">
        <v>0.6</v>
      </c>
      <c r="AR533" s="25">
        <v>0.2</v>
      </c>
    </row>
    <row r="534" spans="1:44" ht="18" customHeight="1" x14ac:dyDescent="0.3">
      <c r="A534" s="47"/>
      <c r="B534" s="59"/>
      <c r="C534" s="11"/>
      <c r="D534" s="11"/>
      <c r="E534" s="37"/>
      <c r="F534" s="38"/>
      <c r="G534" s="48"/>
      <c r="H534" s="48"/>
      <c r="I534" s="48"/>
      <c r="J534" s="48"/>
      <c r="K534" s="48"/>
      <c r="L534" s="49"/>
      <c r="M534" s="48"/>
      <c r="N534" s="48"/>
      <c r="O534" s="48"/>
      <c r="P534" s="48"/>
      <c r="Q534" s="48"/>
      <c r="R534" s="48"/>
      <c r="S534" s="48"/>
      <c r="T534" s="48"/>
      <c r="U534" s="48"/>
      <c r="V534" s="50"/>
      <c r="W534" s="47"/>
      <c r="X534" s="9"/>
      <c r="Y534" s="9"/>
      <c r="Z534" s="47"/>
      <c r="AA534" s="47"/>
      <c r="AB534" s="47"/>
      <c r="AC534" s="47"/>
      <c r="AD534" s="47"/>
      <c r="AE534" s="47"/>
      <c r="AF534" s="51"/>
      <c r="AG534" s="47"/>
      <c r="AH534" s="47"/>
      <c r="AI534" s="47"/>
      <c r="AJ534" s="47"/>
      <c r="AK534" s="49"/>
      <c r="AL534" s="50"/>
      <c r="AM534" s="50"/>
      <c r="AN534" s="50"/>
      <c r="AO534" s="50"/>
      <c r="AP534" s="50"/>
      <c r="AQ534" s="48"/>
      <c r="AR534" s="48"/>
    </row>
    <row r="535" spans="1:44" ht="18" customHeight="1" x14ac:dyDescent="0.25">
      <c r="A535" t="s">
        <v>775</v>
      </c>
      <c r="B535" s="56" t="s">
        <v>1720</v>
      </c>
      <c r="C535" s="11">
        <v>305.646477232</v>
      </c>
      <c r="D535" s="11">
        <v>1279</v>
      </c>
      <c r="E535" s="37">
        <v>9.3000000000000007</v>
      </c>
      <c r="F535" s="38">
        <v>22.7</v>
      </c>
      <c r="G535" s="25">
        <v>1.3</v>
      </c>
      <c r="H535" s="25">
        <v>49.4</v>
      </c>
      <c r="I535" s="25">
        <v>54.2</v>
      </c>
      <c r="J535" s="25">
        <v>2.2999999999999998</v>
      </c>
      <c r="K535" s="25">
        <v>2.2999999999999998</v>
      </c>
      <c r="L535" s="30">
        <v>0</v>
      </c>
      <c r="M535" s="25">
        <v>0</v>
      </c>
      <c r="N535" s="25">
        <v>45.4</v>
      </c>
      <c r="O535" s="25">
        <v>1.7</v>
      </c>
      <c r="P535" s="25">
        <v>15</v>
      </c>
      <c r="Q535" s="25">
        <v>0.5</v>
      </c>
      <c r="R535" s="25">
        <v>0.4</v>
      </c>
      <c r="S535" s="25">
        <v>0.1</v>
      </c>
      <c r="T535" s="25">
        <v>0</v>
      </c>
      <c r="U535" s="25">
        <v>0.1</v>
      </c>
      <c r="V535" s="28">
        <v>0</v>
      </c>
      <c r="W535" s="22">
        <v>4.3999999999999997E-2</v>
      </c>
      <c r="X535" s="9">
        <v>44</v>
      </c>
      <c r="Y535" s="9">
        <v>262</v>
      </c>
      <c r="Z535" s="22">
        <v>0</v>
      </c>
      <c r="AA535" s="24">
        <v>1</v>
      </c>
      <c r="AB535" s="22">
        <v>0.88</v>
      </c>
      <c r="AC535" s="42">
        <v>0.3</v>
      </c>
      <c r="AD535" s="9">
        <v>6.6</v>
      </c>
      <c r="AE535" s="22">
        <v>2.9</v>
      </c>
      <c r="AF535" s="31">
        <v>3.7</v>
      </c>
      <c r="AG535" s="22">
        <v>0.13</v>
      </c>
      <c r="AH535" s="22">
        <v>0</v>
      </c>
      <c r="AI535" s="22">
        <v>0</v>
      </c>
      <c r="AJ535" s="22">
        <v>33</v>
      </c>
      <c r="AK535" s="30">
        <v>2.2999999999999998</v>
      </c>
      <c r="AL535" s="28">
        <v>40</v>
      </c>
      <c r="AM535" s="28">
        <v>1036</v>
      </c>
      <c r="AN535" s="28">
        <v>61</v>
      </c>
      <c r="AO535" s="28">
        <v>336</v>
      </c>
      <c r="AP535" s="28">
        <v>121</v>
      </c>
      <c r="AQ535" s="25">
        <v>3.7</v>
      </c>
      <c r="AR535" s="25">
        <v>3.7</v>
      </c>
    </row>
    <row r="536" spans="1:44" ht="18" customHeight="1" x14ac:dyDescent="0.25">
      <c r="A536" t="s">
        <v>776</v>
      </c>
      <c r="B536" s="56" t="s">
        <v>1721</v>
      </c>
      <c r="C536" s="11">
        <v>106</v>
      </c>
      <c r="D536" s="11">
        <v>441</v>
      </c>
      <c r="E536" s="37">
        <v>69.099999999999994</v>
      </c>
      <c r="F536" s="38">
        <v>6.9</v>
      </c>
      <c r="G536" s="25">
        <v>0.4</v>
      </c>
      <c r="H536" s="25">
        <v>18.100000000000001</v>
      </c>
      <c r="I536" s="25">
        <v>19.8</v>
      </c>
      <c r="J536" s="25">
        <v>0.9</v>
      </c>
      <c r="K536" s="25">
        <v>0.9</v>
      </c>
      <c r="L536" s="30">
        <v>0</v>
      </c>
      <c r="M536" s="25">
        <v>0</v>
      </c>
      <c r="N536" s="25">
        <v>16.5</v>
      </c>
      <c r="O536" s="25">
        <v>0.7</v>
      </c>
      <c r="P536" s="25">
        <v>5.0999999999999996</v>
      </c>
      <c r="Q536" s="25">
        <v>0.1</v>
      </c>
      <c r="R536" s="25">
        <v>0.1</v>
      </c>
      <c r="S536" s="25">
        <v>0.1</v>
      </c>
      <c r="T536" s="25">
        <v>0</v>
      </c>
      <c r="U536" s="25">
        <v>0.1</v>
      </c>
      <c r="V536" s="28">
        <v>0</v>
      </c>
      <c r="W536" s="22">
        <v>1.2999999999999999E-2</v>
      </c>
      <c r="X536" s="9">
        <v>13</v>
      </c>
      <c r="Y536" s="9">
        <v>80</v>
      </c>
      <c r="Z536" s="22">
        <v>0</v>
      </c>
      <c r="AA536" s="22">
        <v>0.34</v>
      </c>
      <c r="AB536" s="22">
        <v>0.11</v>
      </c>
      <c r="AC536" s="40">
        <v>7.0000000000000007E-2</v>
      </c>
      <c r="AD536" s="9">
        <v>2.1</v>
      </c>
      <c r="AE536" s="24">
        <v>1</v>
      </c>
      <c r="AF536" s="31">
        <v>1.1000000000000001</v>
      </c>
      <c r="AG536" s="22">
        <v>0.36</v>
      </c>
      <c r="AH536" s="22">
        <v>0</v>
      </c>
      <c r="AI536" s="22">
        <v>0</v>
      </c>
      <c r="AJ536" s="22">
        <v>10</v>
      </c>
      <c r="AK536" s="30">
        <v>0.87</v>
      </c>
      <c r="AL536" s="28">
        <v>253</v>
      </c>
      <c r="AM536" s="28">
        <v>270</v>
      </c>
      <c r="AN536" s="28">
        <v>24</v>
      </c>
      <c r="AO536" s="28">
        <v>110</v>
      </c>
      <c r="AP536" s="28">
        <v>32</v>
      </c>
      <c r="AQ536" s="25">
        <v>1.4</v>
      </c>
      <c r="AR536" s="25">
        <v>1</v>
      </c>
    </row>
    <row r="537" spans="1:44" ht="18" customHeight="1" x14ac:dyDescent="0.25">
      <c r="A537" t="s">
        <v>777</v>
      </c>
      <c r="B537" s="56" t="s">
        <v>1722</v>
      </c>
      <c r="C537" s="11">
        <v>248.29295531199998</v>
      </c>
      <c r="D537" s="11">
        <v>1039</v>
      </c>
      <c r="E537" s="37">
        <v>9</v>
      </c>
      <c r="F537" s="38">
        <v>25.8</v>
      </c>
      <c r="G537" s="25">
        <v>1.3</v>
      </c>
      <c r="H537" s="25">
        <v>32.799999999999997</v>
      </c>
      <c r="I537" s="25">
        <v>35.6</v>
      </c>
      <c r="J537" s="25">
        <v>6.2</v>
      </c>
      <c r="K537" s="25">
        <v>6.2</v>
      </c>
      <c r="L537" s="30">
        <v>0</v>
      </c>
      <c r="M537" s="25">
        <v>0</v>
      </c>
      <c r="N537" s="25">
        <v>24.3</v>
      </c>
      <c r="O537" s="25">
        <v>2.2999999999999998</v>
      </c>
      <c r="P537" s="25">
        <v>27.6</v>
      </c>
      <c r="Q537" s="25">
        <v>0.2</v>
      </c>
      <c r="R537" s="25">
        <v>0.3</v>
      </c>
      <c r="S537" s="25">
        <v>0.5</v>
      </c>
      <c r="T537" s="25">
        <v>0</v>
      </c>
      <c r="U537" s="25">
        <v>0.5</v>
      </c>
      <c r="V537" s="28">
        <v>0</v>
      </c>
      <c r="W537" s="22">
        <v>5.0000000000000001E-3</v>
      </c>
      <c r="X537" s="43">
        <v>5</v>
      </c>
      <c r="Y537" s="9">
        <v>30</v>
      </c>
      <c r="Z537" s="22">
        <v>0</v>
      </c>
      <c r="AA537" s="22">
        <v>0.46</v>
      </c>
      <c r="AB537" s="22">
        <v>0.43</v>
      </c>
      <c r="AC537" s="22">
        <v>0.26</v>
      </c>
      <c r="AD537" s="9">
        <v>6.7</v>
      </c>
      <c r="AE537" s="22">
        <v>2.6</v>
      </c>
      <c r="AF537" s="31">
        <v>4.0999999999999996</v>
      </c>
      <c r="AG537" s="22">
        <v>0.37</v>
      </c>
      <c r="AH537" s="22">
        <v>0</v>
      </c>
      <c r="AI537" s="22">
        <v>0</v>
      </c>
      <c r="AJ537" s="22">
        <v>145</v>
      </c>
      <c r="AK537" s="30">
        <v>3.5</v>
      </c>
      <c r="AL537" s="28">
        <v>13</v>
      </c>
      <c r="AM537" s="28">
        <v>1086</v>
      </c>
      <c r="AN537" s="28">
        <v>105</v>
      </c>
      <c r="AO537" s="28">
        <v>334</v>
      </c>
      <c r="AP537" s="28">
        <v>196</v>
      </c>
      <c r="AQ537" s="25">
        <v>5</v>
      </c>
      <c r="AR537" s="25">
        <v>3.2</v>
      </c>
    </row>
    <row r="538" spans="1:44" ht="18" customHeight="1" x14ac:dyDescent="0.25">
      <c r="A538" t="s">
        <v>778</v>
      </c>
      <c r="B538" s="56" t="s">
        <v>1723</v>
      </c>
      <c r="C538" s="11">
        <v>80.772876703999998</v>
      </c>
      <c r="D538" s="11">
        <v>338</v>
      </c>
      <c r="E538" s="37">
        <v>73.8</v>
      </c>
      <c r="F538" s="38">
        <v>7.9</v>
      </c>
      <c r="G538" s="25">
        <v>0.6</v>
      </c>
      <c r="H538" s="25">
        <v>10.7</v>
      </c>
      <c r="I538" s="25">
        <v>11.7</v>
      </c>
      <c r="J538" s="25">
        <v>1.2</v>
      </c>
      <c r="K538" s="25">
        <v>1.2</v>
      </c>
      <c r="L538" s="30">
        <v>0</v>
      </c>
      <c r="M538" s="25">
        <v>0</v>
      </c>
      <c r="N538" s="25">
        <v>9.1</v>
      </c>
      <c r="O538" s="25">
        <v>0.4</v>
      </c>
      <c r="P538" s="25">
        <v>5</v>
      </c>
      <c r="Q538" s="25">
        <v>0.1</v>
      </c>
      <c r="R538" s="25">
        <v>0.1</v>
      </c>
      <c r="S538" s="25">
        <v>0.2</v>
      </c>
      <c r="T538" s="25">
        <v>0</v>
      </c>
      <c r="U538" s="25">
        <v>0.2</v>
      </c>
      <c r="V538" s="28">
        <v>0</v>
      </c>
      <c r="W538" s="22">
        <v>3.7999999999999999E-2</v>
      </c>
      <c r="X538" s="9">
        <v>38</v>
      </c>
      <c r="Y538" s="9">
        <v>225</v>
      </c>
      <c r="Z538" s="22">
        <v>0</v>
      </c>
      <c r="AA538" s="46">
        <v>0.6</v>
      </c>
      <c r="AB538" s="40">
        <v>0.03</v>
      </c>
      <c r="AC538" s="40">
        <v>0.06</v>
      </c>
      <c r="AD538" s="9">
        <v>4.3</v>
      </c>
      <c r="AE538" s="24">
        <v>3</v>
      </c>
      <c r="AF538" s="31">
        <v>1.3</v>
      </c>
      <c r="AG538" s="40">
        <v>0.08</v>
      </c>
      <c r="AH538" s="22">
        <v>0</v>
      </c>
      <c r="AI538" s="24">
        <v>8</v>
      </c>
      <c r="AJ538" s="22">
        <v>32</v>
      </c>
      <c r="AK538" s="30">
        <v>2</v>
      </c>
      <c r="AL538" s="28">
        <v>248</v>
      </c>
      <c r="AM538" s="28">
        <v>280</v>
      </c>
      <c r="AN538" s="28">
        <v>56</v>
      </c>
      <c r="AO538" s="28">
        <v>150</v>
      </c>
      <c r="AP538" s="28">
        <v>38</v>
      </c>
      <c r="AQ538" s="25">
        <v>1.6</v>
      </c>
      <c r="AR538" s="25">
        <v>1</v>
      </c>
    </row>
    <row r="539" spans="1:44" ht="18" customHeight="1" x14ac:dyDescent="0.25">
      <c r="A539" s="35" t="s">
        <v>779</v>
      </c>
      <c r="B539" s="56" t="s">
        <v>1724</v>
      </c>
      <c r="C539" s="11">
        <v>277</v>
      </c>
      <c r="D539" s="11">
        <v>1157</v>
      </c>
      <c r="E539" s="37">
        <v>8</v>
      </c>
      <c r="F539" s="38">
        <v>21</v>
      </c>
      <c r="G539" s="25">
        <v>1.4</v>
      </c>
      <c r="H539" s="25">
        <v>43.9</v>
      </c>
      <c r="I539" s="25">
        <v>48</v>
      </c>
      <c r="J539" s="25">
        <v>2.6</v>
      </c>
      <c r="K539" s="25">
        <v>2.6</v>
      </c>
      <c r="L539" s="30">
        <v>0</v>
      </c>
      <c r="M539" s="25">
        <v>0</v>
      </c>
      <c r="N539" s="25">
        <v>37.5</v>
      </c>
      <c r="O539" s="25">
        <v>3.8</v>
      </c>
      <c r="P539" s="25">
        <v>22.9</v>
      </c>
      <c r="Q539" s="25">
        <v>0.3</v>
      </c>
      <c r="R539" s="25">
        <v>0.4</v>
      </c>
      <c r="S539" s="25">
        <v>0.4</v>
      </c>
      <c r="T539" s="25">
        <v>0</v>
      </c>
      <c r="U539" s="25">
        <v>0.4</v>
      </c>
      <c r="V539" s="28">
        <v>0</v>
      </c>
      <c r="W539" s="22">
        <v>0</v>
      </c>
      <c r="X539" s="9">
        <v>0</v>
      </c>
      <c r="Y539" s="9">
        <v>0</v>
      </c>
      <c r="Z539" s="22">
        <v>0</v>
      </c>
      <c r="AA539" s="46">
        <v>0.2</v>
      </c>
      <c r="AB539" s="22">
        <v>0.35</v>
      </c>
      <c r="AC539" s="22">
        <v>0.17</v>
      </c>
      <c r="AD539" s="9">
        <v>4.5999999999999996</v>
      </c>
      <c r="AE539" s="22">
        <v>1.2</v>
      </c>
      <c r="AF539" s="31">
        <v>3.4</v>
      </c>
      <c r="AG539" s="22">
        <v>0.35</v>
      </c>
      <c r="AH539" s="22">
        <v>0</v>
      </c>
      <c r="AI539" s="22">
        <v>0</v>
      </c>
      <c r="AJ539" s="22">
        <v>300</v>
      </c>
      <c r="AK539" s="30">
        <v>2.8</v>
      </c>
      <c r="AL539" s="28">
        <v>43</v>
      </c>
      <c r="AM539" s="28">
        <v>1160</v>
      </c>
      <c r="AN539" s="28">
        <v>177</v>
      </c>
      <c r="AO539" s="28">
        <v>310</v>
      </c>
      <c r="AP539" s="28">
        <v>180</v>
      </c>
      <c r="AQ539" s="25">
        <v>6.1</v>
      </c>
      <c r="AR539" s="25">
        <v>2.8</v>
      </c>
    </row>
    <row r="540" spans="1:44" ht="18" customHeight="1" x14ac:dyDescent="0.25">
      <c r="A540" t="s">
        <v>780</v>
      </c>
      <c r="B540" s="56" t="s">
        <v>1725</v>
      </c>
      <c r="C540" s="11">
        <v>90.809743040000001</v>
      </c>
      <c r="D540" s="11">
        <v>380</v>
      </c>
      <c r="E540" s="37">
        <v>69.599999999999994</v>
      </c>
      <c r="F540" s="38">
        <v>6.6</v>
      </c>
      <c r="G540" s="25">
        <v>0.5</v>
      </c>
      <c r="H540" s="25">
        <v>14.6</v>
      </c>
      <c r="I540" s="25">
        <v>16</v>
      </c>
      <c r="J540" s="25">
        <v>0.7</v>
      </c>
      <c r="K540" s="25">
        <v>0.7</v>
      </c>
      <c r="L540" s="30">
        <v>0</v>
      </c>
      <c r="M540" s="25">
        <v>0</v>
      </c>
      <c r="N540" s="25">
        <v>13.3</v>
      </c>
      <c r="O540" s="25">
        <v>0.6</v>
      </c>
      <c r="P540" s="25">
        <v>6.7</v>
      </c>
      <c r="Q540" s="25">
        <v>0.1</v>
      </c>
      <c r="R540" s="25">
        <v>0.1</v>
      </c>
      <c r="S540" s="25">
        <v>0.2</v>
      </c>
      <c r="T540" s="25">
        <v>0</v>
      </c>
      <c r="U540" s="25">
        <v>0.2</v>
      </c>
      <c r="V540" s="28">
        <v>0</v>
      </c>
      <c r="W540" s="22">
        <v>0</v>
      </c>
      <c r="X540" s="9">
        <v>0</v>
      </c>
      <c r="Y540" s="9">
        <v>0</v>
      </c>
      <c r="Z540" s="22">
        <v>0</v>
      </c>
      <c r="AA540" s="40">
        <v>7.0000000000000007E-2</v>
      </c>
      <c r="AB540" s="46">
        <v>0.1</v>
      </c>
      <c r="AC540" s="40">
        <v>0.04</v>
      </c>
      <c r="AD540" s="9">
        <v>1.7</v>
      </c>
      <c r="AE540" s="46">
        <v>0.6</v>
      </c>
      <c r="AF540" s="31">
        <v>1.1000000000000001</v>
      </c>
      <c r="AG540" s="22">
        <v>0.12</v>
      </c>
      <c r="AH540" s="22">
        <v>0</v>
      </c>
      <c r="AI540" s="22">
        <v>0</v>
      </c>
      <c r="AJ540" s="22">
        <v>43</v>
      </c>
      <c r="AK540" s="30">
        <v>2</v>
      </c>
      <c r="AL540" s="28">
        <v>255</v>
      </c>
      <c r="AM540" s="28">
        <v>320</v>
      </c>
      <c r="AN540" s="28">
        <v>65</v>
      </c>
      <c r="AO540" s="28">
        <v>120</v>
      </c>
      <c r="AP540" s="28">
        <v>47</v>
      </c>
      <c r="AQ540" s="25">
        <v>2.5</v>
      </c>
      <c r="AR540" s="25">
        <v>1</v>
      </c>
    </row>
    <row r="541" spans="1:44" ht="18" customHeight="1" x14ac:dyDescent="0.25">
      <c r="A541" t="s">
        <v>781</v>
      </c>
      <c r="B541" s="56" t="s">
        <v>1726</v>
      </c>
      <c r="C541" s="11">
        <v>328.82685900799999</v>
      </c>
      <c r="D541" s="11">
        <v>1376</v>
      </c>
      <c r="E541" s="37">
        <v>8.1999999999999993</v>
      </c>
      <c r="F541" s="38">
        <v>22.6</v>
      </c>
      <c r="G541" s="25">
        <v>1.3</v>
      </c>
      <c r="H541" s="25">
        <v>55.3</v>
      </c>
      <c r="I541" s="25">
        <v>60.5</v>
      </c>
      <c r="J541" s="25">
        <v>3.1</v>
      </c>
      <c r="K541" s="25">
        <v>3.1</v>
      </c>
      <c r="L541" s="30">
        <v>0</v>
      </c>
      <c r="M541" s="25">
        <v>0</v>
      </c>
      <c r="N541" s="25">
        <v>48.3</v>
      </c>
      <c r="O541" s="25">
        <v>3.9</v>
      </c>
      <c r="P541" s="25">
        <v>9.4</v>
      </c>
      <c r="Q541" s="25">
        <v>0.6</v>
      </c>
      <c r="R541" s="25">
        <v>0.1</v>
      </c>
      <c r="S541" s="25">
        <v>0.9</v>
      </c>
      <c r="T541" s="25">
        <v>0</v>
      </c>
      <c r="U541" s="25">
        <v>0.9</v>
      </c>
      <c r="V541" s="28">
        <v>0</v>
      </c>
      <c r="W541" s="22">
        <v>5.0000000000000001E-3</v>
      </c>
      <c r="X541" s="43">
        <v>5</v>
      </c>
      <c r="Y541" s="9">
        <v>30</v>
      </c>
      <c r="Z541" s="22">
        <v>0</v>
      </c>
      <c r="AA541" s="46">
        <v>0.3</v>
      </c>
      <c r="AB541" s="22">
        <v>0.54</v>
      </c>
      <c r="AC541" s="22">
        <v>0.18</v>
      </c>
      <c r="AD541" s="9">
        <v>6.9</v>
      </c>
      <c r="AE541" s="22">
        <v>2.1</v>
      </c>
      <c r="AF541" s="31">
        <v>4.8</v>
      </c>
      <c r="AG541" s="22">
        <v>0.37</v>
      </c>
      <c r="AH541" s="22">
        <v>0</v>
      </c>
      <c r="AI541" s="24">
        <v>1</v>
      </c>
      <c r="AJ541" s="22">
        <v>630</v>
      </c>
      <c r="AK541" s="30">
        <v>3.2</v>
      </c>
      <c r="AL541" s="28">
        <v>18</v>
      </c>
      <c r="AM541" s="28">
        <v>1100</v>
      </c>
      <c r="AN541" s="28">
        <v>81</v>
      </c>
      <c r="AO541" s="28">
        <v>410</v>
      </c>
      <c r="AP541" s="28">
        <v>130</v>
      </c>
      <c r="AQ541" s="25">
        <v>5.2</v>
      </c>
      <c r="AR541" s="25">
        <v>3.5</v>
      </c>
    </row>
    <row r="542" spans="1:44" ht="18" customHeight="1" x14ac:dyDescent="0.25">
      <c r="A542" t="s">
        <v>782</v>
      </c>
      <c r="B542" s="56" t="s">
        <v>1727</v>
      </c>
      <c r="C542" s="11">
        <v>115.66293587199999</v>
      </c>
      <c r="D542" s="11">
        <v>484</v>
      </c>
      <c r="E542" s="37">
        <v>66.2</v>
      </c>
      <c r="F542" s="38">
        <v>8.8000000000000007</v>
      </c>
      <c r="G542" s="25">
        <v>0.7</v>
      </c>
      <c r="H542" s="25">
        <v>18.100000000000001</v>
      </c>
      <c r="I542" s="25">
        <v>19.8</v>
      </c>
      <c r="J542" s="25">
        <v>1</v>
      </c>
      <c r="K542" s="25">
        <v>1</v>
      </c>
      <c r="L542" s="30">
        <v>0</v>
      </c>
      <c r="M542" s="25">
        <v>0</v>
      </c>
      <c r="N542" s="25">
        <v>16.399999999999999</v>
      </c>
      <c r="O542" s="25">
        <v>0.7</v>
      </c>
      <c r="P542" s="25">
        <v>4.7</v>
      </c>
      <c r="Q542" s="25">
        <v>0.2</v>
      </c>
      <c r="R542" s="25">
        <v>0.1</v>
      </c>
      <c r="S542" s="25">
        <v>0.3</v>
      </c>
      <c r="T542" s="25">
        <v>0</v>
      </c>
      <c r="U542" s="25">
        <v>0.3</v>
      </c>
      <c r="V542" s="28">
        <v>0</v>
      </c>
      <c r="W542" s="22">
        <v>2E-3</v>
      </c>
      <c r="X542" s="43">
        <v>2</v>
      </c>
      <c r="Y542" s="9">
        <v>13</v>
      </c>
      <c r="Z542" s="22">
        <v>0</v>
      </c>
      <c r="AA542" s="46">
        <v>0.2</v>
      </c>
      <c r="AB542" s="22">
        <v>0.19</v>
      </c>
      <c r="AC542" s="40">
        <v>0.05</v>
      </c>
      <c r="AD542" s="9">
        <v>2.4</v>
      </c>
      <c r="AE542" s="46">
        <v>0.5</v>
      </c>
      <c r="AF542" s="31">
        <v>1.9</v>
      </c>
      <c r="AG542" s="46">
        <v>0.1</v>
      </c>
      <c r="AH542" s="22">
        <v>0</v>
      </c>
      <c r="AI542" s="22">
        <v>0</v>
      </c>
      <c r="AJ542" s="22">
        <v>210</v>
      </c>
      <c r="AK542" s="30">
        <v>1.4</v>
      </c>
      <c r="AL542" s="28">
        <v>245</v>
      </c>
      <c r="AM542" s="28">
        <v>320</v>
      </c>
      <c r="AN542" s="28">
        <v>21</v>
      </c>
      <c r="AO542" s="28">
        <v>140</v>
      </c>
      <c r="AP542" s="28">
        <v>47</v>
      </c>
      <c r="AQ542" s="25">
        <v>1.9</v>
      </c>
      <c r="AR542" s="25">
        <v>1.1000000000000001</v>
      </c>
    </row>
    <row r="543" spans="1:44" ht="18" customHeight="1" x14ac:dyDescent="0.25">
      <c r="A543" t="s">
        <v>783</v>
      </c>
      <c r="B543" s="56" t="s">
        <v>1728</v>
      </c>
      <c r="C543" s="11">
        <v>274.57998619199998</v>
      </c>
      <c r="D543" s="11">
        <v>1149</v>
      </c>
      <c r="E543" s="37">
        <v>8.3000000000000007</v>
      </c>
      <c r="F543" s="38">
        <v>21.8</v>
      </c>
      <c r="G543" s="25">
        <v>1.4</v>
      </c>
      <c r="H543" s="25">
        <v>42.6</v>
      </c>
      <c r="I543" s="25">
        <v>46.6</v>
      </c>
      <c r="J543" s="25">
        <v>2.5</v>
      </c>
      <c r="K543" s="25">
        <v>2.5</v>
      </c>
      <c r="L543" s="30">
        <v>0</v>
      </c>
      <c r="M543" s="25">
        <v>0</v>
      </c>
      <c r="N543" s="25">
        <v>36.5</v>
      </c>
      <c r="O543" s="25">
        <v>3.6</v>
      </c>
      <c r="P543" s="25">
        <v>22.9</v>
      </c>
      <c r="Q543" s="25">
        <v>0.3</v>
      </c>
      <c r="R543" s="25">
        <v>0.4</v>
      </c>
      <c r="S543" s="25">
        <v>0.4</v>
      </c>
      <c r="T543" s="25">
        <v>0</v>
      </c>
      <c r="U543" s="25">
        <v>0.4</v>
      </c>
      <c r="V543" s="28">
        <v>0</v>
      </c>
      <c r="W543" s="22">
        <v>0</v>
      </c>
      <c r="X543" s="9">
        <v>0</v>
      </c>
      <c r="Y543" s="9">
        <v>0</v>
      </c>
      <c r="Z543" s="22">
        <v>0</v>
      </c>
      <c r="AA543" s="46">
        <v>0.3</v>
      </c>
      <c r="AB543" s="22">
        <v>0.61</v>
      </c>
      <c r="AC543" s="22">
        <v>0.19</v>
      </c>
      <c r="AD543" s="9">
        <v>4.9000000000000004</v>
      </c>
      <c r="AE543" s="22">
        <v>1.4</v>
      </c>
      <c r="AF543" s="31">
        <v>3.5</v>
      </c>
      <c r="AG543" s="46">
        <v>0.6</v>
      </c>
      <c r="AH543" s="22">
        <v>0</v>
      </c>
      <c r="AI543" s="22">
        <v>0</v>
      </c>
      <c r="AJ543" s="22">
        <v>360</v>
      </c>
      <c r="AK543" s="30">
        <v>3</v>
      </c>
      <c r="AL543" s="28">
        <v>13</v>
      </c>
      <c r="AM543" s="28">
        <v>1370</v>
      </c>
      <c r="AN543" s="28">
        <v>165</v>
      </c>
      <c r="AO543" s="28">
        <v>296</v>
      </c>
      <c r="AP543" s="28">
        <v>142</v>
      </c>
      <c r="AQ543" s="25">
        <v>7.8</v>
      </c>
      <c r="AR543" s="25">
        <v>4.9000000000000004</v>
      </c>
    </row>
    <row r="544" spans="1:44" ht="18" customHeight="1" x14ac:dyDescent="0.25">
      <c r="A544" t="s">
        <v>263</v>
      </c>
      <c r="B544" s="56" t="s">
        <v>1729</v>
      </c>
      <c r="C544" s="11">
        <v>93.916392144</v>
      </c>
      <c r="D544" s="11">
        <v>393</v>
      </c>
      <c r="E544" s="37">
        <v>68.599999999999994</v>
      </c>
      <c r="F544" s="38">
        <v>7.8</v>
      </c>
      <c r="G544" s="25">
        <v>0.6</v>
      </c>
      <c r="H544" s="25">
        <v>14</v>
      </c>
      <c r="I544" s="25">
        <v>15.3</v>
      </c>
      <c r="J544" s="25">
        <v>0.8</v>
      </c>
      <c r="K544" s="25">
        <v>0.8</v>
      </c>
      <c r="L544" s="30">
        <v>0</v>
      </c>
      <c r="M544" s="25">
        <v>0</v>
      </c>
      <c r="N544" s="25">
        <v>11.5</v>
      </c>
      <c r="O544" s="25">
        <v>1.7</v>
      </c>
      <c r="P544" s="25">
        <v>7</v>
      </c>
      <c r="Q544" s="25">
        <v>0.1</v>
      </c>
      <c r="R544" s="25">
        <v>0.2</v>
      </c>
      <c r="S544" s="25">
        <v>0.2</v>
      </c>
      <c r="T544" s="25">
        <v>0</v>
      </c>
      <c r="U544" s="25">
        <v>0.2</v>
      </c>
      <c r="V544" s="28">
        <v>0</v>
      </c>
      <c r="W544" s="22">
        <v>1E-3</v>
      </c>
      <c r="X544" s="43">
        <v>1</v>
      </c>
      <c r="Y544" s="43">
        <v>4</v>
      </c>
      <c r="Z544" s="22">
        <v>0</v>
      </c>
      <c r="AA544" s="46">
        <v>0.1</v>
      </c>
      <c r="AB544" s="22">
        <v>0.14000000000000001</v>
      </c>
      <c r="AC544" s="40">
        <v>7.0000000000000007E-2</v>
      </c>
      <c r="AD544" s="9">
        <v>1.9</v>
      </c>
      <c r="AE544" s="46">
        <v>0.7</v>
      </c>
      <c r="AF544" s="31">
        <v>1.2</v>
      </c>
      <c r="AG544" s="46">
        <v>0.1</v>
      </c>
      <c r="AH544" s="22">
        <v>0</v>
      </c>
      <c r="AI544" s="22">
        <v>0</v>
      </c>
      <c r="AJ544" s="22">
        <v>43</v>
      </c>
      <c r="AK544" s="30">
        <v>2</v>
      </c>
      <c r="AL544" s="28">
        <v>247</v>
      </c>
      <c r="AM544" s="28">
        <v>415</v>
      </c>
      <c r="AN544" s="28">
        <v>50</v>
      </c>
      <c r="AO544" s="28">
        <v>148</v>
      </c>
      <c r="AP544" s="28">
        <v>51</v>
      </c>
      <c r="AQ544" s="25">
        <v>2.7</v>
      </c>
      <c r="AR544" s="25">
        <v>1</v>
      </c>
    </row>
    <row r="545" spans="1:44" ht="18" customHeight="1" x14ac:dyDescent="0.25">
      <c r="A545" t="s">
        <v>264</v>
      </c>
      <c r="B545" s="56" t="s">
        <v>1730</v>
      </c>
      <c r="C545" s="11">
        <v>155.57142820799999</v>
      </c>
      <c r="D545" s="11">
        <v>651</v>
      </c>
      <c r="E545" s="37">
        <v>60.9</v>
      </c>
      <c r="F545" s="38">
        <v>7.8</v>
      </c>
      <c r="G545" s="25">
        <v>5</v>
      </c>
      <c r="H545" s="25">
        <v>19.399999999999999</v>
      </c>
      <c r="I545" s="25">
        <v>21.2</v>
      </c>
      <c r="J545" s="25">
        <v>1.2</v>
      </c>
      <c r="K545" s="25">
        <v>1.2</v>
      </c>
      <c r="L545" s="30">
        <v>0</v>
      </c>
      <c r="M545" s="25">
        <v>0</v>
      </c>
      <c r="N545" s="25">
        <v>17.100000000000001</v>
      </c>
      <c r="O545" s="25">
        <v>1.1000000000000001</v>
      </c>
      <c r="P545" s="25">
        <v>4.9000000000000004</v>
      </c>
      <c r="Q545" s="25">
        <v>0.9</v>
      </c>
      <c r="R545" s="25">
        <v>3.1</v>
      </c>
      <c r="S545" s="25">
        <v>0.7</v>
      </c>
      <c r="T545" s="25">
        <v>1.7000000000000001E-2</v>
      </c>
      <c r="U545" s="25">
        <v>0.6</v>
      </c>
      <c r="V545" s="28">
        <v>46</v>
      </c>
      <c r="W545" s="22">
        <v>3.5999999999999997E-2</v>
      </c>
      <c r="X545" s="9">
        <v>36</v>
      </c>
      <c r="Y545" s="9">
        <v>102</v>
      </c>
      <c r="Z545" s="22">
        <v>0.18</v>
      </c>
      <c r="AA545" s="46">
        <v>0.8</v>
      </c>
      <c r="AB545" s="46">
        <v>0.1</v>
      </c>
      <c r="AC545" s="22">
        <v>0.12</v>
      </c>
      <c r="AD545" s="9">
        <v>2.2000000000000002</v>
      </c>
      <c r="AE545" s="46">
        <v>0.7</v>
      </c>
      <c r="AF545" s="31">
        <v>1.5</v>
      </c>
      <c r="AG545" s="22">
        <v>0.11</v>
      </c>
      <c r="AH545" s="46">
        <v>0.1</v>
      </c>
      <c r="AI545" s="24">
        <v>6</v>
      </c>
      <c r="AJ545" s="22">
        <v>29</v>
      </c>
      <c r="AK545" s="30">
        <v>2</v>
      </c>
      <c r="AL545" s="28">
        <v>392</v>
      </c>
      <c r="AM545" s="28">
        <v>288</v>
      </c>
      <c r="AN545" s="28">
        <v>54</v>
      </c>
      <c r="AO545" s="28">
        <v>142</v>
      </c>
      <c r="AP545" s="28">
        <v>42</v>
      </c>
      <c r="AQ545" s="25">
        <v>2.5</v>
      </c>
      <c r="AR545" s="25">
        <v>1</v>
      </c>
    </row>
    <row r="546" spans="1:44" ht="18" customHeight="1" x14ac:dyDescent="0.25">
      <c r="A546" t="s">
        <v>265</v>
      </c>
      <c r="B546" s="56" t="s">
        <v>1731</v>
      </c>
      <c r="C546" s="11">
        <v>155.57142820799999</v>
      </c>
      <c r="D546" s="11">
        <v>651</v>
      </c>
      <c r="E546" s="37">
        <v>60.9</v>
      </c>
      <c r="F546" s="38">
        <v>7.8</v>
      </c>
      <c r="G546" s="25">
        <v>5</v>
      </c>
      <c r="H546" s="25">
        <v>19.399999999999999</v>
      </c>
      <c r="I546" s="25">
        <v>21.2</v>
      </c>
      <c r="J546" s="25">
        <v>1.2</v>
      </c>
      <c r="K546" s="25">
        <v>1.2</v>
      </c>
      <c r="L546" s="30">
        <v>0</v>
      </c>
      <c r="M546" s="25">
        <v>0</v>
      </c>
      <c r="N546" s="25">
        <v>17.100000000000001</v>
      </c>
      <c r="O546" s="25">
        <v>1.1000000000000001</v>
      </c>
      <c r="P546" s="25">
        <v>4.9000000000000004</v>
      </c>
      <c r="Q546" s="25">
        <v>0.9</v>
      </c>
      <c r="R546" s="25">
        <v>1.4</v>
      </c>
      <c r="S546" s="25">
        <v>2.2000000000000002</v>
      </c>
      <c r="T546" s="25">
        <v>6.3E-2</v>
      </c>
      <c r="U546" s="25">
        <v>2.2000000000000002</v>
      </c>
      <c r="V546" s="28">
        <v>46</v>
      </c>
      <c r="W546" s="22">
        <v>3.5999999999999997E-2</v>
      </c>
      <c r="X546" s="9">
        <v>36</v>
      </c>
      <c r="Y546" s="9">
        <v>106</v>
      </c>
      <c r="Z546" s="22">
        <v>0.18</v>
      </c>
      <c r="AA546" s="22">
        <v>1.2</v>
      </c>
      <c r="AB546" s="46">
        <v>0.1</v>
      </c>
      <c r="AC546" s="22">
        <v>0.12</v>
      </c>
      <c r="AD546" s="9">
        <v>2.2000000000000002</v>
      </c>
      <c r="AE546" s="46">
        <v>0.7</v>
      </c>
      <c r="AF546" s="31">
        <v>1.5</v>
      </c>
      <c r="AG546" s="22">
        <v>0.11</v>
      </c>
      <c r="AH546" s="46">
        <v>0.1</v>
      </c>
      <c r="AI546" s="24">
        <v>6</v>
      </c>
      <c r="AJ546" s="22">
        <v>29</v>
      </c>
      <c r="AK546" s="30">
        <v>2</v>
      </c>
      <c r="AL546" s="28">
        <v>392</v>
      </c>
      <c r="AM546" s="28">
        <v>288</v>
      </c>
      <c r="AN546" s="28">
        <v>54</v>
      </c>
      <c r="AO546" s="28">
        <v>142</v>
      </c>
      <c r="AP546" s="28">
        <v>42</v>
      </c>
      <c r="AQ546" s="25">
        <v>2.5</v>
      </c>
      <c r="AR546" s="25">
        <v>1</v>
      </c>
    </row>
    <row r="547" spans="1:44" ht="18" customHeight="1" x14ac:dyDescent="0.25">
      <c r="A547" t="s">
        <v>266</v>
      </c>
      <c r="B547" s="56" t="s">
        <v>1732</v>
      </c>
      <c r="C547" s="11">
        <v>167.75905161599999</v>
      </c>
      <c r="D547" s="11">
        <v>702</v>
      </c>
      <c r="E547" s="37">
        <v>58.6</v>
      </c>
      <c r="F547" s="38">
        <v>12.9</v>
      </c>
      <c r="G547" s="25">
        <v>7.2</v>
      </c>
      <c r="H547" s="25">
        <v>12.6</v>
      </c>
      <c r="I547" s="25">
        <v>13.7</v>
      </c>
      <c r="J547" s="25">
        <v>2</v>
      </c>
      <c r="K547" s="25">
        <v>2</v>
      </c>
      <c r="L547" s="30">
        <v>0</v>
      </c>
      <c r="M547" s="25">
        <v>0</v>
      </c>
      <c r="N547" s="25">
        <v>9.4</v>
      </c>
      <c r="O547" s="25">
        <v>1.2</v>
      </c>
      <c r="P547" s="25">
        <v>6.8</v>
      </c>
      <c r="Q547" s="25">
        <v>2.1</v>
      </c>
      <c r="R547" s="25">
        <v>3.2</v>
      </c>
      <c r="S547" s="25">
        <v>1</v>
      </c>
      <c r="T547" s="25">
        <v>1.9E-2</v>
      </c>
      <c r="U547" s="25">
        <v>0.9</v>
      </c>
      <c r="V547" s="28">
        <v>23</v>
      </c>
      <c r="W547" s="22">
        <v>0.121</v>
      </c>
      <c r="X547" s="9">
        <v>121</v>
      </c>
      <c r="Y547" s="9">
        <v>727</v>
      </c>
      <c r="Z547" s="22">
        <v>0.14000000000000001</v>
      </c>
      <c r="AA547" s="46">
        <v>0.6</v>
      </c>
      <c r="AB547" s="22">
        <v>0.25</v>
      </c>
      <c r="AC547" s="22">
        <v>0.11</v>
      </c>
      <c r="AD547" s="9">
        <v>4.5999999999999996</v>
      </c>
      <c r="AE547" s="22">
        <v>2.2000000000000002</v>
      </c>
      <c r="AF547" s="31">
        <v>2.4</v>
      </c>
      <c r="AG547" s="22">
        <v>0.21</v>
      </c>
      <c r="AH547" s="22">
        <v>0.33</v>
      </c>
      <c r="AI547" s="43">
        <v>3</v>
      </c>
      <c r="AJ547" s="22">
        <v>44</v>
      </c>
      <c r="AK547" s="30">
        <v>1.9</v>
      </c>
      <c r="AL547" s="28">
        <v>414</v>
      </c>
      <c r="AM547" s="28">
        <v>412</v>
      </c>
      <c r="AN547" s="28">
        <v>55</v>
      </c>
      <c r="AO547" s="28">
        <v>149</v>
      </c>
      <c r="AP547" s="28">
        <v>52</v>
      </c>
      <c r="AQ547" s="25">
        <v>2</v>
      </c>
      <c r="AR547" s="25">
        <v>1.6</v>
      </c>
    </row>
    <row r="548" spans="1:44" ht="18" customHeight="1" x14ac:dyDescent="0.25">
      <c r="A548" t="s">
        <v>267</v>
      </c>
      <c r="B548" s="56" t="s">
        <v>1733</v>
      </c>
      <c r="C548" s="11">
        <v>170.86570071999998</v>
      </c>
      <c r="D548" s="11">
        <v>715</v>
      </c>
      <c r="E548" s="37">
        <v>58.2</v>
      </c>
      <c r="F548" s="38">
        <v>13</v>
      </c>
      <c r="G548" s="25">
        <v>7.5</v>
      </c>
      <c r="H548" s="25">
        <v>12.6</v>
      </c>
      <c r="I548" s="25">
        <v>13.7</v>
      </c>
      <c r="J548" s="25">
        <v>2</v>
      </c>
      <c r="K548" s="25">
        <v>2</v>
      </c>
      <c r="L548" s="30">
        <v>0</v>
      </c>
      <c r="M548" s="25">
        <v>0</v>
      </c>
      <c r="N548" s="25">
        <v>9.4</v>
      </c>
      <c r="O548" s="25">
        <v>1.2</v>
      </c>
      <c r="P548" s="25">
        <v>6.8</v>
      </c>
      <c r="Q548" s="25">
        <v>2.2999999999999998</v>
      </c>
      <c r="R548" s="25">
        <v>3.5</v>
      </c>
      <c r="S548" s="25">
        <v>0.9</v>
      </c>
      <c r="T548" s="25">
        <v>7.9000000000000001E-2</v>
      </c>
      <c r="U548" s="25">
        <v>0.8</v>
      </c>
      <c r="V548" s="28">
        <v>26</v>
      </c>
      <c r="W548" s="22">
        <v>0.121</v>
      </c>
      <c r="X548" s="9">
        <v>121</v>
      </c>
      <c r="Y548" s="9">
        <v>727</v>
      </c>
      <c r="Z548" s="22">
        <v>0.17</v>
      </c>
      <c r="AA548" s="22">
        <v>0.5</v>
      </c>
      <c r="AB548" s="22">
        <v>0.19</v>
      </c>
      <c r="AC548" s="22">
        <v>0.1</v>
      </c>
      <c r="AD548" s="9">
        <v>4.0999999999999996</v>
      </c>
      <c r="AE548" s="22">
        <v>1.8</v>
      </c>
      <c r="AF548" s="31">
        <v>2.2999999999999998</v>
      </c>
      <c r="AG548" s="46">
        <v>0.2</v>
      </c>
      <c r="AH548" s="22">
        <v>0.5</v>
      </c>
      <c r="AI548" s="43">
        <v>3</v>
      </c>
      <c r="AJ548" s="22">
        <v>45</v>
      </c>
      <c r="AK548" s="30">
        <v>1.9</v>
      </c>
      <c r="AL548" s="25">
        <v>412</v>
      </c>
      <c r="AM548" s="28">
        <v>404</v>
      </c>
      <c r="AN548" s="28">
        <v>55</v>
      </c>
      <c r="AO548" s="28">
        <v>160</v>
      </c>
      <c r="AP548" s="28">
        <v>51</v>
      </c>
      <c r="AQ548" s="25">
        <v>2</v>
      </c>
      <c r="AR548" s="25">
        <v>1.9</v>
      </c>
    </row>
    <row r="549" spans="1:44" ht="18" customHeight="1" x14ac:dyDescent="0.25">
      <c r="A549" t="s">
        <v>268</v>
      </c>
      <c r="B549" s="56" t="s">
        <v>1734</v>
      </c>
      <c r="C549" s="11">
        <v>332.17248111999999</v>
      </c>
      <c r="D549" s="11">
        <v>1390</v>
      </c>
      <c r="E549" s="37">
        <v>8</v>
      </c>
      <c r="F549" s="38">
        <v>19</v>
      </c>
      <c r="G549" s="25">
        <v>5</v>
      </c>
      <c r="H549" s="25">
        <v>51.4</v>
      </c>
      <c r="I549" s="25">
        <v>56.3</v>
      </c>
      <c r="J549" s="25">
        <v>2.8</v>
      </c>
      <c r="K549" s="25">
        <v>2.8</v>
      </c>
      <c r="L549" s="30">
        <v>0</v>
      </c>
      <c r="M549" s="25">
        <v>0</v>
      </c>
      <c r="N549" s="25">
        <v>45.2</v>
      </c>
      <c r="O549" s="25">
        <v>3.4</v>
      </c>
      <c r="P549" s="25">
        <v>13.5</v>
      </c>
      <c r="Q549" s="25">
        <v>0.5</v>
      </c>
      <c r="R549" s="25">
        <v>1</v>
      </c>
      <c r="S549" s="25">
        <v>2.5</v>
      </c>
      <c r="T549" s="25">
        <v>0</v>
      </c>
      <c r="U549" s="25">
        <v>2.5</v>
      </c>
      <c r="V549" s="28">
        <v>0</v>
      </c>
      <c r="W549" s="22">
        <v>0.01</v>
      </c>
      <c r="X549" s="9">
        <v>10</v>
      </c>
      <c r="Y549" s="9">
        <v>60</v>
      </c>
      <c r="Z549" s="22">
        <v>0</v>
      </c>
      <c r="AA549" s="22">
        <v>2.7</v>
      </c>
      <c r="AB549" s="22">
        <v>0.41</v>
      </c>
      <c r="AC549" s="22">
        <v>0.15</v>
      </c>
      <c r="AD549" s="9">
        <v>4.4000000000000004</v>
      </c>
      <c r="AE549" s="22">
        <v>1.9</v>
      </c>
      <c r="AF549" s="31">
        <v>2.5</v>
      </c>
      <c r="AG549" s="46">
        <v>0.5</v>
      </c>
      <c r="AH549" s="22">
        <v>0</v>
      </c>
      <c r="AI549" s="43">
        <v>3</v>
      </c>
      <c r="AJ549" s="22">
        <v>180</v>
      </c>
      <c r="AK549" s="30">
        <v>3</v>
      </c>
      <c r="AL549" s="25">
        <v>6</v>
      </c>
      <c r="AM549" s="28">
        <v>980</v>
      </c>
      <c r="AN549" s="28">
        <v>136</v>
      </c>
      <c r="AO549" s="28">
        <v>241</v>
      </c>
      <c r="AP549" s="28">
        <v>100</v>
      </c>
      <c r="AQ549" s="25">
        <v>6.3</v>
      </c>
      <c r="AR549" s="25">
        <v>2.5</v>
      </c>
    </row>
    <row r="550" spans="1:44" ht="18" customHeight="1" x14ac:dyDescent="0.25">
      <c r="A550" t="s">
        <v>269</v>
      </c>
      <c r="B550" s="56" t="s">
        <v>1735</v>
      </c>
      <c r="C550" s="11">
        <v>120.68136903999999</v>
      </c>
      <c r="D550" s="11">
        <v>505</v>
      </c>
      <c r="E550" s="37">
        <v>65.8</v>
      </c>
      <c r="F550" s="38">
        <v>8.4</v>
      </c>
      <c r="G550" s="25">
        <v>2.1</v>
      </c>
      <c r="H550" s="25">
        <v>16.7</v>
      </c>
      <c r="I550" s="25">
        <v>18.2</v>
      </c>
      <c r="J550" s="25">
        <v>1</v>
      </c>
      <c r="K550" s="25">
        <v>1</v>
      </c>
      <c r="L550" s="30">
        <v>0</v>
      </c>
      <c r="M550" s="25">
        <v>0</v>
      </c>
      <c r="N550" s="25">
        <v>15.1</v>
      </c>
      <c r="O550" s="25">
        <v>0.6</v>
      </c>
      <c r="P550" s="25">
        <v>5.0999999999999996</v>
      </c>
      <c r="Q550" s="25">
        <v>0.2</v>
      </c>
      <c r="R550" s="25">
        <v>0.4</v>
      </c>
      <c r="S550" s="25">
        <v>1</v>
      </c>
      <c r="T550" s="25">
        <v>0</v>
      </c>
      <c r="U550" s="25">
        <v>1</v>
      </c>
      <c r="V550" s="28">
        <v>0</v>
      </c>
      <c r="W550" s="22">
        <v>4.0000000000000001E-3</v>
      </c>
      <c r="X550" s="43">
        <v>4</v>
      </c>
      <c r="Y550" s="9">
        <v>23</v>
      </c>
      <c r="Z550" s="22">
        <v>0</v>
      </c>
      <c r="AA550" s="22">
        <v>1.1000000000000001</v>
      </c>
      <c r="AB550" s="46">
        <v>0.1</v>
      </c>
      <c r="AC550" s="40">
        <v>7.0000000000000007E-2</v>
      </c>
      <c r="AD550" s="9">
        <v>1.8</v>
      </c>
      <c r="AE550" s="46">
        <v>0.7</v>
      </c>
      <c r="AF550" s="31">
        <v>1.1000000000000001</v>
      </c>
      <c r="AG550" s="22">
        <v>0.14000000000000001</v>
      </c>
      <c r="AH550" s="22">
        <v>0</v>
      </c>
      <c r="AI550" s="22">
        <v>0</v>
      </c>
      <c r="AJ550" s="22">
        <v>54</v>
      </c>
      <c r="AK550" s="30">
        <v>1.5</v>
      </c>
      <c r="AL550" s="28">
        <v>245</v>
      </c>
      <c r="AM550" s="28">
        <v>270</v>
      </c>
      <c r="AN550" s="28">
        <v>46</v>
      </c>
      <c r="AO550" s="28">
        <v>83</v>
      </c>
      <c r="AP550" s="28">
        <v>39</v>
      </c>
      <c r="AQ550" s="25">
        <v>2.1</v>
      </c>
      <c r="AR550" s="25">
        <v>1.2</v>
      </c>
    </row>
    <row r="551" spans="1:44" ht="18" customHeight="1" x14ac:dyDescent="0.25">
      <c r="A551" t="s">
        <v>270</v>
      </c>
      <c r="B551" s="56" t="s">
        <v>1736</v>
      </c>
      <c r="C551" s="11">
        <v>302.77880113599997</v>
      </c>
      <c r="D551" s="11">
        <v>1267</v>
      </c>
      <c r="E551" s="37">
        <v>10.3</v>
      </c>
      <c r="F551" s="38">
        <v>25.2</v>
      </c>
      <c r="G551" s="25">
        <v>0.7</v>
      </c>
      <c r="H551" s="25">
        <v>47.6</v>
      </c>
      <c r="I551" s="25">
        <v>52.2</v>
      </c>
      <c r="J551" s="25">
        <v>1.2</v>
      </c>
      <c r="K551" s="25">
        <v>1.2</v>
      </c>
      <c r="L551" s="30">
        <v>0</v>
      </c>
      <c r="M551" s="25">
        <v>0</v>
      </c>
      <c r="N551" s="25">
        <v>43.3</v>
      </c>
      <c r="O551" s="25">
        <v>3.1</v>
      </c>
      <c r="P551" s="25">
        <v>11.8</v>
      </c>
      <c r="Q551" s="25">
        <v>0.1</v>
      </c>
      <c r="R551" s="25">
        <v>0.1</v>
      </c>
      <c r="S551" s="25">
        <v>0.3</v>
      </c>
      <c r="T551" s="25">
        <v>0</v>
      </c>
      <c r="U551" s="25">
        <v>0.3</v>
      </c>
      <c r="V551" s="28">
        <v>0</v>
      </c>
      <c r="W551" s="22">
        <v>0.01</v>
      </c>
      <c r="X551" s="9">
        <v>10</v>
      </c>
      <c r="Y551" s="9">
        <v>60</v>
      </c>
      <c r="Z551" s="22">
        <v>0</v>
      </c>
      <c r="AA551" s="22">
        <v>0</v>
      </c>
      <c r="AB551" s="22">
        <v>0.43</v>
      </c>
      <c r="AC551" s="22">
        <v>0.27</v>
      </c>
      <c r="AD551" s="9">
        <v>5.3</v>
      </c>
      <c r="AE551" s="22">
        <v>1.9</v>
      </c>
      <c r="AF551" s="31">
        <v>3.4</v>
      </c>
      <c r="AG551" s="22">
        <v>0.93</v>
      </c>
      <c r="AH551" s="22">
        <v>0</v>
      </c>
      <c r="AI551" s="22">
        <v>0</v>
      </c>
      <c r="AJ551" s="22">
        <v>110</v>
      </c>
      <c r="AK551" s="30">
        <v>2.4</v>
      </c>
      <c r="AL551" s="28">
        <v>12</v>
      </c>
      <c r="AM551" s="28">
        <v>940</v>
      </c>
      <c r="AN551" s="28">
        <v>74</v>
      </c>
      <c r="AO551" s="28">
        <v>360</v>
      </c>
      <c r="AP551" s="28">
        <v>114</v>
      </c>
      <c r="AQ551" s="25">
        <v>6.8</v>
      </c>
      <c r="AR551" s="25">
        <v>3.9</v>
      </c>
    </row>
    <row r="552" spans="1:44" ht="18" customHeight="1" x14ac:dyDescent="0.25">
      <c r="A552" t="s">
        <v>271</v>
      </c>
      <c r="B552" s="56" t="s">
        <v>1737</v>
      </c>
      <c r="C552" s="11">
        <v>107.77682660799999</v>
      </c>
      <c r="D552" s="11">
        <v>451</v>
      </c>
      <c r="E552" s="37">
        <v>67.2</v>
      </c>
      <c r="F552" s="38">
        <v>9.1</v>
      </c>
      <c r="G552" s="25">
        <v>0.3</v>
      </c>
      <c r="H552" s="25">
        <v>16.7</v>
      </c>
      <c r="I552" s="25">
        <v>18.3</v>
      </c>
      <c r="J552" s="25">
        <v>0.4</v>
      </c>
      <c r="K552" s="25">
        <v>0.4</v>
      </c>
      <c r="L552" s="30">
        <v>0</v>
      </c>
      <c r="M552" s="25">
        <v>0</v>
      </c>
      <c r="N552" s="25">
        <v>15.3</v>
      </c>
      <c r="O552" s="25">
        <v>1</v>
      </c>
      <c r="P552" s="25">
        <v>4.4000000000000004</v>
      </c>
      <c r="Q552" s="25">
        <v>0.03</v>
      </c>
      <c r="R552" s="25">
        <v>0.1</v>
      </c>
      <c r="S552" s="25">
        <v>0.1</v>
      </c>
      <c r="T552" s="25">
        <v>0</v>
      </c>
      <c r="U552" s="25">
        <v>0.1</v>
      </c>
      <c r="V552" s="28">
        <v>0</v>
      </c>
      <c r="W552" s="22">
        <v>4.0000000000000001E-3</v>
      </c>
      <c r="X552" s="43">
        <v>4</v>
      </c>
      <c r="Y552" s="9">
        <v>22</v>
      </c>
      <c r="Z552" s="22">
        <v>0</v>
      </c>
      <c r="AA552" s="22">
        <v>0</v>
      </c>
      <c r="AB552" s="22">
        <v>0.13</v>
      </c>
      <c r="AC552" s="40">
        <v>7.0000000000000007E-2</v>
      </c>
      <c r="AD552" s="9">
        <v>1.7</v>
      </c>
      <c r="AE552" s="46">
        <v>0.5</v>
      </c>
      <c r="AF552" s="31">
        <v>1.2</v>
      </c>
      <c r="AG552" s="22">
        <v>0.24</v>
      </c>
      <c r="AH552" s="22">
        <v>0</v>
      </c>
      <c r="AI552" s="22">
        <v>0</v>
      </c>
      <c r="AJ552" s="22">
        <v>25</v>
      </c>
      <c r="AK552" s="30">
        <v>0.9</v>
      </c>
      <c r="AL552" s="28">
        <v>160</v>
      </c>
      <c r="AM552" s="28">
        <v>278</v>
      </c>
      <c r="AN552" s="28">
        <v>25</v>
      </c>
      <c r="AO552" s="28">
        <v>106</v>
      </c>
      <c r="AP552" s="28">
        <v>33</v>
      </c>
      <c r="AQ552" s="25">
        <v>2.2999999999999998</v>
      </c>
      <c r="AR552" s="25">
        <v>1.4</v>
      </c>
    </row>
    <row r="553" spans="1:44" ht="18" customHeight="1" x14ac:dyDescent="0.25">
      <c r="A553" t="s">
        <v>272</v>
      </c>
      <c r="B553" s="56" t="s">
        <v>1738</v>
      </c>
      <c r="C553" s="11">
        <v>378.05529865599999</v>
      </c>
      <c r="D553" s="11">
        <v>1582</v>
      </c>
      <c r="E553" s="37">
        <v>10</v>
      </c>
      <c r="F553" s="38">
        <v>32.799999999999997</v>
      </c>
      <c r="G553" s="25">
        <v>19.3</v>
      </c>
      <c r="H553" s="25">
        <v>18.3</v>
      </c>
      <c r="I553" s="25">
        <v>19.5</v>
      </c>
      <c r="J553" s="25">
        <v>6.6</v>
      </c>
      <c r="K553" s="25">
        <v>6.6</v>
      </c>
      <c r="L553" s="30">
        <v>0</v>
      </c>
      <c r="M553" s="25">
        <v>0</v>
      </c>
      <c r="N553" s="25">
        <v>5.4</v>
      </c>
      <c r="O553" s="25">
        <v>6.3</v>
      </c>
      <c r="P553" s="25">
        <v>14.3</v>
      </c>
      <c r="Q553" s="25">
        <v>2.5</v>
      </c>
      <c r="R553" s="25">
        <v>4.3</v>
      </c>
      <c r="S553" s="25">
        <v>11.5</v>
      </c>
      <c r="T553" s="25">
        <v>0</v>
      </c>
      <c r="U553" s="25">
        <v>10.4</v>
      </c>
      <c r="V553" s="28">
        <v>0</v>
      </c>
      <c r="W553" s="22">
        <v>1.7000000000000001E-2</v>
      </c>
      <c r="X553" s="9">
        <v>17</v>
      </c>
      <c r="Y553" s="9">
        <v>103</v>
      </c>
      <c r="Z553" s="22">
        <v>0</v>
      </c>
      <c r="AA553" s="22">
        <v>2.9</v>
      </c>
      <c r="AB553" s="22">
        <v>1.2</v>
      </c>
      <c r="AC553" s="22">
        <v>0.49</v>
      </c>
      <c r="AD553" s="43">
        <v>7</v>
      </c>
      <c r="AE553" s="22">
        <v>1.8</v>
      </c>
      <c r="AF553" s="31">
        <v>5.2</v>
      </c>
      <c r="AG553" s="46">
        <v>0.6</v>
      </c>
      <c r="AH553" s="22">
        <v>0</v>
      </c>
      <c r="AI553" s="22">
        <v>0</v>
      </c>
      <c r="AJ553" s="22">
        <v>328</v>
      </c>
      <c r="AK553" s="30">
        <v>5</v>
      </c>
      <c r="AL553" s="25">
        <v>4</v>
      </c>
      <c r="AM553" s="28">
        <v>1750</v>
      </c>
      <c r="AN553" s="28">
        <v>246</v>
      </c>
      <c r="AO553" s="28">
        <v>667</v>
      </c>
      <c r="AP553" s="28">
        <v>254</v>
      </c>
      <c r="AQ553" s="25">
        <v>8</v>
      </c>
      <c r="AR553" s="25">
        <v>3.8</v>
      </c>
    </row>
    <row r="554" spans="1:44" ht="18" customHeight="1" x14ac:dyDescent="0.25">
      <c r="A554" t="s">
        <v>273</v>
      </c>
      <c r="B554" s="56" t="s">
        <v>1739</v>
      </c>
      <c r="C554" s="11">
        <v>140.03818268800001</v>
      </c>
      <c r="D554" s="11">
        <v>586</v>
      </c>
      <c r="E554" s="37">
        <v>67</v>
      </c>
      <c r="F554" s="38">
        <v>12.5</v>
      </c>
      <c r="G554" s="25">
        <v>7.5</v>
      </c>
      <c r="H554" s="25">
        <v>5.6</v>
      </c>
      <c r="I554" s="25">
        <v>6</v>
      </c>
      <c r="J554" s="25">
        <v>2.4</v>
      </c>
      <c r="K554" s="25">
        <v>2.4</v>
      </c>
      <c r="L554" s="30">
        <v>0</v>
      </c>
      <c r="M554" s="25">
        <v>0</v>
      </c>
      <c r="N554" s="25">
        <v>2</v>
      </c>
      <c r="O554" s="25">
        <v>1.2</v>
      </c>
      <c r="P554" s="25">
        <v>5.6</v>
      </c>
      <c r="Q554" s="25">
        <v>1</v>
      </c>
      <c r="R554" s="25">
        <v>1.7</v>
      </c>
      <c r="S554" s="25">
        <v>4.5</v>
      </c>
      <c r="T554" s="25">
        <v>0</v>
      </c>
      <c r="U554" s="25">
        <v>4.0999999999999996</v>
      </c>
      <c r="V554" s="28">
        <v>0</v>
      </c>
      <c r="W554" s="22">
        <v>7.0000000000000001E-3</v>
      </c>
      <c r="X554" s="43">
        <v>7</v>
      </c>
      <c r="Y554" s="9">
        <v>40</v>
      </c>
      <c r="Z554" s="22">
        <v>0</v>
      </c>
      <c r="AA554" s="24">
        <v>1</v>
      </c>
      <c r="AB554" s="46">
        <v>0.3</v>
      </c>
      <c r="AC554" s="22">
        <v>0.14000000000000001</v>
      </c>
      <c r="AD554" s="9">
        <v>2.5</v>
      </c>
      <c r="AE554" s="46">
        <v>0.5</v>
      </c>
      <c r="AF554" s="31">
        <v>2</v>
      </c>
      <c r="AG554" s="22">
        <v>0.16</v>
      </c>
      <c r="AH554" s="22">
        <v>0</v>
      </c>
      <c r="AI554" s="22">
        <v>0</v>
      </c>
      <c r="AJ554" s="22">
        <v>64</v>
      </c>
      <c r="AK554" s="30">
        <v>1.5</v>
      </c>
      <c r="AL554" s="25">
        <v>1</v>
      </c>
      <c r="AM554" s="28">
        <v>513</v>
      </c>
      <c r="AN554" s="28">
        <v>82</v>
      </c>
      <c r="AO554" s="28">
        <v>235</v>
      </c>
      <c r="AP554" s="28">
        <v>84</v>
      </c>
      <c r="AQ554" s="25">
        <v>2.6</v>
      </c>
      <c r="AR554" s="25">
        <v>1.4</v>
      </c>
    </row>
    <row r="555" spans="1:44" ht="18" customHeight="1" x14ac:dyDescent="0.25">
      <c r="A555" t="s">
        <v>274</v>
      </c>
      <c r="B555" s="56" t="s">
        <v>1740</v>
      </c>
      <c r="C555" s="11">
        <v>285.33377155199997</v>
      </c>
      <c r="D555" s="11">
        <v>1194</v>
      </c>
      <c r="E555" s="37">
        <v>12.5</v>
      </c>
      <c r="F555" s="38">
        <v>44</v>
      </c>
      <c r="G555" s="25">
        <v>2.6</v>
      </c>
      <c r="H555" s="25">
        <v>21.8</v>
      </c>
      <c r="I555" s="25">
        <v>22.9</v>
      </c>
      <c r="J555" s="25">
        <v>10.9</v>
      </c>
      <c r="K555" s="25">
        <v>10.9</v>
      </c>
      <c r="L555" s="30">
        <v>0</v>
      </c>
      <c r="M555" s="25">
        <v>0</v>
      </c>
      <c r="N555" s="25">
        <v>10.9</v>
      </c>
      <c r="O555" s="25">
        <v>0</v>
      </c>
      <c r="P555" s="25">
        <v>13.5</v>
      </c>
      <c r="Q555" s="25">
        <v>0.3</v>
      </c>
      <c r="R555" s="25">
        <v>0.5</v>
      </c>
      <c r="S555" s="25">
        <v>1.3</v>
      </c>
      <c r="T555" s="25">
        <v>0</v>
      </c>
      <c r="U555" s="25">
        <v>1.1000000000000001</v>
      </c>
      <c r="V555" s="28">
        <v>0</v>
      </c>
      <c r="W555" s="22">
        <v>6.0000000000000001E-3</v>
      </c>
      <c r="X555" s="43">
        <v>6</v>
      </c>
      <c r="Y555" s="9">
        <v>35</v>
      </c>
      <c r="Z555" s="22">
        <v>0</v>
      </c>
      <c r="AA555" s="22">
        <v>0</v>
      </c>
      <c r="AB555" s="22">
        <v>1.2</v>
      </c>
      <c r="AC555" s="22">
        <v>0.28000000000000003</v>
      </c>
      <c r="AD555" s="9">
        <v>12</v>
      </c>
      <c r="AE555" s="22">
        <v>2.2999999999999998</v>
      </c>
      <c r="AF555" s="11">
        <v>10</v>
      </c>
      <c r="AG555" s="22">
        <v>0.49</v>
      </c>
      <c r="AH555" s="22">
        <v>0</v>
      </c>
      <c r="AI555" s="22">
        <v>0</v>
      </c>
      <c r="AJ555" s="22">
        <v>410</v>
      </c>
      <c r="AK555" s="30">
        <v>5.3</v>
      </c>
      <c r="AL555" s="28">
        <v>13</v>
      </c>
      <c r="AM555" s="28">
        <v>1910</v>
      </c>
      <c r="AN555" s="28">
        <v>255</v>
      </c>
      <c r="AO555" s="28">
        <v>612</v>
      </c>
      <c r="AP555" s="28">
        <v>273</v>
      </c>
      <c r="AQ555" s="25">
        <v>6</v>
      </c>
      <c r="AR555" s="25">
        <v>3</v>
      </c>
    </row>
    <row r="556" spans="1:44" ht="18" customHeight="1" x14ac:dyDescent="0.25">
      <c r="A556" t="s">
        <v>275</v>
      </c>
      <c r="B556" s="56" t="s">
        <v>1741</v>
      </c>
      <c r="C556" s="11">
        <v>48.989466639999996</v>
      </c>
      <c r="D556" s="11">
        <v>205</v>
      </c>
      <c r="E556" s="37">
        <v>88.5</v>
      </c>
      <c r="F556" s="38">
        <v>3.6</v>
      </c>
      <c r="G556" s="25">
        <v>2.1</v>
      </c>
      <c r="H556" s="25">
        <v>4.2</v>
      </c>
      <c r="I556" s="25">
        <v>4.2</v>
      </c>
      <c r="J556" s="25">
        <v>4</v>
      </c>
      <c r="K556" s="25">
        <v>4</v>
      </c>
      <c r="L556" s="30">
        <v>0</v>
      </c>
      <c r="M556" s="25">
        <v>0</v>
      </c>
      <c r="N556" s="25">
        <v>0</v>
      </c>
      <c r="O556" s="25">
        <v>0.2</v>
      </c>
      <c r="P556" s="25">
        <v>1.2</v>
      </c>
      <c r="Q556" s="25">
        <v>0.3</v>
      </c>
      <c r="R556" s="25">
        <v>0.5</v>
      </c>
      <c r="S556" s="25">
        <v>1.3</v>
      </c>
      <c r="T556" s="25">
        <v>0</v>
      </c>
      <c r="U556" s="25">
        <v>1.1000000000000001</v>
      </c>
      <c r="V556" s="28">
        <v>0</v>
      </c>
      <c r="W556" s="22">
        <v>0</v>
      </c>
      <c r="X556" s="9">
        <v>0</v>
      </c>
      <c r="Y556" s="9">
        <v>0</v>
      </c>
      <c r="Z556" s="22">
        <v>0</v>
      </c>
      <c r="AA556" s="46">
        <v>0.2</v>
      </c>
      <c r="AB556" s="40">
        <v>0.08</v>
      </c>
      <c r="AC556" s="40">
        <v>0.04</v>
      </c>
      <c r="AD556" s="43">
        <v>1</v>
      </c>
      <c r="AE556" s="46">
        <v>0.1</v>
      </c>
      <c r="AF556" s="42">
        <v>0.9</v>
      </c>
      <c r="AG556" s="41">
        <v>0.04</v>
      </c>
      <c r="AH556" s="22">
        <v>0</v>
      </c>
      <c r="AI556" s="22">
        <v>0</v>
      </c>
      <c r="AJ556" s="22">
        <v>17</v>
      </c>
      <c r="AK556" s="30">
        <v>0.61</v>
      </c>
      <c r="AL556" s="28">
        <v>170</v>
      </c>
      <c r="AM556" s="28">
        <v>126</v>
      </c>
      <c r="AN556" s="28">
        <v>120</v>
      </c>
      <c r="AO556" s="28">
        <v>48</v>
      </c>
      <c r="AP556" s="28">
        <v>18</v>
      </c>
      <c r="AQ556" s="25">
        <v>0.6</v>
      </c>
      <c r="AR556" s="25">
        <v>0.3</v>
      </c>
    </row>
    <row r="557" spans="1:44" ht="18" customHeight="1" x14ac:dyDescent="0.25">
      <c r="A557" t="s">
        <v>276</v>
      </c>
      <c r="B557" s="56" t="s">
        <v>1742</v>
      </c>
      <c r="C557" s="11">
        <v>59.265305983999994</v>
      </c>
      <c r="D557" s="11">
        <v>248</v>
      </c>
      <c r="E557" s="37">
        <v>84</v>
      </c>
      <c r="F557" s="38">
        <v>3.8</v>
      </c>
      <c r="G557" s="25">
        <v>2.2000000000000002</v>
      </c>
      <c r="H557" s="25">
        <v>6.4</v>
      </c>
      <c r="I557" s="25">
        <v>6.5</v>
      </c>
      <c r="J557" s="25">
        <v>6.1</v>
      </c>
      <c r="K557" s="38">
        <v>6.1</v>
      </c>
      <c r="L557" s="30">
        <v>0</v>
      </c>
      <c r="M557" s="25">
        <v>0</v>
      </c>
      <c r="N557" s="25">
        <v>0</v>
      </c>
      <c r="O557" s="25">
        <v>0.3</v>
      </c>
      <c r="P557" s="25">
        <v>0.3</v>
      </c>
      <c r="Q557" s="25">
        <v>0.4</v>
      </c>
      <c r="R557" s="25">
        <v>0.5</v>
      </c>
      <c r="S557" s="25">
        <v>1.3</v>
      </c>
      <c r="T557" s="25">
        <v>0</v>
      </c>
      <c r="U557" s="25">
        <v>1.1000000000000001</v>
      </c>
      <c r="V557" s="28">
        <v>0</v>
      </c>
      <c r="W557" s="22">
        <v>0</v>
      </c>
      <c r="X557" s="9">
        <v>0</v>
      </c>
      <c r="Y557" s="9">
        <v>0</v>
      </c>
      <c r="Z557" s="22">
        <v>0</v>
      </c>
      <c r="AA557" s="46">
        <v>0.2</v>
      </c>
      <c r="AB557" s="40">
        <v>0.08</v>
      </c>
      <c r="AC557" s="40">
        <v>0.04</v>
      </c>
      <c r="AD557" s="43">
        <v>1</v>
      </c>
      <c r="AE557" s="46">
        <v>0.1</v>
      </c>
      <c r="AF557" s="42">
        <v>0.9</v>
      </c>
      <c r="AG557" s="41">
        <v>0.04</v>
      </c>
      <c r="AH557" s="22">
        <v>0</v>
      </c>
      <c r="AI557" s="22">
        <v>0</v>
      </c>
      <c r="AJ557" s="22">
        <v>17</v>
      </c>
      <c r="AK557" s="30">
        <v>0.4</v>
      </c>
      <c r="AL557" s="28">
        <v>80</v>
      </c>
      <c r="AM557" s="28">
        <v>126</v>
      </c>
      <c r="AN557" s="28">
        <v>18</v>
      </c>
      <c r="AO557" s="28">
        <v>48</v>
      </c>
      <c r="AP557" s="28">
        <v>18</v>
      </c>
      <c r="AQ557" s="25">
        <v>0.4</v>
      </c>
      <c r="AR557" s="25">
        <v>0.3</v>
      </c>
    </row>
    <row r="558" spans="1:44" ht="18" customHeight="1" x14ac:dyDescent="0.25">
      <c r="A558" t="s">
        <v>277</v>
      </c>
      <c r="B558" s="56" t="s">
        <v>1743</v>
      </c>
      <c r="C558" s="11">
        <v>36.084924207999997</v>
      </c>
      <c r="D558" s="11">
        <v>151</v>
      </c>
      <c r="E558" s="37">
        <v>93</v>
      </c>
      <c r="F558" s="38">
        <v>3.7</v>
      </c>
      <c r="G558" s="25">
        <v>2.2000000000000002</v>
      </c>
      <c r="H558" s="25">
        <v>0.4</v>
      </c>
      <c r="I558" s="25">
        <v>0.4</v>
      </c>
      <c r="J558" s="25">
        <v>0.2</v>
      </c>
      <c r="K558" s="25">
        <v>0.2</v>
      </c>
      <c r="L558" s="30">
        <v>0</v>
      </c>
      <c r="M558" s="25">
        <v>0</v>
      </c>
      <c r="N558" s="25">
        <v>0</v>
      </c>
      <c r="O558" s="25">
        <v>0.2</v>
      </c>
      <c r="P558" s="25">
        <v>0.3</v>
      </c>
      <c r="Q558" s="25">
        <v>0.4</v>
      </c>
      <c r="R558" s="25">
        <v>0.5</v>
      </c>
      <c r="S558" s="25">
        <v>1.3</v>
      </c>
      <c r="T558" s="25">
        <v>0</v>
      </c>
      <c r="U558" s="25">
        <v>1.1000000000000001</v>
      </c>
      <c r="V558" s="28">
        <v>0</v>
      </c>
      <c r="W558" s="22">
        <v>0</v>
      </c>
      <c r="X558" s="9">
        <v>0</v>
      </c>
      <c r="Y558" s="9">
        <v>0</v>
      </c>
      <c r="Z558" s="22">
        <v>0</v>
      </c>
      <c r="AA558" s="46">
        <v>0.2</v>
      </c>
      <c r="AB558" s="40">
        <v>0.08</v>
      </c>
      <c r="AC558" s="40">
        <v>0.04</v>
      </c>
      <c r="AD558" s="43">
        <v>1</v>
      </c>
      <c r="AE558" s="46">
        <v>0.1</v>
      </c>
      <c r="AF558" s="42">
        <v>0.9</v>
      </c>
      <c r="AG558" s="41">
        <v>0.04</v>
      </c>
      <c r="AH558" s="22">
        <v>0</v>
      </c>
      <c r="AI558" s="22">
        <v>0</v>
      </c>
      <c r="AJ558" s="22">
        <v>17</v>
      </c>
      <c r="AK558" s="30">
        <v>0.4</v>
      </c>
      <c r="AL558" s="28">
        <v>30</v>
      </c>
      <c r="AM558" s="28">
        <v>126</v>
      </c>
      <c r="AN558" s="28">
        <v>18</v>
      </c>
      <c r="AO558" s="28">
        <v>48</v>
      </c>
      <c r="AP558" s="28">
        <v>18</v>
      </c>
      <c r="AQ558" s="25">
        <v>0.4</v>
      </c>
      <c r="AR558" s="25">
        <v>0.3</v>
      </c>
    </row>
    <row r="559" spans="1:44" ht="18" customHeight="1" x14ac:dyDescent="0.25">
      <c r="A559" t="s">
        <v>2239</v>
      </c>
      <c r="B559" s="26" t="s">
        <v>2238</v>
      </c>
      <c r="C559" s="11">
        <v>174</v>
      </c>
      <c r="D559" s="11"/>
      <c r="E559" s="37"/>
      <c r="F559" s="38">
        <v>2</v>
      </c>
      <c r="G559" s="25">
        <v>17.3</v>
      </c>
      <c r="H559" s="25">
        <v>1.6</v>
      </c>
      <c r="K559" s="25">
        <v>1.6</v>
      </c>
      <c r="P559" s="25">
        <v>0.4</v>
      </c>
      <c r="Q559" s="25">
        <v>2.2000000000000002</v>
      </c>
      <c r="R559" s="25">
        <v>4.3</v>
      </c>
      <c r="S559" s="25">
        <v>10.8</v>
      </c>
      <c r="X559" s="9"/>
      <c r="Y559" s="9"/>
      <c r="AA559" s="46"/>
      <c r="AB559" s="40"/>
      <c r="AC559" s="40"/>
      <c r="AD559" s="43"/>
      <c r="AE559" s="46"/>
      <c r="AF559" s="42"/>
      <c r="AG559" s="41"/>
      <c r="AL559" s="28">
        <v>50</v>
      </c>
    </row>
    <row r="560" spans="1:44" ht="18" customHeight="1" x14ac:dyDescent="0.25">
      <c r="A560" t="s">
        <v>2237</v>
      </c>
      <c r="B560" s="26" t="s">
        <v>2236</v>
      </c>
      <c r="C560" s="11">
        <v>72</v>
      </c>
      <c r="D560" s="11"/>
      <c r="E560" s="37"/>
      <c r="F560" s="38">
        <v>2</v>
      </c>
      <c r="G560" s="25">
        <v>5.2</v>
      </c>
      <c r="H560" s="25">
        <v>3.3</v>
      </c>
      <c r="K560" s="25">
        <v>1.1000000000000001</v>
      </c>
      <c r="P560" s="25">
        <v>0.3</v>
      </c>
      <c r="Q560" s="25">
        <v>0.7</v>
      </c>
      <c r="R560" s="25">
        <v>1.4</v>
      </c>
      <c r="S560" s="25">
        <v>3.1</v>
      </c>
      <c r="X560" s="9"/>
      <c r="Y560" s="9"/>
      <c r="AA560" s="46"/>
      <c r="AB560" s="40"/>
      <c r="AC560" s="40"/>
      <c r="AD560" s="43"/>
      <c r="AE560" s="46"/>
      <c r="AF560" s="42"/>
      <c r="AG560" s="41"/>
      <c r="AL560" s="28">
        <v>60</v>
      </c>
      <c r="AN560" s="28">
        <v>11</v>
      </c>
    </row>
    <row r="561" spans="1:44" ht="18" customHeight="1" x14ac:dyDescent="0.25">
      <c r="A561" t="s">
        <v>278</v>
      </c>
      <c r="B561" s="56" t="s">
        <v>1744</v>
      </c>
      <c r="C561" s="11">
        <v>76.232389552000001</v>
      </c>
      <c r="D561" s="11">
        <v>319</v>
      </c>
      <c r="E561" s="37">
        <v>85</v>
      </c>
      <c r="F561" s="38">
        <v>8.5</v>
      </c>
      <c r="G561" s="25">
        <v>4.4000000000000004</v>
      </c>
      <c r="H561" s="25">
        <v>0.7</v>
      </c>
      <c r="I561" s="25">
        <v>0.7</v>
      </c>
      <c r="J561" s="25">
        <v>0.3</v>
      </c>
      <c r="K561" s="25">
        <v>0.3</v>
      </c>
      <c r="L561" s="30">
        <v>0</v>
      </c>
      <c r="M561" s="25">
        <v>0</v>
      </c>
      <c r="N561" s="25">
        <v>0.3</v>
      </c>
      <c r="O561" s="25">
        <v>0.1</v>
      </c>
      <c r="P561" s="25">
        <v>0.3</v>
      </c>
      <c r="Q561" s="25">
        <v>0.6</v>
      </c>
      <c r="R561" s="25">
        <v>1</v>
      </c>
      <c r="S561" s="25">
        <v>2.5</v>
      </c>
      <c r="T561" s="25">
        <v>0</v>
      </c>
      <c r="U561" s="25">
        <v>2.2000000000000002</v>
      </c>
      <c r="V561" s="28">
        <v>0</v>
      </c>
      <c r="W561" s="22">
        <v>0</v>
      </c>
      <c r="X561" s="9">
        <v>0</v>
      </c>
      <c r="Y561" s="43">
        <v>2</v>
      </c>
      <c r="Z561" s="22">
        <v>0</v>
      </c>
      <c r="AA561" s="24">
        <v>1</v>
      </c>
      <c r="AB561" s="40">
        <v>7.0000000000000007E-2</v>
      </c>
      <c r="AC561" s="40">
        <v>0.03</v>
      </c>
      <c r="AD561" s="9">
        <v>1.5</v>
      </c>
      <c r="AE561" s="46">
        <v>0.1</v>
      </c>
      <c r="AF561" s="31">
        <v>1.4</v>
      </c>
      <c r="AG561" s="40">
        <v>0.06</v>
      </c>
      <c r="AH561" s="22">
        <v>0</v>
      </c>
      <c r="AI561" s="22">
        <v>0</v>
      </c>
      <c r="AJ561" s="22">
        <v>15</v>
      </c>
      <c r="AK561" s="30">
        <v>1.4</v>
      </c>
      <c r="AL561" s="25">
        <v>6</v>
      </c>
      <c r="AM561" s="28">
        <v>75</v>
      </c>
      <c r="AN561" s="28">
        <v>128</v>
      </c>
      <c r="AO561" s="28">
        <v>106</v>
      </c>
      <c r="AP561" s="28">
        <v>91</v>
      </c>
      <c r="AQ561" s="25">
        <v>1.6</v>
      </c>
      <c r="AR561" s="25">
        <v>1</v>
      </c>
    </row>
    <row r="562" spans="1:44" ht="18" customHeight="1" x14ac:dyDescent="0.25">
      <c r="A562" t="s">
        <v>279</v>
      </c>
      <c r="B562" s="56" t="s">
        <v>1745</v>
      </c>
      <c r="C562" s="11">
        <v>105.62606953599999</v>
      </c>
      <c r="D562" s="11">
        <v>442</v>
      </c>
      <c r="E562" s="37">
        <v>80.5</v>
      </c>
      <c r="F562" s="38">
        <v>8.3000000000000007</v>
      </c>
      <c r="G562" s="25">
        <v>7.6</v>
      </c>
      <c r="H562" s="25">
        <v>1.1000000000000001</v>
      </c>
      <c r="I562" s="25">
        <v>1.1000000000000001</v>
      </c>
      <c r="J562" s="25">
        <v>0.4</v>
      </c>
      <c r="K562" s="25">
        <v>0.4</v>
      </c>
      <c r="L562" s="30">
        <v>0</v>
      </c>
      <c r="M562" s="25">
        <v>0</v>
      </c>
      <c r="N562" s="25">
        <v>0.6</v>
      </c>
      <c r="O562" s="25">
        <v>0.1</v>
      </c>
      <c r="P562" s="25">
        <v>0.4</v>
      </c>
      <c r="Q562" s="25">
        <v>1.1000000000000001</v>
      </c>
      <c r="R562" s="25">
        <v>3.5</v>
      </c>
      <c r="S562" s="25">
        <v>2.8</v>
      </c>
      <c r="T562" s="25">
        <v>0</v>
      </c>
      <c r="U562" s="25">
        <v>2.4</v>
      </c>
      <c r="V562" s="28">
        <v>0</v>
      </c>
      <c r="W562" s="22">
        <v>2E-3</v>
      </c>
      <c r="X562" s="43">
        <v>2</v>
      </c>
      <c r="Y562" s="9">
        <v>11</v>
      </c>
      <c r="Z562" s="22">
        <v>0</v>
      </c>
      <c r="AA562" s="22">
        <v>1.5</v>
      </c>
      <c r="AB562" s="41">
        <v>0.06</v>
      </c>
      <c r="AC562" s="40">
        <v>0.03</v>
      </c>
      <c r="AD562" s="9">
        <v>1.5</v>
      </c>
      <c r="AE562" s="46">
        <v>0.1</v>
      </c>
      <c r="AF562" s="31">
        <v>1.4</v>
      </c>
      <c r="AG562" s="40">
        <v>0.06</v>
      </c>
      <c r="AH562" s="22">
        <v>0</v>
      </c>
      <c r="AI562" s="24">
        <v>1</v>
      </c>
      <c r="AJ562" s="22">
        <v>8.1</v>
      </c>
      <c r="AK562" s="30">
        <v>2.1</v>
      </c>
      <c r="AL562" s="28">
        <v>262</v>
      </c>
      <c r="AM562" s="28">
        <v>89</v>
      </c>
      <c r="AN562" s="28">
        <v>130</v>
      </c>
      <c r="AO562" s="28">
        <v>110</v>
      </c>
      <c r="AP562" s="28">
        <v>94</v>
      </c>
      <c r="AQ562" s="25">
        <v>1.6</v>
      </c>
      <c r="AR562" s="25">
        <v>1</v>
      </c>
    </row>
    <row r="563" spans="1:44" ht="18" customHeight="1" x14ac:dyDescent="0.25">
      <c r="A563" t="s">
        <v>280</v>
      </c>
      <c r="B563" s="56" t="s">
        <v>1746</v>
      </c>
      <c r="C563" s="11">
        <v>105.62606953599999</v>
      </c>
      <c r="D563" s="11">
        <v>442</v>
      </c>
      <c r="E563" s="37">
        <v>80.5</v>
      </c>
      <c r="F563" s="38">
        <v>8.3000000000000007</v>
      </c>
      <c r="G563" s="25">
        <v>7.6</v>
      </c>
      <c r="H563" s="25">
        <v>1.1000000000000001</v>
      </c>
      <c r="I563" s="25">
        <v>1.1000000000000001</v>
      </c>
      <c r="J563" s="25">
        <v>0.4</v>
      </c>
      <c r="K563" s="25">
        <v>0.4</v>
      </c>
      <c r="L563" s="30">
        <v>0</v>
      </c>
      <c r="M563" s="25">
        <v>0</v>
      </c>
      <c r="N563" s="25">
        <v>0.6</v>
      </c>
      <c r="O563" s="25">
        <v>0.1</v>
      </c>
      <c r="P563" s="25">
        <v>0.4</v>
      </c>
      <c r="Q563" s="25">
        <v>1</v>
      </c>
      <c r="R563" s="25">
        <v>1.8</v>
      </c>
      <c r="S563" s="25">
        <v>4.2</v>
      </c>
      <c r="T563" s="25">
        <v>4.5999999999999999E-2</v>
      </c>
      <c r="U563" s="25">
        <v>3.9</v>
      </c>
      <c r="V563" s="28">
        <v>0</v>
      </c>
      <c r="W563" s="22">
        <v>2E-3</v>
      </c>
      <c r="X563" s="43">
        <v>2</v>
      </c>
      <c r="Y563" s="9">
        <v>15</v>
      </c>
      <c r="Z563" s="22">
        <v>0</v>
      </c>
      <c r="AA563" s="22">
        <v>1.8</v>
      </c>
      <c r="AB563" s="41">
        <v>0.06</v>
      </c>
      <c r="AC563" s="40">
        <v>0.03</v>
      </c>
      <c r="AD563" s="9">
        <v>1.5</v>
      </c>
      <c r="AE563" s="46">
        <v>0.1</v>
      </c>
      <c r="AF563" s="31">
        <v>1.4</v>
      </c>
      <c r="AG563" s="40">
        <v>0.06</v>
      </c>
      <c r="AH563" s="22">
        <v>0</v>
      </c>
      <c r="AI563" s="24">
        <v>1</v>
      </c>
      <c r="AJ563" s="22">
        <v>8.1</v>
      </c>
      <c r="AK563" s="30">
        <v>2.1</v>
      </c>
      <c r="AL563" s="28">
        <v>262</v>
      </c>
      <c r="AM563" s="28">
        <v>89</v>
      </c>
      <c r="AN563" s="28">
        <v>130</v>
      </c>
      <c r="AO563" s="28">
        <v>110</v>
      </c>
      <c r="AP563" s="28">
        <v>94</v>
      </c>
      <c r="AQ563" s="25">
        <v>1.6</v>
      </c>
      <c r="AR563" s="25">
        <v>1</v>
      </c>
    </row>
    <row r="564" spans="1:44" ht="18" customHeight="1" x14ac:dyDescent="0.25">
      <c r="A564" t="s">
        <v>281</v>
      </c>
      <c r="B564" s="56" t="s">
        <v>1747</v>
      </c>
      <c r="C564" s="11">
        <v>116.85780091199999</v>
      </c>
      <c r="D564" s="11">
        <v>489</v>
      </c>
      <c r="E564" s="37">
        <v>66.099999999999994</v>
      </c>
      <c r="F564" s="38">
        <v>16.399999999999999</v>
      </c>
      <c r="G564" s="25">
        <v>2.4</v>
      </c>
      <c r="H564" s="25">
        <v>7.2</v>
      </c>
      <c r="I564" s="25">
        <v>7.9</v>
      </c>
      <c r="J564" s="25">
        <v>0.5</v>
      </c>
      <c r="K564" s="25">
        <v>0.5</v>
      </c>
      <c r="L564" s="30">
        <v>0</v>
      </c>
      <c r="M564" s="25">
        <v>0</v>
      </c>
      <c r="N564" s="25">
        <v>6.7</v>
      </c>
      <c r="O564" s="25">
        <v>0</v>
      </c>
      <c r="P564" s="25">
        <v>4.8</v>
      </c>
      <c r="Q564" s="25">
        <v>0.3</v>
      </c>
      <c r="R564" s="25">
        <v>1</v>
      </c>
      <c r="S564" s="25">
        <v>0.6</v>
      </c>
      <c r="T564" s="25">
        <v>0</v>
      </c>
      <c r="U564" s="25">
        <v>0.5</v>
      </c>
      <c r="V564" s="28">
        <v>0</v>
      </c>
      <c r="W564" s="22">
        <v>0</v>
      </c>
      <c r="X564" s="9">
        <v>0</v>
      </c>
      <c r="Y564" s="9">
        <v>0</v>
      </c>
      <c r="Z564" s="22">
        <v>0</v>
      </c>
      <c r="AA564" s="46">
        <v>0.1</v>
      </c>
      <c r="AB564" s="46">
        <v>0.1</v>
      </c>
      <c r="AC564" s="40">
        <v>0.01</v>
      </c>
      <c r="AD564" s="9">
        <v>2.7</v>
      </c>
      <c r="AE564" s="46">
        <v>0.5</v>
      </c>
      <c r="AF564" s="31">
        <v>2.2000000000000002</v>
      </c>
      <c r="AG564" s="22">
        <v>0.12</v>
      </c>
      <c r="AH564" s="22">
        <v>0</v>
      </c>
      <c r="AI564" s="22">
        <v>0</v>
      </c>
      <c r="AJ564" s="22">
        <v>110</v>
      </c>
      <c r="AK564" s="30">
        <v>3.1</v>
      </c>
      <c r="AL564" s="28">
        <v>912</v>
      </c>
      <c r="AM564" s="28">
        <v>245</v>
      </c>
      <c r="AN564" s="28">
        <v>45</v>
      </c>
      <c r="AO564" s="28">
        <v>100</v>
      </c>
      <c r="AP564" s="28">
        <v>54</v>
      </c>
      <c r="AQ564" s="25">
        <v>5.5</v>
      </c>
      <c r="AR564" s="25">
        <v>1.5</v>
      </c>
    </row>
    <row r="565" spans="1:44" ht="18" customHeight="1" x14ac:dyDescent="0.25">
      <c r="B565" s="57"/>
      <c r="C565" s="11"/>
      <c r="D565" s="11"/>
      <c r="E565" s="37"/>
      <c r="F565" s="38"/>
      <c r="X565" s="9"/>
      <c r="Y565" s="9"/>
    </row>
    <row r="566" spans="1:44" ht="18" customHeight="1" x14ac:dyDescent="0.3">
      <c r="A566" s="47"/>
      <c r="B566" s="58" t="s">
        <v>203</v>
      </c>
      <c r="C566" s="11"/>
      <c r="D566" s="11"/>
      <c r="E566" s="37"/>
      <c r="F566" s="38"/>
      <c r="G566" s="48"/>
      <c r="H566" s="48"/>
      <c r="I566" s="48"/>
      <c r="J566" s="48"/>
      <c r="K566" s="48"/>
      <c r="L566" s="49"/>
      <c r="M566" s="48"/>
      <c r="N566" s="48"/>
      <c r="O566" s="48"/>
      <c r="P566" s="48"/>
      <c r="Q566" s="48"/>
      <c r="R566" s="48"/>
      <c r="S566" s="48"/>
      <c r="T566" s="48"/>
      <c r="U566" s="48"/>
      <c r="V566" s="50"/>
      <c r="W566" s="47"/>
      <c r="X566" s="9"/>
      <c r="Y566" s="9"/>
      <c r="Z566" s="47"/>
      <c r="AA566" s="47"/>
      <c r="AB566" s="47"/>
      <c r="AC566" s="47"/>
      <c r="AD566" s="47"/>
      <c r="AE566" s="47"/>
      <c r="AF566" s="51"/>
      <c r="AG566" s="47"/>
      <c r="AH566" s="47"/>
      <c r="AI566" s="47"/>
      <c r="AJ566" s="47"/>
      <c r="AK566" s="49"/>
      <c r="AL566" s="50"/>
      <c r="AM566" s="50"/>
      <c r="AN566" s="50"/>
      <c r="AO566" s="50"/>
      <c r="AP566" s="50"/>
      <c r="AQ566" s="48"/>
      <c r="AR566" s="48"/>
    </row>
    <row r="567" spans="1:44" ht="18" customHeight="1" x14ac:dyDescent="0.25">
      <c r="A567" t="s">
        <v>282</v>
      </c>
      <c r="B567" s="21" t="s">
        <v>1524</v>
      </c>
      <c r="C567" s="11">
        <v>362.52205313599995</v>
      </c>
      <c r="D567" s="11">
        <v>1517</v>
      </c>
      <c r="E567" s="37">
        <v>10.7</v>
      </c>
      <c r="F567" s="38">
        <v>7.4</v>
      </c>
      <c r="G567" s="25">
        <v>0.5</v>
      </c>
      <c r="H567" s="25">
        <v>79.599999999999994</v>
      </c>
      <c r="I567" s="25">
        <v>87.6</v>
      </c>
      <c r="J567" s="25">
        <v>0</v>
      </c>
      <c r="K567" s="25">
        <v>0</v>
      </c>
      <c r="L567" s="30">
        <v>0</v>
      </c>
      <c r="M567" s="25">
        <v>0</v>
      </c>
      <c r="N567" s="25">
        <v>79.599999999999994</v>
      </c>
      <c r="O567" s="25">
        <v>0</v>
      </c>
      <c r="P567" s="25">
        <v>2.2000000000000002</v>
      </c>
      <c r="Q567" s="25">
        <v>0.1</v>
      </c>
      <c r="R567" s="25">
        <v>0.1</v>
      </c>
      <c r="S567" s="25">
        <v>0.2</v>
      </c>
      <c r="T567" s="25">
        <v>0</v>
      </c>
      <c r="U567" s="25">
        <v>0.2</v>
      </c>
      <c r="V567" s="28">
        <v>0</v>
      </c>
      <c r="W567" s="22">
        <v>0</v>
      </c>
      <c r="X567" s="9">
        <v>0</v>
      </c>
      <c r="Y567" s="9">
        <v>0</v>
      </c>
      <c r="Z567" s="22">
        <v>0</v>
      </c>
      <c r="AA567" s="46">
        <v>0.1</v>
      </c>
      <c r="AB567" s="40">
        <v>7.0000000000000007E-2</v>
      </c>
      <c r="AC567" s="40">
        <v>0.03</v>
      </c>
      <c r="AD567" s="9">
        <v>3.6</v>
      </c>
      <c r="AE567" s="24">
        <v>2</v>
      </c>
      <c r="AF567" s="31">
        <v>1.6</v>
      </c>
      <c r="AG567" s="46">
        <v>0.3</v>
      </c>
      <c r="AH567" s="22">
        <v>0</v>
      </c>
      <c r="AI567" s="22">
        <v>0</v>
      </c>
      <c r="AJ567" s="22">
        <v>20</v>
      </c>
      <c r="AK567" s="30">
        <v>1</v>
      </c>
      <c r="AL567" s="25">
        <v>6</v>
      </c>
      <c r="AM567" s="28">
        <v>110</v>
      </c>
      <c r="AN567" s="28">
        <v>11</v>
      </c>
      <c r="AO567" s="28">
        <v>92</v>
      </c>
      <c r="AP567" s="28">
        <v>13</v>
      </c>
      <c r="AQ567" s="25">
        <v>0.6</v>
      </c>
      <c r="AR567" s="25">
        <v>1.3</v>
      </c>
    </row>
    <row r="568" spans="1:44" ht="18" customHeight="1" x14ac:dyDescent="0.25">
      <c r="A568" t="s">
        <v>283</v>
      </c>
      <c r="B568" s="56" t="s">
        <v>1748</v>
      </c>
      <c r="C568" s="11">
        <v>352.48518680000001</v>
      </c>
      <c r="D568" s="11">
        <v>1475</v>
      </c>
      <c r="E568" s="37">
        <v>13.9</v>
      </c>
      <c r="F568" s="38">
        <v>6.7</v>
      </c>
      <c r="G568" s="25">
        <v>0.4</v>
      </c>
      <c r="H568" s="25">
        <v>78.099999999999994</v>
      </c>
      <c r="I568" s="25">
        <v>85.9</v>
      </c>
      <c r="J568" s="25">
        <v>0</v>
      </c>
      <c r="K568" s="25">
        <v>0</v>
      </c>
      <c r="L568" s="30">
        <v>0</v>
      </c>
      <c r="M568" s="25">
        <v>0</v>
      </c>
      <c r="N568" s="25">
        <v>78.099999999999994</v>
      </c>
      <c r="O568" s="25">
        <v>0</v>
      </c>
      <c r="P568" s="25">
        <v>2.1</v>
      </c>
      <c r="Q568" s="25">
        <v>0.1</v>
      </c>
      <c r="R568" s="25">
        <v>0.1</v>
      </c>
      <c r="S568" s="25">
        <v>0.1</v>
      </c>
      <c r="T568" s="25">
        <v>0</v>
      </c>
      <c r="U568" s="25">
        <v>0.1</v>
      </c>
      <c r="V568" s="28">
        <v>0</v>
      </c>
      <c r="W568" s="22">
        <v>0</v>
      </c>
      <c r="X568" s="9">
        <v>0</v>
      </c>
      <c r="Y568" s="9">
        <v>0</v>
      </c>
      <c r="Z568" s="22">
        <v>0</v>
      </c>
      <c r="AA568" s="46">
        <v>0.1</v>
      </c>
      <c r="AB568" s="41">
        <v>0.06</v>
      </c>
      <c r="AC568" s="40">
        <v>0.03</v>
      </c>
      <c r="AD568" s="9">
        <v>3.4</v>
      </c>
      <c r="AE568" s="24">
        <v>2</v>
      </c>
      <c r="AF568" s="31">
        <v>1.4</v>
      </c>
      <c r="AG568" s="22">
        <v>0.28999999999999998</v>
      </c>
      <c r="AH568" s="22">
        <v>0</v>
      </c>
      <c r="AI568" s="22">
        <v>0</v>
      </c>
      <c r="AJ568" s="22">
        <v>19</v>
      </c>
      <c r="AK568" s="30">
        <v>0.5</v>
      </c>
      <c r="AL568" s="25">
        <v>6</v>
      </c>
      <c r="AM568" s="28">
        <v>94</v>
      </c>
      <c r="AN568" s="28">
        <v>13</v>
      </c>
      <c r="AO568" s="28">
        <v>87</v>
      </c>
      <c r="AP568" s="28">
        <v>32</v>
      </c>
      <c r="AQ568" s="25">
        <v>0.6</v>
      </c>
      <c r="AR568" s="25">
        <v>1.3</v>
      </c>
    </row>
    <row r="569" spans="1:44" ht="18" customHeight="1" x14ac:dyDescent="0.25">
      <c r="A569" t="s">
        <v>284</v>
      </c>
      <c r="B569" s="56" t="s">
        <v>1749</v>
      </c>
      <c r="C569" s="11">
        <v>127.37261326399999</v>
      </c>
      <c r="D569" s="11">
        <v>533</v>
      </c>
      <c r="E569" s="37">
        <v>68.400000000000006</v>
      </c>
      <c r="F569" s="38">
        <v>2.5</v>
      </c>
      <c r="G569" s="25">
        <v>0.2</v>
      </c>
      <c r="H569" s="25">
        <v>28</v>
      </c>
      <c r="I569" s="25">
        <v>30.8</v>
      </c>
      <c r="J569" s="25">
        <v>0</v>
      </c>
      <c r="K569" s="25">
        <v>0</v>
      </c>
      <c r="L569" s="30">
        <v>0</v>
      </c>
      <c r="M569" s="25">
        <v>0</v>
      </c>
      <c r="N569" s="25">
        <v>28</v>
      </c>
      <c r="O569" s="25">
        <v>0</v>
      </c>
      <c r="P569" s="25">
        <v>0.8</v>
      </c>
      <c r="Q569" s="25">
        <v>0</v>
      </c>
      <c r="R569" s="25">
        <v>0.1</v>
      </c>
      <c r="S569" s="25">
        <v>0.1</v>
      </c>
      <c r="T569" s="25">
        <v>0</v>
      </c>
      <c r="U569" s="25">
        <v>0</v>
      </c>
      <c r="V569" s="28">
        <v>0</v>
      </c>
      <c r="W569" s="22">
        <v>0</v>
      </c>
      <c r="X569" s="9">
        <v>0</v>
      </c>
      <c r="Y569" s="9">
        <v>0</v>
      </c>
      <c r="Z569" s="22">
        <v>0</v>
      </c>
      <c r="AA569" s="22">
        <v>0</v>
      </c>
      <c r="AB569" s="40">
        <v>0.01</v>
      </c>
      <c r="AC569" s="40">
        <v>0.01</v>
      </c>
      <c r="AD569" s="9">
        <v>1.1000000000000001</v>
      </c>
      <c r="AE569" s="46">
        <v>0.6</v>
      </c>
      <c r="AF569" s="46">
        <v>0.5</v>
      </c>
      <c r="AG569" s="55">
        <v>0.08</v>
      </c>
      <c r="AH569" s="22">
        <v>0</v>
      </c>
      <c r="AI569" s="22">
        <v>0</v>
      </c>
      <c r="AJ569" s="22">
        <v>5.8</v>
      </c>
      <c r="AK569" s="30">
        <v>0.9</v>
      </c>
      <c r="AL569" s="28">
        <v>305</v>
      </c>
      <c r="AM569" s="28">
        <v>36</v>
      </c>
      <c r="AN569" s="25">
        <v>7</v>
      </c>
      <c r="AO569" s="28">
        <v>33</v>
      </c>
      <c r="AP569" s="28">
        <v>15</v>
      </c>
      <c r="AQ569" s="25">
        <v>0.2</v>
      </c>
      <c r="AR569" s="25">
        <v>0.6</v>
      </c>
    </row>
    <row r="570" spans="1:44" ht="18" customHeight="1" x14ac:dyDescent="0.25">
      <c r="A570" t="s">
        <v>285</v>
      </c>
      <c r="B570" s="56" t="s">
        <v>1750</v>
      </c>
      <c r="C570" s="11">
        <v>352.24621379199999</v>
      </c>
      <c r="D570" s="11">
        <v>1474</v>
      </c>
      <c r="E570" s="37">
        <v>12.2</v>
      </c>
      <c r="F570" s="38">
        <v>8.6</v>
      </c>
      <c r="G570" s="25">
        <v>2.5</v>
      </c>
      <c r="H570" s="25">
        <v>71.599999999999994</v>
      </c>
      <c r="I570" s="25">
        <v>78.8</v>
      </c>
      <c r="J570" s="25">
        <v>0</v>
      </c>
      <c r="K570" s="25">
        <v>0</v>
      </c>
      <c r="L570" s="30">
        <v>0</v>
      </c>
      <c r="M570" s="25">
        <v>0</v>
      </c>
      <c r="N570" s="25">
        <v>71.599999999999994</v>
      </c>
      <c r="O570" s="25">
        <v>0</v>
      </c>
      <c r="P570" s="25">
        <v>3.8</v>
      </c>
      <c r="Q570" s="25">
        <v>0.5</v>
      </c>
      <c r="R570" s="25">
        <v>0.6</v>
      </c>
      <c r="S570" s="25">
        <v>0.9</v>
      </c>
      <c r="T570" s="25">
        <v>0</v>
      </c>
      <c r="U570" s="25">
        <v>0.8</v>
      </c>
      <c r="V570" s="28">
        <v>0</v>
      </c>
      <c r="W570" s="22">
        <v>0</v>
      </c>
      <c r="X570" s="9">
        <v>0</v>
      </c>
      <c r="Y570" s="9">
        <v>0</v>
      </c>
      <c r="Z570" s="22">
        <v>0</v>
      </c>
      <c r="AA570" s="46">
        <v>0.7</v>
      </c>
      <c r="AB570" s="46">
        <v>0.4</v>
      </c>
      <c r="AC570" s="42">
        <v>0.1</v>
      </c>
      <c r="AD570" s="43">
        <v>6</v>
      </c>
      <c r="AE570" s="22">
        <v>4.0999999999999996</v>
      </c>
      <c r="AF570" s="31">
        <v>1.9</v>
      </c>
      <c r="AG570" s="46">
        <v>0.6</v>
      </c>
      <c r="AH570" s="22">
        <v>0</v>
      </c>
      <c r="AI570" s="22">
        <v>0</v>
      </c>
      <c r="AJ570" s="22">
        <v>55</v>
      </c>
      <c r="AK570" s="30">
        <v>1.3</v>
      </c>
      <c r="AL570" s="25">
        <v>3</v>
      </c>
      <c r="AM570" s="28">
        <v>248</v>
      </c>
      <c r="AN570" s="25">
        <v>9</v>
      </c>
      <c r="AO570" s="28">
        <v>267</v>
      </c>
      <c r="AP570" s="28">
        <v>109</v>
      </c>
      <c r="AQ570" s="25">
        <v>1.7</v>
      </c>
      <c r="AR570" s="25">
        <v>1.4</v>
      </c>
    </row>
    <row r="571" spans="1:44" ht="18" customHeight="1" x14ac:dyDescent="0.25">
      <c r="A571" t="s">
        <v>286</v>
      </c>
      <c r="B571" s="56" t="s">
        <v>784</v>
      </c>
      <c r="C571" s="11">
        <v>123.78801814399999</v>
      </c>
      <c r="D571" s="11">
        <v>518</v>
      </c>
      <c r="E571" s="37">
        <v>73.8</v>
      </c>
      <c r="F571" s="38">
        <v>1.8</v>
      </c>
      <c r="G571" s="25">
        <v>4.2</v>
      </c>
      <c r="H571" s="25">
        <v>19.2</v>
      </c>
      <c r="I571" s="25">
        <v>21</v>
      </c>
      <c r="J571" s="25">
        <v>0.9</v>
      </c>
      <c r="K571" s="25">
        <v>0.9</v>
      </c>
      <c r="L571" s="30">
        <v>0</v>
      </c>
      <c r="M571" s="25">
        <v>0</v>
      </c>
      <c r="N571" s="25">
        <v>18.2</v>
      </c>
      <c r="O571" s="25">
        <v>0.1</v>
      </c>
      <c r="P571" s="25">
        <v>1.1000000000000001</v>
      </c>
      <c r="Q571" s="25">
        <v>0.6</v>
      </c>
      <c r="R571" s="25">
        <v>3.2</v>
      </c>
      <c r="S571" s="25">
        <v>0.3</v>
      </c>
      <c r="T571" s="25">
        <v>0</v>
      </c>
      <c r="U571" s="25">
        <v>0.3</v>
      </c>
      <c r="V571" s="28">
        <v>0</v>
      </c>
      <c r="W571" s="22">
        <v>0.13100000000000001</v>
      </c>
      <c r="X571" s="9">
        <v>131</v>
      </c>
      <c r="Y571" s="9">
        <v>785</v>
      </c>
      <c r="Z571" s="22">
        <v>0</v>
      </c>
      <c r="AA571" s="46">
        <v>0.7</v>
      </c>
      <c r="AB571" s="40">
        <v>0.03</v>
      </c>
      <c r="AC571" s="40">
        <v>0.01</v>
      </c>
      <c r="AD571" s="9">
        <v>1.1000000000000001</v>
      </c>
      <c r="AE571" s="46">
        <v>0.7</v>
      </c>
      <c r="AF571" s="46">
        <v>0.4</v>
      </c>
      <c r="AG571" s="40">
        <v>0.08</v>
      </c>
      <c r="AH571" s="22">
        <v>0</v>
      </c>
      <c r="AI571" s="46">
        <v>0.5</v>
      </c>
      <c r="AJ571" s="43">
        <v>9</v>
      </c>
      <c r="AK571" s="30">
        <v>0.9</v>
      </c>
      <c r="AL571" s="28">
        <v>275</v>
      </c>
      <c r="AM571" s="28">
        <v>96</v>
      </c>
      <c r="AN571" s="28">
        <v>15</v>
      </c>
      <c r="AO571" s="28">
        <v>30</v>
      </c>
      <c r="AP571" s="28">
        <v>13</v>
      </c>
      <c r="AQ571" s="25">
        <v>0.3</v>
      </c>
      <c r="AR571" s="25">
        <v>0.4</v>
      </c>
    </row>
    <row r="572" spans="1:44" ht="18" customHeight="1" x14ac:dyDescent="0.25">
      <c r="A572" t="s">
        <v>287</v>
      </c>
      <c r="B572" s="56" t="s">
        <v>178</v>
      </c>
      <c r="C572" s="11">
        <v>257.13495660799998</v>
      </c>
      <c r="D572" s="11">
        <v>1076</v>
      </c>
      <c r="E572" s="37">
        <v>45.4</v>
      </c>
      <c r="F572" s="38">
        <v>3.7</v>
      </c>
      <c r="G572" s="25">
        <v>7.6</v>
      </c>
      <c r="H572" s="25">
        <v>42.2</v>
      </c>
      <c r="I572" s="25">
        <v>46.4</v>
      </c>
      <c r="J572" s="25">
        <v>0.1</v>
      </c>
      <c r="K572" s="25">
        <v>0.1</v>
      </c>
      <c r="L572" s="30">
        <v>0</v>
      </c>
      <c r="M572" s="25">
        <v>0</v>
      </c>
      <c r="N572" s="25">
        <v>42</v>
      </c>
      <c r="O572" s="25">
        <v>0</v>
      </c>
      <c r="P572" s="25">
        <v>1.2</v>
      </c>
      <c r="Q572" s="25">
        <v>4.2</v>
      </c>
      <c r="R572" s="25">
        <v>1.8</v>
      </c>
      <c r="S572" s="25">
        <v>0.3</v>
      </c>
      <c r="T572" s="25">
        <v>0.29699999999999999</v>
      </c>
      <c r="U572" s="25">
        <v>0.2</v>
      </c>
      <c r="V572" s="28">
        <v>21</v>
      </c>
      <c r="W572" s="22">
        <v>4.8000000000000001E-2</v>
      </c>
      <c r="X572" s="9">
        <v>48</v>
      </c>
      <c r="Y572" s="43">
        <v>4</v>
      </c>
      <c r="Z572" s="22">
        <v>0</v>
      </c>
      <c r="AA572" s="46">
        <v>0.2</v>
      </c>
      <c r="AB572" s="40">
        <v>0.02</v>
      </c>
      <c r="AC572" s="40">
        <v>0.02</v>
      </c>
      <c r="AD572" s="9">
        <v>1.8</v>
      </c>
      <c r="AE572" s="24">
        <v>1</v>
      </c>
      <c r="AF572" s="46">
        <v>0.8</v>
      </c>
      <c r="AG572" s="22">
        <v>0.13</v>
      </c>
      <c r="AH572" s="22">
        <v>0</v>
      </c>
      <c r="AI572" s="22">
        <v>0</v>
      </c>
      <c r="AJ572" s="22">
        <v>8.6</v>
      </c>
      <c r="AK572" s="30">
        <v>1.2</v>
      </c>
      <c r="AL572" s="28">
        <v>374</v>
      </c>
      <c r="AM572" s="28">
        <v>55</v>
      </c>
      <c r="AN572" s="28">
        <v>10</v>
      </c>
      <c r="AO572" s="28">
        <v>51</v>
      </c>
      <c r="AP572" s="28">
        <v>21</v>
      </c>
      <c r="AQ572" s="25">
        <v>0.4</v>
      </c>
      <c r="AR572" s="25">
        <v>0.8</v>
      </c>
    </row>
    <row r="573" spans="1:44" ht="18" customHeight="1" x14ac:dyDescent="0.25">
      <c r="A573" t="s">
        <v>288</v>
      </c>
      <c r="B573" s="56" t="s">
        <v>181</v>
      </c>
      <c r="C573" s="11">
        <v>120</v>
      </c>
      <c r="D573" s="11">
        <v>500</v>
      </c>
      <c r="E573" s="37">
        <v>73.099999999999994</v>
      </c>
      <c r="F573" s="38">
        <v>6.7</v>
      </c>
      <c r="G573" s="25">
        <v>3.6</v>
      </c>
      <c r="H573" s="25">
        <v>14.7</v>
      </c>
      <c r="I573" s="25">
        <v>16.100000000000001</v>
      </c>
      <c r="J573" s="25">
        <v>0.7</v>
      </c>
      <c r="K573" s="25">
        <v>0.7</v>
      </c>
      <c r="L573" s="30">
        <v>0</v>
      </c>
      <c r="M573" s="25">
        <v>0</v>
      </c>
      <c r="N573" s="25">
        <v>13.9</v>
      </c>
      <c r="O573" s="25">
        <v>0.1</v>
      </c>
      <c r="P573" s="25">
        <v>0.7</v>
      </c>
      <c r="Q573" s="25">
        <v>0.6</v>
      </c>
      <c r="R573" s="25">
        <v>1.6</v>
      </c>
      <c r="S573" s="25">
        <v>1.3</v>
      </c>
      <c r="T573" s="25">
        <v>3.0000000000000001E-3</v>
      </c>
      <c r="U573" s="25">
        <v>0.9</v>
      </c>
      <c r="V573" s="28">
        <v>7</v>
      </c>
      <c r="W573" s="22">
        <v>1.2E-2</v>
      </c>
      <c r="X573" s="9">
        <v>12</v>
      </c>
      <c r="Y573" s="9">
        <v>55</v>
      </c>
      <c r="Z573" s="46">
        <v>0.4</v>
      </c>
      <c r="AA573" s="22">
        <v>1.3</v>
      </c>
      <c r="AB573" s="22">
        <v>4.2000000000000003E-2</v>
      </c>
      <c r="AC573" s="40">
        <v>0.02</v>
      </c>
      <c r="AD573" s="9">
        <v>2.1</v>
      </c>
      <c r="AE573" s="22">
        <v>0.76</v>
      </c>
      <c r="AF573" s="31">
        <v>1.3</v>
      </c>
      <c r="AG573" s="22">
        <v>9.2999999999999999E-2</v>
      </c>
      <c r="AH573" s="22">
        <v>0.17</v>
      </c>
      <c r="AI573" s="24">
        <v>2</v>
      </c>
      <c r="AJ573" s="22">
        <v>12</v>
      </c>
      <c r="AK573" s="30">
        <v>1.1000000000000001</v>
      </c>
      <c r="AL573" s="28">
        <v>259</v>
      </c>
      <c r="AM573" s="28">
        <v>170</v>
      </c>
      <c r="AN573" s="28">
        <v>14</v>
      </c>
      <c r="AO573" s="28">
        <v>76</v>
      </c>
      <c r="AP573" s="28">
        <v>18</v>
      </c>
      <c r="AQ573" s="25">
        <v>0.4</v>
      </c>
      <c r="AR573" s="25">
        <v>0.5</v>
      </c>
    </row>
    <row r="574" spans="1:44" ht="18" customHeight="1" x14ac:dyDescent="0.25">
      <c r="A574" t="s">
        <v>289</v>
      </c>
      <c r="B574" s="56" t="s">
        <v>785</v>
      </c>
      <c r="C574" s="11">
        <v>124.02699115199999</v>
      </c>
      <c r="D574" s="11">
        <v>519</v>
      </c>
      <c r="E574" s="37">
        <v>73.900000000000006</v>
      </c>
      <c r="F574" s="38">
        <v>10</v>
      </c>
      <c r="G574" s="25">
        <v>4.5999999999999996</v>
      </c>
      <c r="H574" s="25">
        <v>10.4</v>
      </c>
      <c r="I574" s="25">
        <v>11.4</v>
      </c>
      <c r="J574" s="25">
        <v>0.2</v>
      </c>
      <c r="K574" s="25">
        <v>0.2</v>
      </c>
      <c r="L574" s="30">
        <v>0</v>
      </c>
      <c r="M574" s="25">
        <v>0</v>
      </c>
      <c r="N574" s="25">
        <v>10.1</v>
      </c>
      <c r="O574" s="25">
        <v>0.1</v>
      </c>
      <c r="P574" s="25">
        <v>0.4</v>
      </c>
      <c r="Q574" s="25">
        <v>0.7</v>
      </c>
      <c r="R574" s="25">
        <v>3.2</v>
      </c>
      <c r="S574" s="25">
        <v>0.6</v>
      </c>
      <c r="T574" s="25">
        <v>0</v>
      </c>
      <c r="U574" s="25">
        <v>0.3</v>
      </c>
      <c r="V574" s="28">
        <v>42</v>
      </c>
      <c r="W574" s="22">
        <v>2E-3</v>
      </c>
      <c r="X574" s="43">
        <v>2</v>
      </c>
      <c r="Y574" s="9">
        <v>0</v>
      </c>
      <c r="Z574" s="22">
        <v>0</v>
      </c>
      <c r="AA574" s="22">
        <v>1.5</v>
      </c>
      <c r="AB574" s="22">
        <v>2.1000000000000001E-2</v>
      </c>
      <c r="AC574" s="22">
        <v>2.3E-2</v>
      </c>
      <c r="AD574" s="9">
        <v>3.2</v>
      </c>
      <c r="AE574" s="22">
        <v>1.3</v>
      </c>
      <c r="AF574" s="31">
        <v>1.9</v>
      </c>
      <c r="AG574" s="22">
        <v>6.5000000000000002E-2</v>
      </c>
      <c r="AH574" s="22">
        <v>0.62</v>
      </c>
      <c r="AI574" s="24">
        <v>1</v>
      </c>
      <c r="AJ574" s="22">
        <v>7.9</v>
      </c>
      <c r="AK574" s="30">
        <v>1</v>
      </c>
      <c r="AL574" s="28">
        <v>236</v>
      </c>
      <c r="AM574" s="28">
        <v>102</v>
      </c>
      <c r="AN574" s="28">
        <v>17</v>
      </c>
      <c r="AO574" s="28">
        <v>90</v>
      </c>
      <c r="AP574" s="28">
        <v>26</v>
      </c>
      <c r="AQ574" s="25">
        <v>0.3</v>
      </c>
      <c r="AR574" s="25">
        <v>1.2</v>
      </c>
    </row>
    <row r="575" spans="1:44" ht="18" customHeight="1" x14ac:dyDescent="0.25">
      <c r="A575" t="s">
        <v>290</v>
      </c>
      <c r="B575" s="56" t="s">
        <v>180</v>
      </c>
      <c r="C575" s="11">
        <v>123.54904513599999</v>
      </c>
      <c r="D575" s="11">
        <v>517</v>
      </c>
      <c r="E575" s="37">
        <v>73.7</v>
      </c>
      <c r="F575" s="38">
        <v>2</v>
      </c>
      <c r="G575" s="25">
        <v>4.0999999999999996</v>
      </c>
      <c r="H575" s="25">
        <v>19.2</v>
      </c>
      <c r="I575" s="25">
        <v>21</v>
      </c>
      <c r="J575" s="25">
        <v>1.6</v>
      </c>
      <c r="K575" s="25">
        <v>1.6</v>
      </c>
      <c r="L575" s="30">
        <v>0</v>
      </c>
      <c r="M575" s="25">
        <v>0</v>
      </c>
      <c r="N575" s="25">
        <v>17.5</v>
      </c>
      <c r="O575" s="25">
        <v>0.1</v>
      </c>
      <c r="P575" s="25">
        <v>1.2</v>
      </c>
      <c r="Q575" s="25">
        <v>0.6</v>
      </c>
      <c r="R575" s="25">
        <v>3.1</v>
      </c>
      <c r="S575" s="25">
        <v>0.4</v>
      </c>
      <c r="T575" s="25">
        <v>0</v>
      </c>
      <c r="U575" s="25">
        <v>0.4</v>
      </c>
      <c r="V575" s="28">
        <v>0</v>
      </c>
      <c r="W575" s="22">
        <v>3.3000000000000002E-2</v>
      </c>
      <c r="X575" s="9">
        <v>33</v>
      </c>
      <c r="Y575" s="9">
        <v>195</v>
      </c>
      <c r="Z575" s="22">
        <v>0</v>
      </c>
      <c r="AA575" s="22">
        <v>1.1000000000000001</v>
      </c>
      <c r="AB575" s="40">
        <v>0.04</v>
      </c>
      <c r="AC575" s="40">
        <v>0.02</v>
      </c>
      <c r="AD575" s="9">
        <v>1.2</v>
      </c>
      <c r="AE575" s="46">
        <v>0.8</v>
      </c>
      <c r="AF575" s="46">
        <v>0.4</v>
      </c>
      <c r="AG575" s="22">
        <v>0.12</v>
      </c>
      <c r="AH575" s="22">
        <v>0</v>
      </c>
      <c r="AI575" s="43">
        <v>5</v>
      </c>
      <c r="AJ575" s="22">
        <v>11</v>
      </c>
      <c r="AK575" s="30">
        <v>1</v>
      </c>
      <c r="AL575" s="28">
        <v>258</v>
      </c>
      <c r="AM575" s="28">
        <v>151</v>
      </c>
      <c r="AN575" s="28">
        <v>12</v>
      </c>
      <c r="AO575" s="28">
        <v>31</v>
      </c>
      <c r="AP575" s="28">
        <v>15</v>
      </c>
      <c r="AQ575" s="25">
        <v>0.5</v>
      </c>
      <c r="AR575" s="25">
        <v>0.4</v>
      </c>
    </row>
    <row r="576" spans="1:44" ht="18" customHeight="1" x14ac:dyDescent="0.25">
      <c r="A576" t="s">
        <v>291</v>
      </c>
      <c r="B576" s="56" t="s">
        <v>179</v>
      </c>
      <c r="C576" s="11">
        <v>117.33574692799999</v>
      </c>
      <c r="D576" s="11">
        <v>491</v>
      </c>
      <c r="E576" s="37">
        <v>72.400000000000006</v>
      </c>
      <c r="F576" s="38">
        <v>2</v>
      </c>
      <c r="G576" s="25">
        <v>3.4</v>
      </c>
      <c r="H576" s="25">
        <v>19.2</v>
      </c>
      <c r="I576" s="25">
        <v>21</v>
      </c>
      <c r="J576" s="25">
        <v>1.6</v>
      </c>
      <c r="K576" s="25">
        <v>1.6</v>
      </c>
      <c r="L576" s="30">
        <v>0</v>
      </c>
      <c r="M576" s="25">
        <v>0</v>
      </c>
      <c r="N576" s="25">
        <v>17.5</v>
      </c>
      <c r="O576" s="25">
        <v>0.1</v>
      </c>
      <c r="P576" s="25">
        <v>1.2</v>
      </c>
      <c r="Q576" s="25">
        <v>1.6</v>
      </c>
      <c r="R576" s="25">
        <v>0.7</v>
      </c>
      <c r="S576" s="25">
        <v>1</v>
      </c>
      <c r="T576" s="25">
        <v>0</v>
      </c>
      <c r="U576" s="25">
        <v>0.9</v>
      </c>
      <c r="V576" s="28">
        <v>0</v>
      </c>
      <c r="W576" s="22">
        <v>0.05</v>
      </c>
      <c r="X576" s="9">
        <v>50</v>
      </c>
      <c r="Y576" s="9">
        <v>210</v>
      </c>
      <c r="Z576" s="9">
        <v>0.05</v>
      </c>
      <c r="AA576" s="46">
        <v>0.5</v>
      </c>
      <c r="AB576" s="40">
        <v>0.04</v>
      </c>
      <c r="AC576" s="40">
        <v>0.02</v>
      </c>
      <c r="AD576" s="9">
        <v>1.2</v>
      </c>
      <c r="AE576" s="46">
        <v>0.8</v>
      </c>
      <c r="AF576" s="46">
        <v>0.4</v>
      </c>
      <c r="AG576" s="22">
        <v>0.12</v>
      </c>
      <c r="AH576" s="22">
        <v>0</v>
      </c>
      <c r="AI576" s="43">
        <v>5</v>
      </c>
      <c r="AJ576" s="22">
        <v>11</v>
      </c>
      <c r="AK576" s="30">
        <v>1.2</v>
      </c>
      <c r="AL576" s="28">
        <v>305</v>
      </c>
      <c r="AM576" s="28">
        <v>151</v>
      </c>
      <c r="AN576" s="28">
        <v>12</v>
      </c>
      <c r="AO576" s="28">
        <v>31</v>
      </c>
      <c r="AP576" s="28">
        <v>15</v>
      </c>
      <c r="AQ576" s="25">
        <v>0.5</v>
      </c>
      <c r="AR576" s="25">
        <v>0.4</v>
      </c>
    </row>
    <row r="577" spans="1:44" ht="18" customHeight="1" x14ac:dyDescent="0.25">
      <c r="A577" t="s">
        <v>292</v>
      </c>
      <c r="B577" s="56" t="s">
        <v>248</v>
      </c>
      <c r="C577" s="11">
        <v>205.03884086399998</v>
      </c>
      <c r="D577" s="11">
        <v>858</v>
      </c>
      <c r="E577" s="37">
        <v>56.6</v>
      </c>
      <c r="F577" s="38">
        <v>8.1999999999999993</v>
      </c>
      <c r="G577" s="25">
        <v>7.6</v>
      </c>
      <c r="H577" s="25">
        <v>25.2</v>
      </c>
      <c r="I577" s="25">
        <v>27.7</v>
      </c>
      <c r="J577" s="25">
        <v>0.7</v>
      </c>
      <c r="K577" s="25">
        <v>0.7</v>
      </c>
      <c r="L577" s="30">
        <v>0</v>
      </c>
      <c r="M577" s="25">
        <v>0</v>
      </c>
      <c r="N577" s="25">
        <v>24.4</v>
      </c>
      <c r="O577" s="25">
        <v>0.1</v>
      </c>
      <c r="P577" s="25">
        <v>1</v>
      </c>
      <c r="Q577" s="25">
        <v>1.5</v>
      </c>
      <c r="R577" s="25">
        <v>3.9</v>
      </c>
      <c r="S577" s="25">
        <v>1.2</v>
      </c>
      <c r="T577" s="25">
        <v>1.6E-2</v>
      </c>
      <c r="U577" s="25">
        <v>1</v>
      </c>
      <c r="V577" s="28">
        <v>31</v>
      </c>
      <c r="W577" s="22">
        <v>1.6E-2</v>
      </c>
      <c r="X577" s="9">
        <v>16</v>
      </c>
      <c r="Y577" s="9">
        <v>17</v>
      </c>
      <c r="Z577" s="22">
        <v>0.16</v>
      </c>
      <c r="AA577" s="46">
        <v>0.7</v>
      </c>
      <c r="AB577" s="41">
        <v>0.06</v>
      </c>
      <c r="AC577" s="40">
        <v>0.09</v>
      </c>
      <c r="AD577" s="9">
        <v>3.8</v>
      </c>
      <c r="AE577" s="22">
        <v>2.2999999999999998</v>
      </c>
      <c r="AF577" s="31">
        <v>1.5</v>
      </c>
      <c r="AG577" s="22">
        <v>0.18</v>
      </c>
      <c r="AH577" s="22">
        <v>0.18</v>
      </c>
      <c r="AI577" s="43">
        <v>3</v>
      </c>
      <c r="AJ577" s="22">
        <v>11</v>
      </c>
      <c r="AK577" s="30">
        <v>1.4</v>
      </c>
      <c r="AL577" s="28">
        <v>361</v>
      </c>
      <c r="AM577" s="28">
        <v>188</v>
      </c>
      <c r="AN577" s="28">
        <v>13</v>
      </c>
      <c r="AO577" s="28">
        <v>88</v>
      </c>
      <c r="AP577" s="28">
        <v>23</v>
      </c>
      <c r="AQ577" s="25">
        <v>0.6</v>
      </c>
      <c r="AR577" s="25">
        <v>0.8</v>
      </c>
    </row>
    <row r="578" spans="1:44" ht="18" customHeight="1" x14ac:dyDescent="0.25">
      <c r="A578" t="s">
        <v>293</v>
      </c>
      <c r="B578" s="56" t="s">
        <v>1751</v>
      </c>
      <c r="C578" s="11">
        <v>371.12508142399997</v>
      </c>
      <c r="D578" s="11">
        <v>1553</v>
      </c>
      <c r="E578" s="37">
        <v>11.9</v>
      </c>
      <c r="F578" s="38">
        <v>9.3000000000000007</v>
      </c>
      <c r="G578" s="25">
        <v>4.9000000000000004</v>
      </c>
      <c r="H578" s="25">
        <v>70.3</v>
      </c>
      <c r="I578" s="25">
        <v>77.3</v>
      </c>
      <c r="J578" s="25">
        <v>0</v>
      </c>
      <c r="K578" s="25">
        <v>0</v>
      </c>
      <c r="L578" s="30">
        <v>0</v>
      </c>
      <c r="M578" s="25">
        <v>0</v>
      </c>
      <c r="N578" s="25">
        <v>70.3</v>
      </c>
      <c r="O578" s="25">
        <v>0</v>
      </c>
      <c r="P578" s="25">
        <v>2.9</v>
      </c>
      <c r="Q578" s="25">
        <v>0.8</v>
      </c>
      <c r="R578" s="25">
        <v>1.4</v>
      </c>
      <c r="S578" s="25">
        <v>2.4</v>
      </c>
      <c r="T578" s="25">
        <v>0</v>
      </c>
      <c r="U578" s="25">
        <v>2.2999999999999998</v>
      </c>
      <c r="V578" s="28">
        <v>0</v>
      </c>
      <c r="W578" s="22">
        <v>0</v>
      </c>
      <c r="X578" s="9">
        <v>0</v>
      </c>
      <c r="Y578" s="9">
        <v>0</v>
      </c>
      <c r="Z578" s="22">
        <v>0</v>
      </c>
      <c r="AA578" s="24">
        <v>2</v>
      </c>
      <c r="AB578" s="22">
        <v>0.63</v>
      </c>
      <c r="AC578" s="22">
        <v>0.18</v>
      </c>
      <c r="AD578" s="9">
        <v>2.6</v>
      </c>
      <c r="AE578" s="22">
        <v>1.6</v>
      </c>
      <c r="AF578" s="31">
        <v>1</v>
      </c>
      <c r="AG578" s="22">
        <v>0.62</v>
      </c>
      <c r="AH578" s="22">
        <v>0</v>
      </c>
      <c r="AI578" s="22">
        <v>0</v>
      </c>
      <c r="AJ578" s="22">
        <v>26</v>
      </c>
      <c r="AK578" s="30">
        <v>1.5</v>
      </c>
      <c r="AL578" s="28">
        <v>14</v>
      </c>
      <c r="AM578" s="28">
        <v>285</v>
      </c>
      <c r="AN578" s="28">
        <v>14</v>
      </c>
      <c r="AO578" s="28">
        <v>185</v>
      </c>
      <c r="AP578" s="28">
        <v>113</v>
      </c>
      <c r="AQ578" s="25">
        <v>2.5</v>
      </c>
      <c r="AR578" s="25">
        <v>2.4</v>
      </c>
    </row>
    <row r="579" spans="1:44" ht="18" customHeight="1" x14ac:dyDescent="0.25">
      <c r="A579" t="s">
        <v>294</v>
      </c>
      <c r="B579" s="56" t="s">
        <v>1752</v>
      </c>
      <c r="C579" s="11">
        <v>375.42659556799998</v>
      </c>
      <c r="D579" s="11">
        <v>1571</v>
      </c>
      <c r="E579" s="37">
        <v>9</v>
      </c>
      <c r="F579" s="38">
        <v>0.4</v>
      </c>
      <c r="G579" s="25">
        <v>0.2</v>
      </c>
      <c r="H579" s="25">
        <v>90.2</v>
      </c>
      <c r="I579" s="25">
        <v>99.2</v>
      </c>
      <c r="J579" s="25">
        <v>0</v>
      </c>
      <c r="K579" s="25">
        <v>0</v>
      </c>
      <c r="L579" s="30">
        <v>0</v>
      </c>
      <c r="M579" s="25">
        <v>0</v>
      </c>
      <c r="N579" s="25">
        <v>90.2</v>
      </c>
      <c r="O579" s="25">
        <v>0</v>
      </c>
      <c r="P579" s="25">
        <v>0.1</v>
      </c>
      <c r="Q579" s="25">
        <v>0</v>
      </c>
      <c r="R579" s="25">
        <v>0.1</v>
      </c>
      <c r="S579" s="25">
        <v>0.1</v>
      </c>
      <c r="T579" s="25">
        <v>0</v>
      </c>
      <c r="U579" s="25">
        <v>0.1</v>
      </c>
      <c r="V579" s="28">
        <v>0</v>
      </c>
      <c r="W579" s="22">
        <v>0</v>
      </c>
      <c r="X579" s="9">
        <v>0</v>
      </c>
      <c r="Y579" s="9">
        <v>0</v>
      </c>
      <c r="Z579" s="22">
        <v>0</v>
      </c>
      <c r="AA579" s="22">
        <v>0</v>
      </c>
      <c r="AB579" s="46">
        <v>0.1</v>
      </c>
      <c r="AC579" s="40">
        <v>0.02</v>
      </c>
      <c r="AD579" s="42">
        <v>0.1</v>
      </c>
      <c r="AE579" s="22">
        <v>0</v>
      </c>
      <c r="AF579" s="46">
        <v>0.1</v>
      </c>
      <c r="AG579" s="22">
        <v>0</v>
      </c>
      <c r="AH579" s="22">
        <v>0</v>
      </c>
      <c r="AI579" s="22">
        <v>0</v>
      </c>
      <c r="AJ579" s="22">
        <v>0</v>
      </c>
      <c r="AK579" s="30">
        <v>0.19</v>
      </c>
      <c r="AL579" s="28">
        <v>54</v>
      </c>
      <c r="AM579" s="28">
        <v>63</v>
      </c>
      <c r="AN579" s="28">
        <v>11</v>
      </c>
      <c r="AO579" s="28">
        <v>13</v>
      </c>
      <c r="AP579" s="25">
        <v>7</v>
      </c>
      <c r="AQ579" s="25">
        <v>0.4</v>
      </c>
      <c r="AR579" s="25">
        <v>0.3</v>
      </c>
    </row>
    <row r="580" spans="1:44" ht="18" customHeight="1" x14ac:dyDescent="0.3">
      <c r="A580" s="47"/>
      <c r="B580" s="59"/>
      <c r="C580" s="11"/>
      <c r="D580" s="11"/>
      <c r="E580" s="37"/>
      <c r="F580" s="38"/>
      <c r="G580" s="48"/>
      <c r="H580" s="48"/>
      <c r="I580" s="48"/>
      <c r="J580" s="48"/>
      <c r="K580" s="48"/>
      <c r="L580" s="49"/>
      <c r="M580" s="48"/>
      <c r="N580" s="48"/>
      <c r="O580" s="48"/>
      <c r="P580" s="48"/>
      <c r="Q580" s="48"/>
      <c r="R580" s="48"/>
      <c r="S580" s="48"/>
      <c r="T580" s="48"/>
      <c r="U580" s="48"/>
      <c r="V580" s="50"/>
      <c r="W580" s="47"/>
      <c r="X580" s="9"/>
      <c r="Y580" s="9"/>
      <c r="Z580" s="47"/>
      <c r="AA580" s="47"/>
      <c r="AB580" s="47"/>
      <c r="AC580" s="47"/>
      <c r="AD580" s="47"/>
      <c r="AE580" s="47"/>
      <c r="AF580" s="51"/>
      <c r="AG580" s="47"/>
      <c r="AH580" s="47"/>
      <c r="AI580" s="47"/>
      <c r="AJ580" s="47"/>
      <c r="AK580" s="49"/>
      <c r="AL580" s="50"/>
      <c r="AM580" s="50"/>
      <c r="AN580" s="50"/>
      <c r="AO580" s="50"/>
      <c r="AP580" s="50"/>
      <c r="AQ580" s="48"/>
      <c r="AR580" s="48"/>
    </row>
    <row r="581" spans="1:44" ht="18" customHeight="1" x14ac:dyDescent="0.25">
      <c r="A581" t="s">
        <v>295</v>
      </c>
      <c r="B581" s="21" t="s">
        <v>1525</v>
      </c>
      <c r="C581" s="11">
        <v>360.37129606399998</v>
      </c>
      <c r="D581" s="11">
        <v>1508</v>
      </c>
      <c r="E581" s="37">
        <v>12.5</v>
      </c>
      <c r="F581" s="38">
        <v>6.6</v>
      </c>
      <c r="G581" s="25">
        <v>1.1000000000000001</v>
      </c>
      <c r="H581" s="25">
        <v>78.5</v>
      </c>
      <c r="I581" s="25">
        <v>86.4</v>
      </c>
      <c r="J581" s="25">
        <v>0</v>
      </c>
      <c r="K581" s="25">
        <v>0</v>
      </c>
      <c r="L581" s="30">
        <v>0</v>
      </c>
      <c r="M581" s="25">
        <v>0</v>
      </c>
      <c r="N581" s="25">
        <v>78.5</v>
      </c>
      <c r="O581" s="25">
        <v>0</v>
      </c>
      <c r="P581" s="25">
        <v>7</v>
      </c>
      <c r="Q581" s="25">
        <v>0.1</v>
      </c>
      <c r="R581" s="25">
        <v>0.2</v>
      </c>
      <c r="S581" s="25">
        <v>0.5</v>
      </c>
      <c r="T581" s="25">
        <v>0</v>
      </c>
      <c r="U581" s="25">
        <v>0.4</v>
      </c>
      <c r="V581" s="28">
        <v>0</v>
      </c>
      <c r="W581" s="22">
        <v>0</v>
      </c>
      <c r="X581" s="9">
        <v>0</v>
      </c>
      <c r="Y581" s="9">
        <v>0</v>
      </c>
      <c r="Z581" s="22">
        <v>0</v>
      </c>
      <c r="AA581" s="46">
        <v>0.8</v>
      </c>
      <c r="AB581" s="22">
        <v>0.31</v>
      </c>
      <c r="AC581" s="22">
        <v>0.11</v>
      </c>
      <c r="AD581" s="43">
        <v>2</v>
      </c>
      <c r="AE581" s="46">
        <v>0.5</v>
      </c>
      <c r="AF581" s="31">
        <v>1.5</v>
      </c>
      <c r="AG581" s="22">
        <v>0.36</v>
      </c>
      <c r="AH581" s="22">
        <v>0</v>
      </c>
      <c r="AI581" s="22">
        <v>0</v>
      </c>
      <c r="AJ581" s="22">
        <v>63</v>
      </c>
      <c r="AK581" s="30">
        <v>0.7</v>
      </c>
      <c r="AL581" s="25">
        <v>1</v>
      </c>
      <c r="AM581" s="28">
        <v>244</v>
      </c>
      <c r="AN581" s="28">
        <v>23</v>
      </c>
      <c r="AO581" s="28">
        <v>108</v>
      </c>
      <c r="AP581" s="28">
        <v>49</v>
      </c>
      <c r="AQ581" s="25">
        <v>1.6</v>
      </c>
      <c r="AR581" s="25">
        <v>1.6</v>
      </c>
    </row>
    <row r="582" spans="1:44" ht="18" customHeight="1" x14ac:dyDescent="0.25">
      <c r="A582" t="s">
        <v>296</v>
      </c>
      <c r="B582" s="56" t="s">
        <v>1753</v>
      </c>
      <c r="C582" s="11">
        <v>361.08821508799997</v>
      </c>
      <c r="D582" s="11">
        <v>1511</v>
      </c>
      <c r="E582" s="37">
        <v>11.7</v>
      </c>
      <c r="F582" s="38">
        <v>9</v>
      </c>
      <c r="G582" s="25">
        <v>1.3</v>
      </c>
      <c r="H582" s="25">
        <v>76</v>
      </c>
      <c r="I582" s="25">
        <v>83.6</v>
      </c>
      <c r="J582" s="25">
        <v>0</v>
      </c>
      <c r="K582" s="25">
        <v>0</v>
      </c>
      <c r="L582" s="30">
        <v>0</v>
      </c>
      <c r="M582" s="25">
        <v>0</v>
      </c>
      <c r="N582" s="25">
        <v>76</v>
      </c>
      <c r="O582" s="25">
        <v>0</v>
      </c>
      <c r="P582" s="25">
        <v>11.7</v>
      </c>
      <c r="Q582" s="25">
        <v>0.2</v>
      </c>
      <c r="R582" s="25">
        <v>0.1</v>
      </c>
      <c r="S582" s="25">
        <v>0.7</v>
      </c>
      <c r="T582" s="25">
        <v>0</v>
      </c>
      <c r="U582" s="25">
        <v>0.6</v>
      </c>
      <c r="V582" s="28">
        <v>0</v>
      </c>
      <c r="W582" s="22">
        <v>0</v>
      </c>
      <c r="X582" s="9">
        <v>0</v>
      </c>
      <c r="Y582" s="9">
        <v>0</v>
      </c>
      <c r="Z582" s="22">
        <v>0</v>
      </c>
      <c r="AA582" s="46">
        <v>0.9</v>
      </c>
      <c r="AB582" s="22">
        <v>0.38</v>
      </c>
      <c r="AC582" s="22">
        <v>0.15</v>
      </c>
      <c r="AD582" s="43">
        <v>2</v>
      </c>
      <c r="AE582" s="42">
        <v>0.3</v>
      </c>
      <c r="AF582" s="31">
        <v>1.7</v>
      </c>
      <c r="AG582" s="22">
        <v>0.35</v>
      </c>
      <c r="AH582" s="22">
        <v>0</v>
      </c>
      <c r="AI582" s="22">
        <v>0</v>
      </c>
      <c r="AJ582" s="22">
        <v>78</v>
      </c>
      <c r="AK582" s="30">
        <v>1.1000000000000001</v>
      </c>
      <c r="AL582" s="25">
        <v>1</v>
      </c>
      <c r="AM582" s="28">
        <v>410</v>
      </c>
      <c r="AN582" s="28">
        <v>36</v>
      </c>
      <c r="AO582" s="28">
        <v>191</v>
      </c>
      <c r="AP582" s="28">
        <v>92</v>
      </c>
      <c r="AQ582" s="25">
        <v>1.9</v>
      </c>
      <c r="AR582" s="25">
        <v>3</v>
      </c>
    </row>
    <row r="583" spans="1:44" ht="18" customHeight="1" x14ac:dyDescent="0.25">
      <c r="A583" t="s">
        <v>297</v>
      </c>
      <c r="B583" s="56" t="s">
        <v>975</v>
      </c>
      <c r="C583" s="11">
        <v>364</v>
      </c>
      <c r="D583" s="11">
        <v>1521</v>
      </c>
      <c r="E583" s="37">
        <v>13</v>
      </c>
      <c r="F583" s="38">
        <v>8.3000000000000007</v>
      </c>
      <c r="G583" s="25">
        <v>2.2000000000000002</v>
      </c>
      <c r="H583" s="25">
        <v>75.3</v>
      </c>
      <c r="I583" s="25">
        <v>82.8</v>
      </c>
      <c r="J583" s="25">
        <v>0</v>
      </c>
      <c r="K583" s="25">
        <v>0</v>
      </c>
      <c r="L583" s="30">
        <v>0</v>
      </c>
      <c r="M583" s="25">
        <v>0</v>
      </c>
      <c r="N583" s="25">
        <v>75.3</v>
      </c>
      <c r="O583" s="25">
        <v>0</v>
      </c>
      <c r="P583" s="25">
        <v>2.6</v>
      </c>
      <c r="Q583" s="25">
        <v>0.3</v>
      </c>
      <c r="R583" s="25">
        <v>0.6</v>
      </c>
      <c r="S583" s="25">
        <v>1.1000000000000001</v>
      </c>
      <c r="T583" s="25">
        <v>0</v>
      </c>
      <c r="U583" s="25">
        <v>1</v>
      </c>
      <c r="V583" s="28">
        <v>0</v>
      </c>
      <c r="W583" s="22">
        <v>0</v>
      </c>
      <c r="X583" s="9">
        <v>0</v>
      </c>
      <c r="Y583" s="9">
        <v>0</v>
      </c>
      <c r="Z583" s="22">
        <v>0</v>
      </c>
      <c r="AA583" s="22">
        <v>0</v>
      </c>
      <c r="AB583" s="22">
        <v>0.36</v>
      </c>
      <c r="AC583" s="42">
        <v>0.1</v>
      </c>
      <c r="AD583" s="9">
        <v>1.9</v>
      </c>
      <c r="AE583" s="24">
        <v>1</v>
      </c>
      <c r="AF583" s="42">
        <v>0.9</v>
      </c>
      <c r="AG583" s="22">
        <v>0.56000000000000005</v>
      </c>
      <c r="AH583" s="22">
        <v>0</v>
      </c>
      <c r="AI583" s="22">
        <v>0</v>
      </c>
      <c r="AJ583" s="22">
        <v>10</v>
      </c>
      <c r="AK583" s="30">
        <v>0.5</v>
      </c>
      <c r="AL583" s="25">
        <v>1</v>
      </c>
      <c r="AM583" s="28">
        <v>119</v>
      </c>
      <c r="AN583" s="25">
        <v>8</v>
      </c>
      <c r="AO583" s="28">
        <v>100</v>
      </c>
      <c r="AP583" s="28">
        <v>46</v>
      </c>
      <c r="AQ583" s="25">
        <v>0.8</v>
      </c>
      <c r="AR583" s="25">
        <v>1</v>
      </c>
    </row>
    <row r="584" spans="1:44" ht="18" customHeight="1" x14ac:dyDescent="0.25">
      <c r="A584" t="s">
        <v>298</v>
      </c>
      <c r="B584" s="26" t="s">
        <v>1754</v>
      </c>
      <c r="C584" s="11">
        <v>346.74983460799996</v>
      </c>
      <c r="D584" s="11">
        <v>1451</v>
      </c>
      <c r="E584" s="37">
        <v>13.4</v>
      </c>
      <c r="F584" s="38">
        <v>7.8</v>
      </c>
      <c r="G584" s="25">
        <v>1.1000000000000001</v>
      </c>
      <c r="H584" s="25">
        <v>74.3</v>
      </c>
      <c r="I584" s="25">
        <v>81.5</v>
      </c>
      <c r="J584" s="25">
        <v>1.5</v>
      </c>
      <c r="K584" s="25">
        <v>1.5</v>
      </c>
      <c r="L584" s="30">
        <v>0</v>
      </c>
      <c r="M584" s="25">
        <v>0</v>
      </c>
      <c r="N584" s="25">
        <v>72.8</v>
      </c>
      <c r="O584" s="25">
        <v>0</v>
      </c>
      <c r="P584" s="25">
        <v>2.9</v>
      </c>
      <c r="Q584" s="25">
        <v>0.2</v>
      </c>
      <c r="R584" s="25">
        <v>0.1</v>
      </c>
      <c r="S584" s="25">
        <v>0.4</v>
      </c>
      <c r="T584" s="25">
        <v>0</v>
      </c>
      <c r="U584" s="25">
        <v>0.4</v>
      </c>
      <c r="V584" s="28">
        <v>0</v>
      </c>
      <c r="W584" s="22">
        <v>0</v>
      </c>
      <c r="X584" s="9">
        <v>0</v>
      </c>
      <c r="Y584" s="9">
        <v>0</v>
      </c>
      <c r="Z584" s="22">
        <v>0</v>
      </c>
      <c r="AA584" s="46">
        <v>0.3</v>
      </c>
      <c r="AB584" s="46">
        <v>0.1</v>
      </c>
      <c r="AC584" s="40">
        <v>0.03</v>
      </c>
      <c r="AD584" s="9">
        <v>2.7</v>
      </c>
      <c r="AE584" s="22">
        <v>1.1000000000000001</v>
      </c>
      <c r="AF584" s="31">
        <v>1.6</v>
      </c>
      <c r="AG584" s="22">
        <v>0.15</v>
      </c>
      <c r="AH584" s="22">
        <v>0</v>
      </c>
      <c r="AI584" s="22">
        <v>0</v>
      </c>
      <c r="AJ584" s="22">
        <v>22</v>
      </c>
      <c r="AK584" s="30">
        <v>0.5</v>
      </c>
      <c r="AL584" s="25">
        <v>3</v>
      </c>
      <c r="AM584" s="28">
        <v>132</v>
      </c>
      <c r="AN584" s="28">
        <v>26</v>
      </c>
      <c r="AO584" s="28">
        <v>137</v>
      </c>
      <c r="AP584" s="28">
        <v>36</v>
      </c>
      <c r="AQ584" s="25">
        <v>1.2</v>
      </c>
      <c r="AR584" s="25">
        <v>0.9</v>
      </c>
    </row>
    <row r="585" spans="1:44" ht="18" customHeight="1" x14ac:dyDescent="0.25">
      <c r="A585" t="s">
        <v>299</v>
      </c>
      <c r="B585" s="26" t="s">
        <v>1755</v>
      </c>
      <c r="C585" s="11">
        <v>352.96313281599998</v>
      </c>
      <c r="D585" s="11">
        <v>1477</v>
      </c>
      <c r="E585" s="37">
        <v>10.7</v>
      </c>
      <c r="F585" s="38">
        <v>9.1</v>
      </c>
      <c r="G585" s="25">
        <v>1.8</v>
      </c>
      <c r="H585" s="25">
        <v>73</v>
      </c>
      <c r="I585" s="25">
        <v>80.099999999999994</v>
      </c>
      <c r="J585" s="25">
        <v>2.6</v>
      </c>
      <c r="K585" s="25">
        <v>2.6</v>
      </c>
      <c r="L585" s="30">
        <v>0</v>
      </c>
      <c r="M585" s="25">
        <v>0</v>
      </c>
      <c r="N585" s="25">
        <v>70.400000000000006</v>
      </c>
      <c r="O585" s="25">
        <v>0</v>
      </c>
      <c r="P585" s="25">
        <v>3.7</v>
      </c>
      <c r="Q585" s="25">
        <v>0.3</v>
      </c>
      <c r="R585" s="25">
        <v>0.1</v>
      </c>
      <c r="S585" s="25">
        <v>0.6</v>
      </c>
      <c r="T585" s="25">
        <v>0</v>
      </c>
      <c r="U585" s="25">
        <v>0.6</v>
      </c>
      <c r="V585" s="28">
        <v>0</v>
      </c>
      <c r="W585" s="22">
        <v>0</v>
      </c>
      <c r="X585" s="9">
        <v>0</v>
      </c>
      <c r="Y585" s="9">
        <v>0</v>
      </c>
      <c r="Z585" s="22">
        <v>0</v>
      </c>
      <c r="AA585" s="46">
        <v>0.3</v>
      </c>
      <c r="AB585" s="46">
        <v>0.1</v>
      </c>
      <c r="AC585" s="40">
        <v>0.03</v>
      </c>
      <c r="AD585" s="9">
        <v>2.6</v>
      </c>
      <c r="AE585" s="46">
        <v>0.7</v>
      </c>
      <c r="AF585" s="31">
        <v>1.9</v>
      </c>
      <c r="AG585" s="22">
        <v>0.15</v>
      </c>
      <c r="AH585" s="22">
        <v>0</v>
      </c>
      <c r="AI585" s="22">
        <v>0</v>
      </c>
      <c r="AJ585" s="22">
        <v>22</v>
      </c>
      <c r="AK585" s="30">
        <v>1.6</v>
      </c>
      <c r="AL585" s="25">
        <v>3</v>
      </c>
      <c r="AM585" s="28">
        <v>156</v>
      </c>
      <c r="AN585" s="28">
        <v>29</v>
      </c>
      <c r="AO585" s="28">
        <v>104</v>
      </c>
      <c r="AP585" s="28">
        <v>21</v>
      </c>
      <c r="AQ585" s="25">
        <v>1.1000000000000001</v>
      </c>
      <c r="AR585" s="25">
        <v>0.6</v>
      </c>
    </row>
    <row r="586" spans="1:44" ht="18" customHeight="1" x14ac:dyDescent="0.25">
      <c r="A586" t="s">
        <v>300</v>
      </c>
      <c r="B586" s="26" t="s">
        <v>1756</v>
      </c>
      <c r="C586" s="11">
        <v>328.34891299200001</v>
      </c>
      <c r="D586" s="11">
        <v>1374</v>
      </c>
      <c r="E586" s="37">
        <v>12.6</v>
      </c>
      <c r="F586" s="38">
        <v>9.6</v>
      </c>
      <c r="G586" s="25">
        <v>2.4</v>
      </c>
      <c r="H586" s="25">
        <v>65.2</v>
      </c>
      <c r="I586" s="25">
        <v>71.599999999999994</v>
      </c>
      <c r="J586" s="25">
        <v>2.2999999999999998</v>
      </c>
      <c r="K586" s="25">
        <v>2.2999999999999998</v>
      </c>
      <c r="L586" s="30">
        <v>0</v>
      </c>
      <c r="M586" s="25">
        <v>0</v>
      </c>
      <c r="N586" s="25">
        <v>62.9</v>
      </c>
      <c r="O586" s="25">
        <v>0</v>
      </c>
      <c r="P586" s="25">
        <v>8.6</v>
      </c>
      <c r="Q586" s="25">
        <v>0.3</v>
      </c>
      <c r="R586" s="25">
        <v>0.2</v>
      </c>
      <c r="S586" s="25">
        <v>0.9</v>
      </c>
      <c r="T586" s="25">
        <v>0</v>
      </c>
      <c r="U586" s="25">
        <v>0.8</v>
      </c>
      <c r="V586" s="28">
        <v>0</v>
      </c>
      <c r="W586" s="22">
        <v>0</v>
      </c>
      <c r="X586" s="9">
        <v>0</v>
      </c>
      <c r="Y586" s="9">
        <v>0</v>
      </c>
      <c r="Z586" s="22">
        <v>0</v>
      </c>
      <c r="AA586" s="22">
        <v>1.4</v>
      </c>
      <c r="AB586" s="22">
        <v>0.37</v>
      </c>
      <c r="AC586" s="40">
        <v>0.09</v>
      </c>
      <c r="AD586" s="9">
        <v>7.4</v>
      </c>
      <c r="AE586" s="22">
        <v>5.4</v>
      </c>
      <c r="AF586" s="31">
        <v>2</v>
      </c>
      <c r="AG586" s="22">
        <v>0.43</v>
      </c>
      <c r="AH586" s="22">
        <v>0</v>
      </c>
      <c r="AI586" s="22">
        <v>0</v>
      </c>
      <c r="AJ586" s="22">
        <v>43</v>
      </c>
      <c r="AK586" s="30">
        <v>1.58</v>
      </c>
      <c r="AL586" s="25">
        <v>3</v>
      </c>
      <c r="AM586" s="28">
        <v>366</v>
      </c>
      <c r="AN586" s="28">
        <v>45</v>
      </c>
      <c r="AO586" s="28">
        <v>425</v>
      </c>
      <c r="AP586" s="28">
        <v>142</v>
      </c>
      <c r="AQ586" s="25">
        <v>4.3</v>
      </c>
      <c r="AR586" s="25">
        <v>3</v>
      </c>
    </row>
    <row r="587" spans="1:44" ht="18" customHeight="1" x14ac:dyDescent="0.3">
      <c r="A587" s="47"/>
      <c r="B587" s="21"/>
      <c r="C587" s="11"/>
      <c r="D587" s="11"/>
      <c r="E587" s="37"/>
      <c r="F587" s="38"/>
      <c r="G587" s="48"/>
      <c r="H587" s="48"/>
      <c r="I587" s="48"/>
      <c r="J587" s="48"/>
      <c r="K587" s="48"/>
      <c r="L587" s="49"/>
      <c r="M587" s="48"/>
      <c r="N587" s="48"/>
      <c r="O587" s="48"/>
      <c r="P587" s="48"/>
      <c r="Q587" s="48"/>
      <c r="R587" s="48"/>
      <c r="S587" s="48"/>
      <c r="T587" s="48"/>
      <c r="U587" s="48"/>
      <c r="V587" s="50"/>
      <c r="W587" s="47"/>
      <c r="X587" s="9"/>
      <c r="Y587" s="9"/>
      <c r="Z587" s="47"/>
      <c r="AA587" s="47"/>
      <c r="AB587" s="47"/>
      <c r="AC587" s="47"/>
      <c r="AD587" s="47"/>
      <c r="AE587" s="47"/>
      <c r="AF587" s="51"/>
      <c r="AG587" s="47"/>
      <c r="AH587" s="47"/>
      <c r="AI587" s="47"/>
      <c r="AJ587" s="47"/>
      <c r="AK587" s="49"/>
      <c r="AL587" s="50"/>
      <c r="AM587" s="50"/>
      <c r="AN587" s="50"/>
      <c r="AO587" s="50"/>
      <c r="AP587" s="50"/>
      <c r="AQ587" s="48"/>
      <c r="AR587" s="48"/>
    </row>
    <row r="588" spans="1:44" ht="18" customHeight="1" x14ac:dyDescent="0.25">
      <c r="A588" t="s">
        <v>301</v>
      </c>
      <c r="B588" s="26" t="s">
        <v>1757</v>
      </c>
      <c r="C588" s="11">
        <v>357.98156598399999</v>
      </c>
      <c r="D588" s="11">
        <v>1498</v>
      </c>
      <c r="E588" s="37">
        <v>9.3000000000000007</v>
      </c>
      <c r="F588" s="38">
        <v>12.1</v>
      </c>
      <c r="G588" s="25">
        <v>1.9</v>
      </c>
      <c r="H588" s="25">
        <v>71.099999999999994</v>
      </c>
      <c r="I588" s="25">
        <v>78</v>
      </c>
      <c r="J588" s="25">
        <v>3.1</v>
      </c>
      <c r="K588" s="25">
        <v>3.1</v>
      </c>
      <c r="L588" s="30">
        <v>0</v>
      </c>
      <c r="M588" s="25">
        <v>0</v>
      </c>
      <c r="N588" s="25">
        <v>68</v>
      </c>
      <c r="O588" s="25">
        <v>0</v>
      </c>
      <c r="P588" s="25">
        <v>5.0999999999999996</v>
      </c>
      <c r="Q588" s="25">
        <v>0.4</v>
      </c>
      <c r="R588" s="25">
        <v>0.3</v>
      </c>
      <c r="S588" s="25">
        <v>1.1000000000000001</v>
      </c>
      <c r="T588" s="25">
        <v>0</v>
      </c>
      <c r="U588" s="25">
        <v>1</v>
      </c>
      <c r="V588" s="28">
        <v>0</v>
      </c>
      <c r="W588" s="22">
        <v>0</v>
      </c>
      <c r="X588" s="9">
        <v>0</v>
      </c>
      <c r="Y588" s="9">
        <v>0</v>
      </c>
      <c r="Z588" s="22">
        <v>0</v>
      </c>
      <c r="AA588" s="22">
        <v>0</v>
      </c>
      <c r="AB588" s="22">
        <v>0.24</v>
      </c>
      <c r="AC588" s="40">
        <v>0.03</v>
      </c>
      <c r="AD588" s="9">
        <v>4.8</v>
      </c>
      <c r="AE588" s="22">
        <v>2.2999999999999998</v>
      </c>
      <c r="AF588" s="31">
        <v>2.5</v>
      </c>
      <c r="AG588" s="22">
        <v>0.17</v>
      </c>
      <c r="AH588" s="22">
        <v>0</v>
      </c>
      <c r="AI588" s="22">
        <v>0</v>
      </c>
      <c r="AJ588" s="22">
        <v>34</v>
      </c>
      <c r="AK588" s="30">
        <v>0.5</v>
      </c>
      <c r="AL588" s="25">
        <v>5</v>
      </c>
      <c r="AM588" s="28">
        <v>162</v>
      </c>
      <c r="AN588" s="28">
        <v>22</v>
      </c>
      <c r="AO588" s="28">
        <v>170</v>
      </c>
      <c r="AP588" s="28">
        <v>35</v>
      </c>
      <c r="AQ588" s="25">
        <v>2.1</v>
      </c>
      <c r="AR588" s="25">
        <v>1</v>
      </c>
    </row>
    <row r="589" spans="1:44" ht="18" customHeight="1" x14ac:dyDescent="0.25">
      <c r="A589" t="s">
        <v>302</v>
      </c>
      <c r="B589" s="26" t="s">
        <v>1758</v>
      </c>
      <c r="C589" s="11">
        <v>100.84660937599999</v>
      </c>
      <c r="D589" s="11">
        <v>422</v>
      </c>
      <c r="E589" s="37">
        <v>75.400000000000006</v>
      </c>
      <c r="F589" s="38">
        <v>3.4</v>
      </c>
      <c r="G589" s="25">
        <v>0.6</v>
      </c>
      <c r="H589" s="25">
        <v>19.899999999999999</v>
      </c>
      <c r="I589" s="25">
        <v>21.8</v>
      </c>
      <c r="J589" s="25">
        <v>0.9</v>
      </c>
      <c r="K589" s="25">
        <v>0.9</v>
      </c>
      <c r="L589" s="30">
        <v>0</v>
      </c>
      <c r="M589" s="25">
        <v>0</v>
      </c>
      <c r="N589" s="25">
        <v>19</v>
      </c>
      <c r="O589" s="25">
        <v>0</v>
      </c>
      <c r="P589" s="25">
        <v>1.5</v>
      </c>
      <c r="Q589" s="25">
        <v>0.1</v>
      </c>
      <c r="R589" s="25">
        <v>0.1</v>
      </c>
      <c r="S589" s="25">
        <v>0.3</v>
      </c>
      <c r="T589" s="25">
        <v>0</v>
      </c>
      <c r="U589" s="25">
        <v>0.3</v>
      </c>
      <c r="V589" s="28">
        <v>0</v>
      </c>
      <c r="W589" s="22">
        <v>0</v>
      </c>
      <c r="X589" s="9">
        <v>0</v>
      </c>
      <c r="Y589" s="9">
        <v>0</v>
      </c>
      <c r="Z589" s="22">
        <v>0</v>
      </c>
      <c r="AA589" s="22">
        <v>0</v>
      </c>
      <c r="AB589" s="40">
        <v>0.04</v>
      </c>
      <c r="AC589" s="40">
        <v>0.01</v>
      </c>
      <c r="AD589" s="9">
        <v>1.2</v>
      </c>
      <c r="AE589" s="46">
        <v>0.5</v>
      </c>
      <c r="AF589" s="42">
        <v>0.7</v>
      </c>
      <c r="AG589" s="41">
        <v>0.03</v>
      </c>
      <c r="AH589" s="22">
        <v>0</v>
      </c>
      <c r="AI589" s="22">
        <v>0</v>
      </c>
      <c r="AJ589" s="43">
        <v>7</v>
      </c>
      <c r="AK589" s="30">
        <v>0.5</v>
      </c>
      <c r="AL589" s="28">
        <v>238</v>
      </c>
      <c r="AM589" s="28">
        <v>31</v>
      </c>
      <c r="AN589" s="25">
        <v>9</v>
      </c>
      <c r="AO589" s="28">
        <v>45</v>
      </c>
      <c r="AP589" s="25">
        <v>7</v>
      </c>
      <c r="AQ589" s="25">
        <v>0.5</v>
      </c>
      <c r="AR589" s="25">
        <v>0.3</v>
      </c>
    </row>
    <row r="590" spans="1:44" ht="18" customHeight="1" x14ac:dyDescent="0.25">
      <c r="A590" t="s">
        <v>303</v>
      </c>
      <c r="B590" s="26" t="s">
        <v>1759</v>
      </c>
      <c r="C590" s="11">
        <v>114.946016848</v>
      </c>
      <c r="D590" s="11">
        <v>481</v>
      </c>
      <c r="E590" s="37">
        <v>74.099999999999994</v>
      </c>
      <c r="F590" s="38">
        <v>2.9</v>
      </c>
      <c r="G590" s="25">
        <v>3.9</v>
      </c>
      <c r="H590" s="25">
        <v>16.600000000000001</v>
      </c>
      <c r="I590" s="25">
        <v>18.2</v>
      </c>
      <c r="J590" s="25">
        <v>1.8</v>
      </c>
      <c r="K590" s="25">
        <v>1.8</v>
      </c>
      <c r="L590" s="30">
        <v>0</v>
      </c>
      <c r="M590" s="25">
        <v>0</v>
      </c>
      <c r="N590" s="25">
        <v>14.7</v>
      </c>
      <c r="O590" s="25">
        <v>0.1</v>
      </c>
      <c r="P590" s="25">
        <v>1.8</v>
      </c>
      <c r="Q590" s="25">
        <v>0.6</v>
      </c>
      <c r="R590" s="25">
        <v>2.8</v>
      </c>
      <c r="S590" s="25">
        <v>0.5</v>
      </c>
      <c r="T590" s="25">
        <v>0</v>
      </c>
      <c r="U590" s="25">
        <v>0.5</v>
      </c>
      <c r="V590" s="28">
        <v>0</v>
      </c>
      <c r="W590" s="22">
        <v>0.11</v>
      </c>
      <c r="X590" s="9">
        <v>110</v>
      </c>
      <c r="Y590" s="9">
        <v>673</v>
      </c>
      <c r="Z590" s="22">
        <v>0</v>
      </c>
      <c r="AA590" s="46">
        <v>0.7</v>
      </c>
      <c r="AB590" s="41">
        <v>0.06</v>
      </c>
      <c r="AC590" s="40">
        <v>0.01</v>
      </c>
      <c r="AD590" s="9">
        <v>1.4</v>
      </c>
      <c r="AE590" s="46">
        <v>0.8</v>
      </c>
      <c r="AF590" s="46">
        <v>0.6</v>
      </c>
      <c r="AG590" s="40">
        <v>7.0000000000000007E-2</v>
      </c>
      <c r="AH590" s="22">
        <v>0</v>
      </c>
      <c r="AI590" s="43">
        <v>3</v>
      </c>
      <c r="AJ590" s="22">
        <v>12</v>
      </c>
      <c r="AK590" s="30">
        <v>0.9</v>
      </c>
      <c r="AL590" s="28">
        <v>239</v>
      </c>
      <c r="AM590" s="28">
        <v>131</v>
      </c>
      <c r="AN590" s="28">
        <v>16</v>
      </c>
      <c r="AO590" s="28">
        <v>48</v>
      </c>
      <c r="AP590" s="28">
        <v>14</v>
      </c>
      <c r="AQ590" s="25">
        <v>0.7</v>
      </c>
      <c r="AR590" s="25">
        <v>0.3</v>
      </c>
    </row>
    <row r="591" spans="1:44" ht="18" customHeight="1" x14ac:dyDescent="0.25">
      <c r="A591" t="s">
        <v>304</v>
      </c>
      <c r="B591" s="26" t="s">
        <v>1760</v>
      </c>
      <c r="C591" s="11">
        <v>108.73271863999999</v>
      </c>
      <c r="D591" s="11">
        <v>455</v>
      </c>
      <c r="E591" s="37">
        <v>76.3</v>
      </c>
      <c r="F591" s="38">
        <v>2.9</v>
      </c>
      <c r="G591" s="25">
        <v>3.2</v>
      </c>
      <c r="H591" s="25">
        <v>16.600000000000001</v>
      </c>
      <c r="I591" s="25">
        <v>18.2</v>
      </c>
      <c r="J591" s="25">
        <v>1.8</v>
      </c>
      <c r="K591" s="25">
        <v>1.8</v>
      </c>
      <c r="L591" s="30">
        <v>0</v>
      </c>
      <c r="M591" s="25">
        <v>0</v>
      </c>
      <c r="N591" s="25">
        <v>14.7</v>
      </c>
      <c r="O591" s="25">
        <v>0.1</v>
      </c>
      <c r="P591" s="25">
        <v>1.8</v>
      </c>
      <c r="Q591" s="25">
        <v>1.5</v>
      </c>
      <c r="R591" s="25">
        <v>0.7</v>
      </c>
      <c r="S591" s="25">
        <v>1.1000000000000001</v>
      </c>
      <c r="T591" s="25">
        <v>0</v>
      </c>
      <c r="U591" s="25">
        <v>1</v>
      </c>
      <c r="V591" s="28">
        <v>0</v>
      </c>
      <c r="W591" s="22">
        <v>0.13</v>
      </c>
      <c r="X591" s="9">
        <v>130</v>
      </c>
      <c r="Y591" s="9">
        <v>650</v>
      </c>
      <c r="Z591" s="9">
        <v>0.05</v>
      </c>
      <c r="AA591" s="46">
        <v>0.3</v>
      </c>
      <c r="AB591" s="40">
        <v>7.0000000000000007E-2</v>
      </c>
      <c r="AC591" s="40">
        <v>0.01</v>
      </c>
      <c r="AD591" s="9">
        <v>1.4</v>
      </c>
      <c r="AE591" s="46">
        <v>0.8</v>
      </c>
      <c r="AF591" s="46">
        <v>0.6</v>
      </c>
      <c r="AG591" s="40">
        <v>0.08</v>
      </c>
      <c r="AH591" s="22">
        <v>0</v>
      </c>
      <c r="AI591" s="43">
        <v>3</v>
      </c>
      <c r="AJ591" s="22">
        <v>11</v>
      </c>
      <c r="AK591" s="30">
        <v>1</v>
      </c>
      <c r="AL591" s="28">
        <v>281</v>
      </c>
      <c r="AM591" s="28">
        <v>131</v>
      </c>
      <c r="AN591" s="28">
        <v>16</v>
      </c>
      <c r="AO591" s="28">
        <v>48</v>
      </c>
      <c r="AP591" s="28">
        <v>14</v>
      </c>
      <c r="AQ591" s="25">
        <v>0.7</v>
      </c>
      <c r="AR591" s="25">
        <v>0.3</v>
      </c>
    </row>
    <row r="592" spans="1:44" ht="18" customHeight="1" x14ac:dyDescent="0.25">
      <c r="A592" t="s">
        <v>307</v>
      </c>
      <c r="B592" s="26" t="s">
        <v>1761</v>
      </c>
      <c r="C592" s="11">
        <v>354.15799785600001</v>
      </c>
      <c r="D592" s="11">
        <v>1482</v>
      </c>
      <c r="E592" s="37">
        <v>10.1</v>
      </c>
      <c r="F592" s="38">
        <v>12.4</v>
      </c>
      <c r="G592" s="25">
        <v>1.8</v>
      </c>
      <c r="H592" s="25">
        <v>70</v>
      </c>
      <c r="I592" s="25">
        <v>76.900000000000006</v>
      </c>
      <c r="J592" s="25">
        <v>2.2000000000000002</v>
      </c>
      <c r="K592" s="25">
        <v>2.2000000000000002</v>
      </c>
      <c r="L592" s="30">
        <v>0</v>
      </c>
      <c r="M592" s="25">
        <v>0</v>
      </c>
      <c r="N592" s="25">
        <v>67.8</v>
      </c>
      <c r="O592" s="25">
        <v>0</v>
      </c>
      <c r="P592" s="25">
        <v>5.0999999999999996</v>
      </c>
      <c r="Q592" s="25">
        <v>0.4</v>
      </c>
      <c r="R592" s="25">
        <v>0.3</v>
      </c>
      <c r="S592" s="25">
        <v>1.1000000000000001</v>
      </c>
      <c r="T592" s="25">
        <v>0</v>
      </c>
      <c r="U592" s="25">
        <v>1</v>
      </c>
      <c r="V592" s="28">
        <v>0</v>
      </c>
      <c r="W592" s="22">
        <v>0</v>
      </c>
      <c r="X592" s="9">
        <v>0</v>
      </c>
      <c r="Y592" s="9">
        <v>0</v>
      </c>
      <c r="Z592" s="22">
        <v>0</v>
      </c>
      <c r="AA592" s="22">
        <v>0</v>
      </c>
      <c r="AB592" s="22">
        <v>0.24</v>
      </c>
      <c r="AC592" s="40">
        <v>0.04</v>
      </c>
      <c r="AD592" s="9">
        <v>4.7</v>
      </c>
      <c r="AE592" s="22">
        <v>2.5</v>
      </c>
      <c r="AF592" s="31">
        <v>2.2000000000000002</v>
      </c>
      <c r="AG592" s="22">
        <v>0.14000000000000001</v>
      </c>
      <c r="AH592" s="22">
        <v>0</v>
      </c>
      <c r="AI592" s="22">
        <v>0</v>
      </c>
      <c r="AJ592" s="22">
        <v>19</v>
      </c>
      <c r="AK592" s="30">
        <v>0.6</v>
      </c>
      <c r="AL592" s="25">
        <v>5</v>
      </c>
      <c r="AM592" s="28">
        <v>161</v>
      </c>
      <c r="AN592" s="28">
        <v>25</v>
      </c>
      <c r="AO592" s="28">
        <v>159</v>
      </c>
      <c r="AP592" s="28">
        <v>35</v>
      </c>
      <c r="AQ592" s="25">
        <v>1.2</v>
      </c>
      <c r="AR592" s="25">
        <v>1</v>
      </c>
    </row>
    <row r="593" spans="1:44" ht="18" customHeight="1" x14ac:dyDescent="0.25">
      <c r="A593" t="s">
        <v>308</v>
      </c>
      <c r="B593" s="26" t="s">
        <v>1762</v>
      </c>
      <c r="C593" s="11">
        <v>361.32718809599999</v>
      </c>
      <c r="D593" s="11">
        <v>1512</v>
      </c>
      <c r="E593" s="37">
        <v>9.6999999999999993</v>
      </c>
      <c r="F593" s="38">
        <v>13.9</v>
      </c>
      <c r="G593" s="25">
        <v>3.1</v>
      </c>
      <c r="H593" s="25">
        <v>67.599999999999994</v>
      </c>
      <c r="I593" s="25">
        <v>74.099999999999994</v>
      </c>
      <c r="J593" s="25">
        <v>1.8</v>
      </c>
      <c r="K593" s="25">
        <v>1.8</v>
      </c>
      <c r="L593" s="30">
        <v>0</v>
      </c>
      <c r="M593" s="25">
        <v>0</v>
      </c>
      <c r="N593" s="25">
        <v>65.8</v>
      </c>
      <c r="O593" s="25">
        <v>0</v>
      </c>
      <c r="P593" s="25">
        <v>3</v>
      </c>
      <c r="Q593" s="25">
        <v>0.9</v>
      </c>
      <c r="R593" s="25">
        <v>1</v>
      </c>
      <c r="S593" s="25">
        <v>0.8</v>
      </c>
      <c r="T593" s="25">
        <v>0</v>
      </c>
      <c r="U593" s="25">
        <v>0.8</v>
      </c>
      <c r="V593" s="28">
        <v>79</v>
      </c>
      <c r="W593" s="22">
        <v>3.6999999999999998E-2</v>
      </c>
      <c r="X593" s="9">
        <v>37</v>
      </c>
      <c r="Y593" s="43">
        <v>9</v>
      </c>
      <c r="Z593" s="46">
        <v>0.3</v>
      </c>
      <c r="AA593" s="46">
        <v>0.4</v>
      </c>
      <c r="AB593" s="46">
        <v>0.2</v>
      </c>
      <c r="AC593" s="22">
        <v>0.13</v>
      </c>
      <c r="AD593" s="9">
        <v>4.7</v>
      </c>
      <c r="AE593" s="22">
        <v>1.9</v>
      </c>
      <c r="AF593" s="31">
        <v>2.8</v>
      </c>
      <c r="AG593" s="46">
        <v>0.1</v>
      </c>
      <c r="AH593" s="22">
        <v>0</v>
      </c>
      <c r="AI593" s="22">
        <v>0</v>
      </c>
      <c r="AJ593" s="22">
        <v>29</v>
      </c>
      <c r="AK593" s="30">
        <v>0.97</v>
      </c>
      <c r="AL593" s="28">
        <v>19</v>
      </c>
      <c r="AM593" s="28">
        <v>219</v>
      </c>
      <c r="AN593" s="28">
        <v>27</v>
      </c>
      <c r="AO593" s="28">
        <v>204</v>
      </c>
      <c r="AP593" s="28">
        <v>52</v>
      </c>
      <c r="AQ593" s="25">
        <v>1.8</v>
      </c>
      <c r="AR593" s="25">
        <v>1.5</v>
      </c>
    </row>
    <row r="594" spans="1:44" ht="18" customHeight="1" x14ac:dyDescent="0.25">
      <c r="A594" t="s">
        <v>309</v>
      </c>
      <c r="B594" s="26" t="s">
        <v>1763</v>
      </c>
      <c r="C594" s="11">
        <v>71.213956383999999</v>
      </c>
      <c r="D594" s="11">
        <v>298</v>
      </c>
      <c r="E594" s="37">
        <v>83</v>
      </c>
      <c r="F594" s="38">
        <v>2.8</v>
      </c>
      <c r="G594" s="25">
        <v>0.6</v>
      </c>
      <c r="H594" s="25">
        <v>13.3</v>
      </c>
      <c r="I594" s="25">
        <v>14.6</v>
      </c>
      <c r="J594" s="25">
        <v>0.3</v>
      </c>
      <c r="K594" s="25">
        <v>0.3</v>
      </c>
      <c r="L594" s="30">
        <v>0</v>
      </c>
      <c r="M594" s="25">
        <v>0</v>
      </c>
      <c r="N594" s="25">
        <v>13</v>
      </c>
      <c r="O594" s="25">
        <v>0</v>
      </c>
      <c r="P594" s="25">
        <v>0.6</v>
      </c>
      <c r="Q594" s="25">
        <v>0.2</v>
      </c>
      <c r="R594" s="25">
        <v>0.2</v>
      </c>
      <c r="S594" s="25">
        <v>0.1</v>
      </c>
      <c r="T594" s="25">
        <v>0</v>
      </c>
      <c r="U594" s="25">
        <v>0.1</v>
      </c>
      <c r="V594" s="28">
        <v>16</v>
      </c>
      <c r="W594" s="22">
        <v>7.0000000000000001E-3</v>
      </c>
      <c r="X594" s="43">
        <v>7</v>
      </c>
      <c r="Y594" s="43">
        <v>2</v>
      </c>
      <c r="Z594" s="46">
        <v>0.1</v>
      </c>
      <c r="AA594" s="46">
        <v>0.1</v>
      </c>
      <c r="AB594" s="40">
        <v>0.02</v>
      </c>
      <c r="AC594" s="40">
        <v>0.03</v>
      </c>
      <c r="AD594" s="43">
        <v>1</v>
      </c>
      <c r="AE594" s="46">
        <v>0.4</v>
      </c>
      <c r="AF594" s="46">
        <v>0.6</v>
      </c>
      <c r="AG594" s="41">
        <v>0.03</v>
      </c>
      <c r="AH594" s="22">
        <v>0</v>
      </c>
      <c r="AI594" s="22">
        <v>0</v>
      </c>
      <c r="AJ594" s="43">
        <v>4</v>
      </c>
      <c r="AK594" s="30">
        <v>0.3</v>
      </c>
      <c r="AL594" s="28">
        <v>158</v>
      </c>
      <c r="AM594" s="28">
        <v>28</v>
      </c>
      <c r="AN594" s="25">
        <v>6</v>
      </c>
      <c r="AO594" s="28">
        <v>41</v>
      </c>
      <c r="AP594" s="25">
        <v>9</v>
      </c>
      <c r="AQ594" s="25">
        <v>0.3</v>
      </c>
      <c r="AR594" s="25">
        <v>0.3</v>
      </c>
    </row>
    <row r="595" spans="1:44" ht="18" customHeight="1" x14ac:dyDescent="0.25">
      <c r="A595" t="s">
        <v>305</v>
      </c>
      <c r="B595" s="26" t="s">
        <v>1764</v>
      </c>
      <c r="C595" s="11">
        <v>360.84924207999995</v>
      </c>
      <c r="D595" s="11">
        <v>1510</v>
      </c>
      <c r="E595" s="37">
        <v>9.9</v>
      </c>
      <c r="F595" s="38">
        <v>12</v>
      </c>
      <c r="G595" s="25">
        <v>2.1</v>
      </c>
      <c r="H595" s="25">
        <v>71.400000000000006</v>
      </c>
      <c r="I595" s="25">
        <v>78.400000000000006</v>
      </c>
      <c r="J595" s="25">
        <v>2.6</v>
      </c>
      <c r="K595" s="25">
        <v>2.6</v>
      </c>
      <c r="L595" s="30">
        <v>0</v>
      </c>
      <c r="M595" s="25">
        <v>0</v>
      </c>
      <c r="N595" s="25">
        <v>68.8</v>
      </c>
      <c r="O595" s="25">
        <v>0</v>
      </c>
      <c r="P595" s="25">
        <v>3.1</v>
      </c>
      <c r="Q595" s="25">
        <v>0.4</v>
      </c>
      <c r="R595" s="25">
        <v>0.3</v>
      </c>
      <c r="S595" s="25">
        <v>1.2</v>
      </c>
      <c r="T595" s="25">
        <v>0</v>
      </c>
      <c r="U595" s="25">
        <v>1.1000000000000001</v>
      </c>
      <c r="V595" s="28">
        <v>0</v>
      </c>
      <c r="W595" s="22">
        <v>0</v>
      </c>
      <c r="X595" s="9">
        <v>0</v>
      </c>
      <c r="Y595" s="9">
        <v>0</v>
      </c>
      <c r="Z595" s="22">
        <v>0</v>
      </c>
      <c r="AA595" s="22">
        <v>0</v>
      </c>
      <c r="AB595" s="46">
        <v>0.5</v>
      </c>
      <c r="AC595" s="40">
        <v>0.06</v>
      </c>
      <c r="AD595" s="9">
        <v>4.4000000000000004</v>
      </c>
      <c r="AE595" s="22">
        <v>1.9</v>
      </c>
      <c r="AF595" s="31">
        <v>2.5</v>
      </c>
      <c r="AG595" s="46">
        <v>0.1</v>
      </c>
      <c r="AH595" s="22">
        <v>0</v>
      </c>
      <c r="AI595" s="22">
        <v>0</v>
      </c>
      <c r="AJ595" s="22">
        <v>35</v>
      </c>
      <c r="AK595" s="30">
        <v>0.5</v>
      </c>
      <c r="AL595" s="28">
        <v>11</v>
      </c>
      <c r="AM595" s="28">
        <v>150</v>
      </c>
      <c r="AN595" s="28">
        <v>23</v>
      </c>
      <c r="AO595" s="28">
        <v>179</v>
      </c>
      <c r="AP595" s="28">
        <v>30</v>
      </c>
      <c r="AQ595" s="25">
        <v>1.9</v>
      </c>
      <c r="AR595" s="25">
        <v>1</v>
      </c>
    </row>
    <row r="596" spans="1:44" ht="18" customHeight="1" x14ac:dyDescent="0.25">
      <c r="A596" t="s">
        <v>306</v>
      </c>
      <c r="B596" s="26" t="s">
        <v>1765</v>
      </c>
      <c r="C596" s="11">
        <v>115.18498985599999</v>
      </c>
      <c r="D596" s="11">
        <v>482</v>
      </c>
      <c r="E596" s="37">
        <v>70.599999999999994</v>
      </c>
      <c r="F596" s="38">
        <v>4</v>
      </c>
      <c r="G596" s="25">
        <v>0.7</v>
      </c>
      <c r="H596" s="25">
        <v>22.6</v>
      </c>
      <c r="I596" s="25">
        <v>24.8</v>
      </c>
      <c r="J596" s="25">
        <v>0.8</v>
      </c>
      <c r="K596" s="25">
        <v>0.8</v>
      </c>
      <c r="L596" s="30">
        <v>0</v>
      </c>
      <c r="M596" s="25">
        <v>0</v>
      </c>
      <c r="N596" s="25">
        <v>21.8</v>
      </c>
      <c r="O596" s="25">
        <v>0</v>
      </c>
      <c r="P596" s="25">
        <v>1</v>
      </c>
      <c r="Q596" s="25">
        <v>0.1</v>
      </c>
      <c r="R596" s="25">
        <v>0.1</v>
      </c>
      <c r="S596" s="25">
        <v>0.4</v>
      </c>
      <c r="T596" s="25">
        <v>0</v>
      </c>
      <c r="U596" s="25">
        <v>0.4</v>
      </c>
      <c r="V596" s="28">
        <v>0</v>
      </c>
      <c r="W596" s="22">
        <v>0</v>
      </c>
      <c r="X596" s="9">
        <v>0</v>
      </c>
      <c r="Y596" s="9">
        <v>0</v>
      </c>
      <c r="Z596" s="22">
        <v>0</v>
      </c>
      <c r="AA596" s="40">
        <v>7.0000000000000007E-2</v>
      </c>
      <c r="AB596" s="40">
        <v>0.02</v>
      </c>
      <c r="AC596" s="40">
        <v>0.03</v>
      </c>
      <c r="AD596" s="9">
        <v>1.3</v>
      </c>
      <c r="AE596" s="46">
        <v>0.5</v>
      </c>
      <c r="AF596" s="46">
        <v>0.8</v>
      </c>
      <c r="AG596" s="41">
        <v>0.03</v>
      </c>
      <c r="AH596" s="22">
        <v>0</v>
      </c>
      <c r="AI596" s="22">
        <v>0</v>
      </c>
      <c r="AJ596" s="43">
        <v>8</v>
      </c>
      <c r="AK596" s="30">
        <v>0.6</v>
      </c>
      <c r="AL596" s="28">
        <v>236</v>
      </c>
      <c r="AM596" s="28">
        <v>30</v>
      </c>
      <c r="AN596" s="25">
        <v>8</v>
      </c>
      <c r="AO596" s="28">
        <v>57</v>
      </c>
      <c r="AP596" s="25">
        <v>9</v>
      </c>
      <c r="AQ596" s="25">
        <v>0.5</v>
      </c>
      <c r="AR596" s="25">
        <v>0.3</v>
      </c>
    </row>
    <row r="597" spans="1:44" ht="18" customHeight="1" x14ac:dyDescent="0.25">
      <c r="A597" t="s">
        <v>310</v>
      </c>
      <c r="B597" s="26" t="s">
        <v>1766</v>
      </c>
      <c r="C597" s="11">
        <v>210.29624704</v>
      </c>
      <c r="D597" s="11">
        <v>880</v>
      </c>
      <c r="E597" s="37">
        <v>54.8</v>
      </c>
      <c r="F597" s="38">
        <v>8</v>
      </c>
      <c r="G597" s="25">
        <v>7.9</v>
      </c>
      <c r="H597" s="25">
        <v>26</v>
      </c>
      <c r="I597" s="25">
        <v>28.4</v>
      </c>
      <c r="J597" s="25">
        <v>1.7</v>
      </c>
      <c r="K597" s="25">
        <v>1.7</v>
      </c>
      <c r="L597" s="30">
        <v>0.2</v>
      </c>
      <c r="M597" s="25">
        <v>0</v>
      </c>
      <c r="N597" s="25">
        <v>24.3</v>
      </c>
      <c r="O597" s="25">
        <v>0</v>
      </c>
      <c r="P597" s="25">
        <v>1.8</v>
      </c>
      <c r="Q597" s="25">
        <v>2.6</v>
      </c>
      <c r="R597" s="25">
        <v>3.6</v>
      </c>
      <c r="S597" s="25">
        <v>0.7</v>
      </c>
      <c r="T597" s="25">
        <v>0.22900000000000001</v>
      </c>
      <c r="U597" s="25">
        <v>0.6</v>
      </c>
      <c r="V597" s="28">
        <v>12</v>
      </c>
      <c r="W597" s="22">
        <v>0.05</v>
      </c>
      <c r="X597" s="9">
        <v>50</v>
      </c>
      <c r="Y597" s="9">
        <v>184</v>
      </c>
      <c r="Z597" s="9">
        <v>0.05</v>
      </c>
      <c r="AA597" s="22">
        <v>1.1000000000000001</v>
      </c>
      <c r="AB597" s="41">
        <v>0.05</v>
      </c>
      <c r="AC597" s="22">
        <v>0.11</v>
      </c>
      <c r="AD597" s="9">
        <v>2.6</v>
      </c>
      <c r="AE597" s="46">
        <v>0.8</v>
      </c>
      <c r="AF597" s="31">
        <v>1.8</v>
      </c>
      <c r="AG597" s="40">
        <v>0.09</v>
      </c>
      <c r="AH597" s="22">
        <v>0.14000000000000001</v>
      </c>
      <c r="AI597" s="43">
        <v>5</v>
      </c>
      <c r="AJ597" s="22">
        <v>18</v>
      </c>
      <c r="AK597" s="30">
        <v>1.5</v>
      </c>
      <c r="AL597" s="28">
        <v>316</v>
      </c>
      <c r="AM597" s="28">
        <v>163</v>
      </c>
      <c r="AN597" s="28">
        <v>191</v>
      </c>
      <c r="AO597" s="28">
        <v>179</v>
      </c>
      <c r="AP597" s="28">
        <v>26</v>
      </c>
      <c r="AQ597" s="25">
        <v>1</v>
      </c>
      <c r="AR597" s="25">
        <v>1</v>
      </c>
    </row>
    <row r="598" spans="1:44" ht="18" customHeight="1" x14ac:dyDescent="0.25">
      <c r="A598" t="s">
        <v>311</v>
      </c>
      <c r="B598" s="26" t="s">
        <v>1767</v>
      </c>
      <c r="C598" s="11">
        <v>224.15668150399998</v>
      </c>
      <c r="D598" s="11">
        <v>938</v>
      </c>
      <c r="E598" s="37">
        <v>53.8</v>
      </c>
      <c r="F598" s="38">
        <v>9.1999999999999993</v>
      </c>
      <c r="G598" s="25">
        <v>10</v>
      </c>
      <c r="H598" s="25">
        <v>23.5</v>
      </c>
      <c r="I598" s="25">
        <v>25.8</v>
      </c>
      <c r="J598" s="25">
        <v>1.6</v>
      </c>
      <c r="K598" s="25">
        <v>1.6</v>
      </c>
      <c r="L598" s="30">
        <v>0.18</v>
      </c>
      <c r="M598" s="25">
        <v>0</v>
      </c>
      <c r="N598" s="25">
        <v>22</v>
      </c>
      <c r="O598" s="25">
        <v>0</v>
      </c>
      <c r="P598" s="25">
        <v>1.6</v>
      </c>
      <c r="Q598" s="25">
        <v>3.3</v>
      </c>
      <c r="R598" s="25">
        <v>4.5999999999999996</v>
      </c>
      <c r="S598" s="25">
        <v>0.9</v>
      </c>
      <c r="T598" s="25">
        <v>0.214</v>
      </c>
      <c r="U598" s="25">
        <v>0.8</v>
      </c>
      <c r="V598" s="28">
        <v>17</v>
      </c>
      <c r="W598" s="22">
        <v>0.05</v>
      </c>
      <c r="X598" s="9">
        <v>50</v>
      </c>
      <c r="Y598" s="9">
        <v>166</v>
      </c>
      <c r="Z598" s="9">
        <v>0.05</v>
      </c>
      <c r="AA598" s="24">
        <v>1</v>
      </c>
      <c r="AB598" s="46">
        <v>0.1</v>
      </c>
      <c r="AC598" s="22">
        <v>0.11</v>
      </c>
      <c r="AD598" s="9">
        <v>3.1</v>
      </c>
      <c r="AE598" s="22">
        <v>1.1000000000000001</v>
      </c>
      <c r="AF598" s="31">
        <v>2</v>
      </c>
      <c r="AG598" s="46">
        <v>0.1</v>
      </c>
      <c r="AH598" s="46">
        <v>0.2</v>
      </c>
      <c r="AI598" s="24">
        <v>4</v>
      </c>
      <c r="AJ598" s="22">
        <v>17</v>
      </c>
      <c r="AK598" s="30">
        <v>1.9</v>
      </c>
      <c r="AL598" s="28">
        <v>497</v>
      </c>
      <c r="AM598" s="28">
        <v>190</v>
      </c>
      <c r="AN598" s="28">
        <v>175</v>
      </c>
      <c r="AO598" s="28">
        <v>180</v>
      </c>
      <c r="AP598" s="28">
        <v>26</v>
      </c>
      <c r="AQ598" s="25">
        <v>1</v>
      </c>
      <c r="AR598" s="25">
        <v>1.2</v>
      </c>
    </row>
    <row r="599" spans="1:44" ht="18" customHeight="1" x14ac:dyDescent="0.25">
      <c r="A599" t="s">
        <v>312</v>
      </c>
      <c r="B599" s="60" t="s">
        <v>1048</v>
      </c>
      <c r="C599" s="11">
        <v>381</v>
      </c>
      <c r="D599" s="11">
        <v>1592</v>
      </c>
      <c r="E599" s="37">
        <v>33.799999999999997</v>
      </c>
      <c r="F599" s="38">
        <v>14.4</v>
      </c>
      <c r="G599" s="25">
        <v>25.2</v>
      </c>
      <c r="H599" s="25">
        <v>23.4</v>
      </c>
      <c r="I599" s="25">
        <v>25.6</v>
      </c>
      <c r="J599" s="25">
        <v>2.5</v>
      </c>
      <c r="K599" s="25">
        <v>2.5</v>
      </c>
      <c r="L599" s="30">
        <v>7.0000000000000007E-2</v>
      </c>
      <c r="M599" s="25">
        <v>0</v>
      </c>
      <c r="N599" s="25">
        <v>20.9</v>
      </c>
      <c r="O599" s="25">
        <v>0</v>
      </c>
      <c r="P599" s="25">
        <v>0.8</v>
      </c>
      <c r="Q599" s="25">
        <v>12.1</v>
      </c>
      <c r="R599" s="25">
        <v>7.1</v>
      </c>
      <c r="S599" s="25">
        <v>3.3</v>
      </c>
      <c r="T599" s="25">
        <v>0.29499999999999998</v>
      </c>
      <c r="U599" s="25">
        <v>3</v>
      </c>
      <c r="V599" s="28">
        <v>138</v>
      </c>
      <c r="W599" s="22">
        <v>0.16200000000000001</v>
      </c>
      <c r="X599" s="9">
        <v>162</v>
      </c>
      <c r="Y599" s="9">
        <v>51</v>
      </c>
      <c r="Z599" s="22">
        <v>0.43</v>
      </c>
      <c r="AA599" s="46">
        <v>0.8</v>
      </c>
      <c r="AB599" s="40">
        <v>0.09</v>
      </c>
      <c r="AC599" s="22">
        <v>0.25</v>
      </c>
      <c r="AD599" s="9">
        <v>4.3</v>
      </c>
      <c r="AE599" s="24">
        <v>1</v>
      </c>
      <c r="AF599" s="31">
        <v>3.3</v>
      </c>
      <c r="AG599" s="22">
        <v>0.12</v>
      </c>
      <c r="AH599" s="22">
        <v>0.41</v>
      </c>
      <c r="AI599" s="22">
        <v>0</v>
      </c>
      <c r="AJ599" s="22">
        <v>8.6</v>
      </c>
      <c r="AK599" s="30">
        <v>2.4</v>
      </c>
      <c r="AL599" s="28">
        <v>623</v>
      </c>
      <c r="AM599" s="28">
        <v>192</v>
      </c>
      <c r="AN599" s="28">
        <v>225</v>
      </c>
      <c r="AO599" s="28">
        <v>234</v>
      </c>
      <c r="AP599" s="28">
        <v>25</v>
      </c>
      <c r="AQ599" s="25">
        <v>1.1000000000000001</v>
      </c>
      <c r="AR599" s="25">
        <v>1.9</v>
      </c>
    </row>
    <row r="600" spans="1:44" ht="18" customHeight="1" x14ac:dyDescent="0.25">
      <c r="A600" t="s">
        <v>313</v>
      </c>
      <c r="B600" s="26" t="s">
        <v>1049</v>
      </c>
      <c r="C600" s="11">
        <v>498.73666769599998</v>
      </c>
      <c r="D600" s="11">
        <v>2087</v>
      </c>
      <c r="E600" s="37">
        <v>9.5</v>
      </c>
      <c r="F600" s="38">
        <v>5.5</v>
      </c>
      <c r="G600" s="25">
        <v>29.1</v>
      </c>
      <c r="H600" s="25">
        <v>52.3</v>
      </c>
      <c r="I600" s="25">
        <v>57.3</v>
      </c>
      <c r="J600" s="25">
        <v>1.2</v>
      </c>
      <c r="K600" s="25">
        <v>1.2</v>
      </c>
      <c r="L600" s="30">
        <v>0</v>
      </c>
      <c r="M600" s="25">
        <v>0</v>
      </c>
      <c r="N600" s="25">
        <v>51</v>
      </c>
      <c r="O600" s="25">
        <v>0</v>
      </c>
      <c r="P600" s="25">
        <v>2</v>
      </c>
      <c r="Q600" s="25">
        <v>15.3</v>
      </c>
      <c r="R600" s="25">
        <v>6.4</v>
      </c>
      <c r="S600" s="25">
        <v>4.5999999999999996</v>
      </c>
      <c r="T600" s="25">
        <v>0.57499999999999996</v>
      </c>
      <c r="U600" s="25">
        <v>4.2</v>
      </c>
      <c r="V600" s="28">
        <v>39</v>
      </c>
      <c r="W600" s="22">
        <v>0.183</v>
      </c>
      <c r="X600" s="9">
        <v>183</v>
      </c>
      <c r="Y600" s="9">
        <v>70</v>
      </c>
      <c r="Z600" s="9">
        <v>0.05</v>
      </c>
      <c r="AA600" s="46">
        <v>0.6</v>
      </c>
      <c r="AB600" s="41">
        <v>0.05</v>
      </c>
      <c r="AC600" s="40">
        <v>0.02</v>
      </c>
      <c r="AD600" s="9">
        <v>1.9</v>
      </c>
      <c r="AE600" s="46">
        <v>0.8</v>
      </c>
      <c r="AF600" s="31">
        <v>1.1000000000000001</v>
      </c>
      <c r="AG600" s="40">
        <v>7.0000000000000007E-2</v>
      </c>
      <c r="AH600" s="22">
        <v>0</v>
      </c>
      <c r="AI600" s="22">
        <v>0</v>
      </c>
      <c r="AJ600" s="22">
        <v>7.7</v>
      </c>
      <c r="AK600" s="30">
        <v>1.6</v>
      </c>
      <c r="AL600" s="28">
        <v>484</v>
      </c>
      <c r="AM600" s="28">
        <v>96</v>
      </c>
      <c r="AN600" s="28">
        <v>22</v>
      </c>
      <c r="AO600" s="28">
        <v>101</v>
      </c>
      <c r="AP600" s="28">
        <v>27</v>
      </c>
      <c r="AQ600" s="25">
        <v>0.9</v>
      </c>
      <c r="AR600" s="25">
        <v>0.7</v>
      </c>
    </row>
    <row r="601" spans="1:44" ht="18" customHeight="1" x14ac:dyDescent="0.25">
      <c r="B601" s="54"/>
      <c r="C601" s="11"/>
      <c r="D601" s="11"/>
      <c r="E601" s="37"/>
      <c r="F601" s="38"/>
      <c r="X601" s="9"/>
      <c r="Y601" s="9"/>
    </row>
    <row r="602" spans="1:44" ht="18" customHeight="1" x14ac:dyDescent="0.25">
      <c r="A602" t="s">
        <v>314</v>
      </c>
      <c r="B602" s="21" t="s">
        <v>1526</v>
      </c>
      <c r="C602" s="11">
        <v>263</v>
      </c>
      <c r="D602" s="11">
        <v>1098</v>
      </c>
      <c r="E602" s="37">
        <v>29.4</v>
      </c>
      <c r="F602" s="38">
        <v>5.9</v>
      </c>
      <c r="G602" s="25">
        <v>0.8</v>
      </c>
      <c r="H602" s="25">
        <v>56.4</v>
      </c>
      <c r="I602" s="25">
        <v>61.8</v>
      </c>
      <c r="J602" s="25">
        <v>2.2000000000000002</v>
      </c>
      <c r="K602" s="25">
        <v>2.2000000000000002</v>
      </c>
      <c r="L602" s="30">
        <v>0</v>
      </c>
      <c r="M602" s="25">
        <v>0</v>
      </c>
      <c r="N602" s="25">
        <v>54.2</v>
      </c>
      <c r="O602" s="25">
        <v>0</v>
      </c>
      <c r="P602" s="25">
        <v>5.8</v>
      </c>
      <c r="Q602" s="25">
        <v>0.1</v>
      </c>
      <c r="R602" s="25">
        <v>0.1</v>
      </c>
      <c r="S602" s="25">
        <v>0.4</v>
      </c>
      <c r="T602" s="25">
        <v>0</v>
      </c>
      <c r="U602" s="25">
        <v>0.3</v>
      </c>
      <c r="V602" s="28">
        <v>0</v>
      </c>
      <c r="W602" s="22">
        <v>0</v>
      </c>
      <c r="X602" s="9">
        <v>0</v>
      </c>
      <c r="Y602" s="9">
        <v>0</v>
      </c>
      <c r="Z602" s="22">
        <v>0</v>
      </c>
      <c r="AA602" s="46">
        <v>0.2</v>
      </c>
      <c r="AB602" s="22">
        <v>0.18</v>
      </c>
      <c r="AC602" s="61">
        <v>0.08</v>
      </c>
      <c r="AD602" s="9">
        <v>2.4</v>
      </c>
      <c r="AE602" s="22">
        <v>1.2</v>
      </c>
      <c r="AF602" s="31">
        <v>1.2</v>
      </c>
      <c r="AG602" s="22">
        <v>0.17</v>
      </c>
      <c r="AH602" s="22">
        <v>0</v>
      </c>
      <c r="AI602" s="22">
        <v>0</v>
      </c>
      <c r="AJ602" s="22">
        <v>24</v>
      </c>
      <c r="AK602" s="30">
        <v>1.9</v>
      </c>
      <c r="AL602" s="28">
        <v>517</v>
      </c>
      <c r="AM602" s="28">
        <v>248</v>
      </c>
      <c r="AN602" s="28">
        <v>56</v>
      </c>
      <c r="AO602" s="28">
        <v>103</v>
      </c>
      <c r="AP602" s="28">
        <v>62</v>
      </c>
      <c r="AQ602" s="25">
        <v>1.2</v>
      </c>
      <c r="AR602" s="25">
        <v>1.3</v>
      </c>
    </row>
    <row r="603" spans="1:44" ht="18" customHeight="1" x14ac:dyDescent="0.25">
      <c r="A603" t="s">
        <v>315</v>
      </c>
      <c r="B603" s="26" t="s">
        <v>786</v>
      </c>
      <c r="C603" s="11">
        <v>219.61619435199998</v>
      </c>
      <c r="D603" s="11">
        <v>919</v>
      </c>
      <c r="E603" s="37">
        <v>38.799999999999997</v>
      </c>
      <c r="F603" s="38">
        <v>7.7</v>
      </c>
      <c r="G603" s="25">
        <v>2.1</v>
      </c>
      <c r="H603" s="25">
        <v>41.3</v>
      </c>
      <c r="I603" s="25">
        <v>45.3</v>
      </c>
      <c r="J603" s="25">
        <v>1.6</v>
      </c>
      <c r="K603" s="25">
        <v>1.6</v>
      </c>
      <c r="L603" s="30">
        <v>0</v>
      </c>
      <c r="M603" s="25">
        <v>0</v>
      </c>
      <c r="N603" s="25">
        <v>39.700000000000003</v>
      </c>
      <c r="O603" s="25">
        <v>0</v>
      </c>
      <c r="P603" s="25">
        <v>7.1</v>
      </c>
      <c r="Q603" s="25">
        <v>0.3</v>
      </c>
      <c r="R603" s="25">
        <v>0.2</v>
      </c>
      <c r="S603" s="25">
        <v>1</v>
      </c>
      <c r="T603" s="25">
        <v>0</v>
      </c>
      <c r="U603" s="25">
        <v>0.9</v>
      </c>
      <c r="V603" s="28">
        <v>0</v>
      </c>
      <c r="W603" s="22">
        <v>0</v>
      </c>
      <c r="X603" s="9">
        <v>0</v>
      </c>
      <c r="Y603" s="9">
        <v>0</v>
      </c>
      <c r="Z603" s="22">
        <v>0</v>
      </c>
      <c r="AA603" s="46">
        <v>0.4</v>
      </c>
      <c r="AB603" s="40">
        <v>7.0000000000000007E-2</v>
      </c>
      <c r="AC603" s="22">
        <v>0.27</v>
      </c>
      <c r="AD603" s="43">
        <v>4</v>
      </c>
      <c r="AE603" s="22">
        <v>2.5</v>
      </c>
      <c r="AF603" s="31">
        <v>1.5</v>
      </c>
      <c r="AG603" s="22">
        <v>0.22</v>
      </c>
      <c r="AH603" s="22">
        <v>0</v>
      </c>
      <c r="AI603" s="22">
        <v>0</v>
      </c>
      <c r="AJ603" s="22">
        <v>22</v>
      </c>
      <c r="AK603" s="30">
        <v>3</v>
      </c>
      <c r="AL603" s="28">
        <v>221</v>
      </c>
      <c r="AM603" s="28">
        <v>293</v>
      </c>
      <c r="AN603" s="28">
        <v>115</v>
      </c>
      <c r="AO603" s="28">
        <v>243</v>
      </c>
      <c r="AP603" s="28">
        <v>54</v>
      </c>
      <c r="AQ603" s="25">
        <v>4.4000000000000004</v>
      </c>
      <c r="AR603" s="25">
        <v>0.2</v>
      </c>
    </row>
    <row r="604" spans="1:44" ht="18" customHeight="1" x14ac:dyDescent="0.25">
      <c r="A604" t="s">
        <v>316</v>
      </c>
      <c r="B604" s="26" t="s">
        <v>787</v>
      </c>
      <c r="C604" s="11">
        <v>185.44305420799998</v>
      </c>
      <c r="D604" s="11">
        <v>776</v>
      </c>
      <c r="E604" s="37">
        <v>51</v>
      </c>
      <c r="F604" s="38">
        <v>5.3</v>
      </c>
      <c r="G604" s="25">
        <v>1.2</v>
      </c>
      <c r="H604" s="25">
        <v>37.200000000000003</v>
      </c>
      <c r="I604" s="25">
        <v>40.9</v>
      </c>
      <c r="J604" s="25">
        <v>0</v>
      </c>
      <c r="K604" s="25">
        <v>0</v>
      </c>
      <c r="L604" s="30">
        <v>0</v>
      </c>
      <c r="M604" s="25">
        <v>0</v>
      </c>
      <c r="N604" s="25">
        <v>37.200000000000003</v>
      </c>
      <c r="O604" s="25">
        <v>0</v>
      </c>
      <c r="P604" s="25">
        <v>3.7</v>
      </c>
      <c r="Q604" s="25">
        <v>0.2</v>
      </c>
      <c r="R604" s="25">
        <v>0.3</v>
      </c>
      <c r="S604" s="25">
        <v>0.6</v>
      </c>
      <c r="T604" s="25">
        <v>0</v>
      </c>
      <c r="U604" s="25">
        <v>0.6</v>
      </c>
      <c r="V604" s="28">
        <v>0</v>
      </c>
      <c r="W604" s="22">
        <v>0</v>
      </c>
      <c r="X604" s="9">
        <v>0</v>
      </c>
      <c r="Y604" s="9">
        <v>0</v>
      </c>
      <c r="Z604" s="22">
        <v>0</v>
      </c>
      <c r="AA604" s="22">
        <v>0</v>
      </c>
      <c r="AB604" s="46">
        <v>0.2</v>
      </c>
      <c r="AC604" s="40">
        <v>0.08</v>
      </c>
      <c r="AD604" s="9">
        <v>1.9</v>
      </c>
      <c r="AE604" s="46">
        <v>0.8</v>
      </c>
      <c r="AF604" s="31">
        <v>1.1000000000000001</v>
      </c>
      <c r="AG604" s="40">
        <v>0.05</v>
      </c>
      <c r="AH604" s="22">
        <v>0</v>
      </c>
      <c r="AI604" s="22">
        <v>0</v>
      </c>
      <c r="AJ604" s="43">
        <v>5</v>
      </c>
      <c r="AK604" s="30">
        <v>1.6</v>
      </c>
      <c r="AL604" s="28">
        <v>282</v>
      </c>
      <c r="AM604" s="28">
        <v>178</v>
      </c>
      <c r="AN604" s="28">
        <v>14</v>
      </c>
      <c r="AO604" s="28">
        <v>109</v>
      </c>
      <c r="AP604" s="28">
        <v>37</v>
      </c>
      <c r="AQ604" s="25">
        <v>1.3</v>
      </c>
      <c r="AR604" s="25">
        <v>0.4</v>
      </c>
    </row>
    <row r="605" spans="1:44" ht="18" customHeight="1" x14ac:dyDescent="0.25">
      <c r="A605" t="s">
        <v>317</v>
      </c>
      <c r="B605" s="26" t="s">
        <v>788</v>
      </c>
      <c r="C605" s="11">
        <v>269.80052603199999</v>
      </c>
      <c r="D605" s="11">
        <v>1129</v>
      </c>
      <c r="E605" s="37">
        <v>29.8</v>
      </c>
      <c r="F605" s="38">
        <v>9</v>
      </c>
      <c r="G605" s="25">
        <v>1.4</v>
      </c>
      <c r="H605" s="25">
        <v>53.8</v>
      </c>
      <c r="I605" s="25">
        <v>59</v>
      </c>
      <c r="J605" s="25">
        <v>2</v>
      </c>
      <c r="K605" s="25">
        <v>2</v>
      </c>
      <c r="L605" s="30">
        <v>0</v>
      </c>
      <c r="M605" s="25">
        <v>0</v>
      </c>
      <c r="N605" s="25">
        <v>51.8</v>
      </c>
      <c r="O605" s="25">
        <v>0</v>
      </c>
      <c r="P605" s="25">
        <v>4.3</v>
      </c>
      <c r="Q605" s="25">
        <v>0.3</v>
      </c>
      <c r="R605" s="25">
        <v>0.5</v>
      </c>
      <c r="S605" s="25">
        <v>0.5</v>
      </c>
      <c r="T605" s="25">
        <v>0</v>
      </c>
      <c r="U605" s="25">
        <v>0.5</v>
      </c>
      <c r="V605" s="28">
        <v>0</v>
      </c>
      <c r="W605" s="22">
        <v>0</v>
      </c>
      <c r="X605" s="9">
        <v>0</v>
      </c>
      <c r="Y605" s="9">
        <v>0</v>
      </c>
      <c r="Z605" s="22">
        <v>0</v>
      </c>
      <c r="AA605" s="22">
        <v>0.24</v>
      </c>
      <c r="AB605" s="22">
        <v>0.13</v>
      </c>
      <c r="AC605" s="22">
        <v>0.33</v>
      </c>
      <c r="AD605" s="43">
        <v>5</v>
      </c>
      <c r="AE605" s="22">
        <v>3.2</v>
      </c>
      <c r="AF605" s="31">
        <v>1.8</v>
      </c>
      <c r="AG605" s="46">
        <v>0.1</v>
      </c>
      <c r="AH605" s="22">
        <v>0</v>
      </c>
      <c r="AI605" s="22">
        <v>0</v>
      </c>
      <c r="AJ605" s="22">
        <v>33</v>
      </c>
      <c r="AK605" s="30">
        <v>1.66</v>
      </c>
      <c r="AL605" s="28">
        <v>582</v>
      </c>
      <c r="AM605" s="28">
        <v>156</v>
      </c>
      <c r="AN605" s="28">
        <v>46</v>
      </c>
      <c r="AO605" s="28">
        <v>133</v>
      </c>
      <c r="AP605" s="28">
        <v>36</v>
      </c>
      <c r="AQ605" s="25">
        <v>1.6</v>
      </c>
      <c r="AR605" s="25">
        <v>0.8</v>
      </c>
    </row>
    <row r="606" spans="1:44" ht="18" customHeight="1" x14ac:dyDescent="0.25">
      <c r="A606" t="s">
        <v>318</v>
      </c>
      <c r="B606" s="26" t="s">
        <v>789</v>
      </c>
      <c r="C606" s="11">
        <v>288.91836667199999</v>
      </c>
      <c r="D606" s="11">
        <v>1209</v>
      </c>
      <c r="E606" s="37">
        <v>26.2</v>
      </c>
      <c r="F606" s="38">
        <v>8.4</v>
      </c>
      <c r="G606" s="25">
        <v>2.2000000000000002</v>
      </c>
      <c r="H606" s="25">
        <v>57.3</v>
      </c>
      <c r="I606" s="25">
        <v>62.8</v>
      </c>
      <c r="J606" s="25">
        <v>2.1</v>
      </c>
      <c r="K606" s="38">
        <v>2.1</v>
      </c>
      <c r="L606" s="30">
        <v>0</v>
      </c>
      <c r="M606" s="25">
        <v>0</v>
      </c>
      <c r="N606" s="25">
        <v>55.2</v>
      </c>
      <c r="O606" s="25">
        <v>0</v>
      </c>
      <c r="P606" s="25">
        <v>3.8</v>
      </c>
      <c r="Q606" s="25">
        <v>0.5</v>
      </c>
      <c r="R606" s="25">
        <v>0.3</v>
      </c>
      <c r="S606" s="25">
        <v>0.8</v>
      </c>
      <c r="T606" s="25">
        <v>0</v>
      </c>
      <c r="U606" s="25">
        <v>0.8</v>
      </c>
      <c r="V606" s="28">
        <v>0</v>
      </c>
      <c r="W606" s="22">
        <v>0</v>
      </c>
      <c r="X606" s="9">
        <v>0</v>
      </c>
      <c r="Y606" s="9">
        <v>0</v>
      </c>
      <c r="Z606" s="22">
        <v>0</v>
      </c>
      <c r="AA606" s="22">
        <v>0</v>
      </c>
      <c r="AB606" s="40">
        <v>0.04</v>
      </c>
      <c r="AC606" s="42">
        <v>0.2</v>
      </c>
      <c r="AD606" s="9">
        <v>3.1</v>
      </c>
      <c r="AE606" s="22">
        <v>1.3</v>
      </c>
      <c r="AF606" s="31">
        <v>1.8</v>
      </c>
      <c r="AG606" s="40">
        <v>7.0000000000000007E-2</v>
      </c>
      <c r="AH606" s="22">
        <v>0</v>
      </c>
      <c r="AI606" s="22">
        <v>0</v>
      </c>
      <c r="AJ606" s="22">
        <v>29</v>
      </c>
      <c r="AK606" s="30">
        <v>2.09</v>
      </c>
      <c r="AL606" s="28">
        <v>610</v>
      </c>
      <c r="AM606" s="28">
        <v>121</v>
      </c>
      <c r="AN606" s="28">
        <v>43</v>
      </c>
      <c r="AO606" s="28">
        <v>162</v>
      </c>
      <c r="AP606" s="28">
        <v>31</v>
      </c>
      <c r="AQ606" s="25">
        <v>2.2000000000000002</v>
      </c>
      <c r="AR606" s="25">
        <v>1</v>
      </c>
    </row>
    <row r="607" spans="1:44" ht="18" customHeight="1" x14ac:dyDescent="0.25">
      <c r="A607" t="s">
        <v>122</v>
      </c>
      <c r="B607" s="53" t="s">
        <v>123</v>
      </c>
      <c r="C607" s="45">
        <v>221.27500000000001</v>
      </c>
      <c r="D607" s="45">
        <v>925.81460000000004</v>
      </c>
      <c r="E607" s="37">
        <v>40.299999999999997</v>
      </c>
      <c r="F607" s="38">
        <v>7.6</v>
      </c>
      <c r="G607" s="25">
        <v>3</v>
      </c>
      <c r="H607" s="25">
        <v>39.9</v>
      </c>
      <c r="I607" s="25">
        <v>43.7</v>
      </c>
      <c r="J607" s="25">
        <v>2.2000000000000002</v>
      </c>
      <c r="K607" s="25">
        <v>2.2000000000000002</v>
      </c>
      <c r="L607" s="30">
        <v>0</v>
      </c>
      <c r="M607" s="25">
        <v>0</v>
      </c>
      <c r="N607" s="25">
        <v>37.700000000000003</v>
      </c>
      <c r="O607" s="25">
        <v>0</v>
      </c>
      <c r="P607" s="25">
        <v>7.4</v>
      </c>
      <c r="Q607" s="25">
        <v>0.7</v>
      </c>
      <c r="R607" s="25">
        <v>0.4</v>
      </c>
      <c r="S607" s="25">
        <v>1.1000000000000001</v>
      </c>
      <c r="T607" s="25">
        <v>0</v>
      </c>
      <c r="U607" s="25">
        <v>1.1000000000000001</v>
      </c>
      <c r="V607" s="28">
        <v>0</v>
      </c>
      <c r="W607" s="22">
        <v>0</v>
      </c>
      <c r="X607" s="9">
        <v>0</v>
      </c>
      <c r="Y607" s="9">
        <v>0</v>
      </c>
      <c r="Z607" s="22">
        <v>0</v>
      </c>
      <c r="AA607" s="23" t="s">
        <v>124</v>
      </c>
      <c r="AB607" s="22">
        <v>0.14000000000000001</v>
      </c>
      <c r="AC607" s="22">
        <v>0.17</v>
      </c>
      <c r="AD607" s="9">
        <v>4.0999999999999996</v>
      </c>
      <c r="AE607" s="22">
        <v>2.5</v>
      </c>
      <c r="AF607" s="31">
        <v>1.6</v>
      </c>
      <c r="AG607" s="23" t="s">
        <v>125</v>
      </c>
      <c r="AH607" s="22">
        <v>0</v>
      </c>
      <c r="AI607" s="22">
        <v>0</v>
      </c>
      <c r="AJ607" s="22">
        <v>32</v>
      </c>
      <c r="AK607" s="30">
        <v>1.78</v>
      </c>
      <c r="AL607" s="28">
        <v>496</v>
      </c>
      <c r="AM607" s="28">
        <v>219</v>
      </c>
      <c r="AN607" s="28">
        <v>55</v>
      </c>
      <c r="AO607" s="28">
        <v>245</v>
      </c>
      <c r="AP607" s="28">
        <v>93</v>
      </c>
      <c r="AQ607" s="25">
        <v>3</v>
      </c>
      <c r="AR607" s="25">
        <v>2</v>
      </c>
    </row>
    <row r="608" spans="1:44" ht="18" customHeight="1" x14ac:dyDescent="0.25">
      <c r="A608" t="s">
        <v>319</v>
      </c>
      <c r="B608" s="26" t="s">
        <v>1768</v>
      </c>
      <c r="C608" s="11">
        <v>244.23041417599998</v>
      </c>
      <c r="D608" s="11">
        <v>1022</v>
      </c>
      <c r="E608" s="37">
        <v>35</v>
      </c>
      <c r="F608" s="38">
        <v>7.7</v>
      </c>
      <c r="G608" s="25">
        <v>4</v>
      </c>
      <c r="H608" s="25">
        <v>43.2</v>
      </c>
      <c r="I608" s="25">
        <v>47.3</v>
      </c>
      <c r="J608" s="25">
        <v>2.2999999999999998</v>
      </c>
      <c r="K608" s="25">
        <v>2.2999999999999998</v>
      </c>
      <c r="L608" s="30">
        <v>0</v>
      </c>
      <c r="M608" s="25">
        <v>0</v>
      </c>
      <c r="N608" s="25">
        <v>40.9</v>
      </c>
      <c r="O608" s="25">
        <v>0</v>
      </c>
      <c r="P608" s="25">
        <v>8.1999999999999993</v>
      </c>
      <c r="Q608" s="25">
        <v>0.9</v>
      </c>
      <c r="R608" s="25">
        <v>0.5</v>
      </c>
      <c r="S608" s="25">
        <v>1.5</v>
      </c>
      <c r="T608" s="25">
        <v>0</v>
      </c>
      <c r="U608" s="25">
        <v>1.5</v>
      </c>
      <c r="V608" s="28">
        <v>0</v>
      </c>
      <c r="W608" s="22">
        <v>0</v>
      </c>
      <c r="X608" s="9">
        <v>0</v>
      </c>
      <c r="Y608" s="9">
        <v>0</v>
      </c>
      <c r="Z608" s="22">
        <v>0</v>
      </c>
      <c r="AA608" s="46">
        <v>0.2</v>
      </c>
      <c r="AB608" s="22">
        <v>0.12</v>
      </c>
      <c r="AC608" s="22">
        <v>0.16</v>
      </c>
      <c r="AD608" s="9">
        <v>4.2</v>
      </c>
      <c r="AE608" s="22">
        <v>2.5</v>
      </c>
      <c r="AF608" s="31">
        <v>1.7</v>
      </c>
      <c r="AG608" s="46">
        <v>0.1</v>
      </c>
      <c r="AH608" s="22">
        <v>0</v>
      </c>
      <c r="AI608" s="22">
        <v>0</v>
      </c>
      <c r="AJ608" s="22">
        <v>33</v>
      </c>
      <c r="AK608" s="30">
        <v>1.94</v>
      </c>
      <c r="AL608" s="28">
        <v>55</v>
      </c>
      <c r="AM608" s="28">
        <v>241</v>
      </c>
      <c r="AN608" s="28">
        <v>92</v>
      </c>
      <c r="AO608" s="28">
        <v>258</v>
      </c>
      <c r="AP608" s="28">
        <v>105</v>
      </c>
      <c r="AQ608" s="25">
        <v>3.2</v>
      </c>
      <c r="AR608" s="25">
        <v>2.2999999999999998</v>
      </c>
    </row>
    <row r="609" spans="1:44" ht="18" customHeight="1" x14ac:dyDescent="0.25">
      <c r="A609" t="s">
        <v>320</v>
      </c>
      <c r="B609" s="26" t="s">
        <v>1769</v>
      </c>
      <c r="C609" s="11">
        <v>219.61619435199998</v>
      </c>
      <c r="D609" s="11">
        <v>919</v>
      </c>
      <c r="E609" s="37">
        <v>38.5</v>
      </c>
      <c r="F609" s="38">
        <v>9.4</v>
      </c>
      <c r="G609" s="25">
        <v>2.8</v>
      </c>
      <c r="H609" s="25">
        <v>38.200000000000003</v>
      </c>
      <c r="I609" s="25">
        <v>41.8</v>
      </c>
      <c r="J609" s="25">
        <v>2.4</v>
      </c>
      <c r="K609" s="25">
        <v>2.4</v>
      </c>
      <c r="L609" s="30">
        <v>0</v>
      </c>
      <c r="M609" s="25">
        <v>0</v>
      </c>
      <c r="N609" s="25">
        <v>35.799999999999997</v>
      </c>
      <c r="O609" s="25">
        <v>0</v>
      </c>
      <c r="P609" s="25">
        <v>8.6</v>
      </c>
      <c r="Q609" s="25">
        <v>0.5</v>
      </c>
      <c r="R609" s="25">
        <v>0.5</v>
      </c>
      <c r="S609" s="25">
        <v>1.3</v>
      </c>
      <c r="T609" s="25">
        <v>0</v>
      </c>
      <c r="U609" s="25">
        <v>1.1000000000000001</v>
      </c>
      <c r="V609" s="28">
        <v>0</v>
      </c>
      <c r="W609" s="22">
        <v>0</v>
      </c>
      <c r="X609" s="9">
        <v>0.5</v>
      </c>
      <c r="Y609" s="43">
        <v>2</v>
      </c>
      <c r="Z609" s="22">
        <v>0</v>
      </c>
      <c r="AA609" s="46">
        <v>0.2</v>
      </c>
      <c r="AB609" s="46">
        <v>0.1</v>
      </c>
      <c r="AC609" s="22">
        <v>0.19</v>
      </c>
      <c r="AD609" s="9">
        <v>4.5</v>
      </c>
      <c r="AE609" s="22">
        <v>2.5</v>
      </c>
      <c r="AF609" s="31">
        <v>2</v>
      </c>
      <c r="AG609" s="22">
        <v>0.19</v>
      </c>
      <c r="AH609" s="22">
        <v>0</v>
      </c>
      <c r="AI609" s="22">
        <v>0</v>
      </c>
      <c r="AJ609" s="22">
        <v>45</v>
      </c>
      <c r="AK609" s="30">
        <v>2.4900000000000002</v>
      </c>
      <c r="AL609" s="28">
        <v>201</v>
      </c>
      <c r="AM609" s="28">
        <v>292</v>
      </c>
      <c r="AN609" s="28">
        <v>93</v>
      </c>
      <c r="AO609" s="28">
        <v>269</v>
      </c>
      <c r="AP609" s="28">
        <v>100</v>
      </c>
      <c r="AQ609" s="25">
        <v>3.5</v>
      </c>
      <c r="AR609" s="25">
        <v>2</v>
      </c>
    </row>
    <row r="610" spans="1:44" ht="18" customHeight="1" x14ac:dyDescent="0.25">
      <c r="A610" t="s">
        <v>321</v>
      </c>
      <c r="B610" s="26" t="s">
        <v>1770</v>
      </c>
      <c r="C610" s="11">
        <v>231.564844752</v>
      </c>
      <c r="D610" s="11">
        <v>969</v>
      </c>
      <c r="E610" s="37">
        <v>35</v>
      </c>
      <c r="F610" s="38">
        <v>7.4</v>
      </c>
      <c r="G610" s="25">
        <v>2.6</v>
      </c>
      <c r="H610" s="25">
        <v>44</v>
      </c>
      <c r="I610" s="25">
        <v>47.6</v>
      </c>
      <c r="J610" s="25">
        <v>8.5</v>
      </c>
      <c r="K610" s="25">
        <v>8.5</v>
      </c>
      <c r="L610" s="30">
        <v>0</v>
      </c>
      <c r="M610" s="25">
        <v>0</v>
      </c>
      <c r="N610" s="25">
        <v>35.5</v>
      </c>
      <c r="O610" s="25">
        <v>0</v>
      </c>
      <c r="P610" s="25">
        <v>9.1</v>
      </c>
      <c r="Q610" s="25">
        <v>0.6</v>
      </c>
      <c r="R610" s="25">
        <v>0.3</v>
      </c>
      <c r="S610" s="25">
        <v>1</v>
      </c>
      <c r="T610" s="25">
        <v>0</v>
      </c>
      <c r="U610" s="25">
        <v>1</v>
      </c>
      <c r="V610" s="28">
        <v>0</v>
      </c>
      <c r="W610" s="22">
        <v>1E-3</v>
      </c>
      <c r="X610" s="10">
        <v>0.5</v>
      </c>
      <c r="Y610" s="43">
        <v>3</v>
      </c>
      <c r="Z610" s="22">
        <v>0</v>
      </c>
      <c r="AA610" s="46">
        <v>0.2</v>
      </c>
      <c r="AB610" s="22">
        <v>0.11</v>
      </c>
      <c r="AC610" s="22">
        <v>0.21</v>
      </c>
      <c r="AD610" s="43">
        <v>4</v>
      </c>
      <c r="AE610" s="22">
        <v>2.5</v>
      </c>
      <c r="AF610" s="31">
        <v>1.5</v>
      </c>
      <c r="AG610" s="22">
        <v>0.13</v>
      </c>
      <c r="AH610" s="22">
        <v>0</v>
      </c>
      <c r="AI610" s="22">
        <v>0</v>
      </c>
      <c r="AJ610" s="22">
        <v>37</v>
      </c>
      <c r="AK610" s="30">
        <v>1.88</v>
      </c>
      <c r="AL610" s="28">
        <v>92</v>
      </c>
      <c r="AM610" s="28">
        <v>296</v>
      </c>
      <c r="AN610" s="28">
        <v>79</v>
      </c>
      <c r="AO610" s="28">
        <v>231</v>
      </c>
      <c r="AP610" s="28">
        <v>92</v>
      </c>
      <c r="AQ610" s="25">
        <v>2.8</v>
      </c>
      <c r="AR610" s="25">
        <v>1.9</v>
      </c>
    </row>
    <row r="611" spans="1:44" ht="18" customHeight="1" x14ac:dyDescent="0.25">
      <c r="A611" t="s">
        <v>322</v>
      </c>
      <c r="B611" s="26" t="s">
        <v>1771</v>
      </c>
      <c r="C611" s="11">
        <v>289.63528569599998</v>
      </c>
      <c r="D611" s="11">
        <v>1212</v>
      </c>
      <c r="E611" s="37">
        <v>26.1</v>
      </c>
      <c r="F611" s="38">
        <v>8.3000000000000007</v>
      </c>
      <c r="G611" s="25">
        <v>2</v>
      </c>
      <c r="H611" s="25">
        <v>58.3</v>
      </c>
      <c r="I611" s="25">
        <v>63.6</v>
      </c>
      <c r="J611" s="25">
        <v>5.3</v>
      </c>
      <c r="K611" s="25">
        <v>5.3</v>
      </c>
      <c r="L611" s="30">
        <v>0</v>
      </c>
      <c r="M611" s="25">
        <v>0</v>
      </c>
      <c r="N611" s="25">
        <v>53</v>
      </c>
      <c r="O611" s="25">
        <v>0</v>
      </c>
      <c r="P611" s="25">
        <v>3.5</v>
      </c>
      <c r="Q611" s="25">
        <v>0.4</v>
      </c>
      <c r="R611" s="25">
        <v>0.3</v>
      </c>
      <c r="S611" s="25">
        <v>0.7</v>
      </c>
      <c r="T611" s="25">
        <v>0</v>
      </c>
      <c r="U611" s="25">
        <v>0.7</v>
      </c>
      <c r="V611" s="28">
        <v>0</v>
      </c>
      <c r="W611" s="22">
        <v>0</v>
      </c>
      <c r="X611" s="9">
        <v>0</v>
      </c>
      <c r="Y611" s="9">
        <v>0</v>
      </c>
      <c r="Z611" s="22">
        <v>0</v>
      </c>
      <c r="AA611" s="22">
        <v>0</v>
      </c>
      <c r="AB611" s="40">
        <v>0.08</v>
      </c>
      <c r="AC611" s="22">
        <v>0.49</v>
      </c>
      <c r="AD611" s="9">
        <v>4.7</v>
      </c>
      <c r="AE611" s="24">
        <v>3</v>
      </c>
      <c r="AF611" s="31">
        <v>1.7</v>
      </c>
      <c r="AG611" s="40">
        <v>0.08</v>
      </c>
      <c r="AH611" s="22">
        <v>0</v>
      </c>
      <c r="AI611" s="24">
        <v>2</v>
      </c>
      <c r="AJ611" s="22">
        <v>17</v>
      </c>
      <c r="AK611" s="30">
        <v>1.73</v>
      </c>
      <c r="AL611" s="28">
        <v>291</v>
      </c>
      <c r="AM611" s="28">
        <v>159</v>
      </c>
      <c r="AN611" s="28">
        <v>32</v>
      </c>
      <c r="AO611" s="28">
        <v>117</v>
      </c>
      <c r="AP611" s="28">
        <v>31</v>
      </c>
      <c r="AQ611" s="25">
        <v>1.5</v>
      </c>
      <c r="AR611" s="25">
        <v>1</v>
      </c>
    </row>
    <row r="612" spans="1:44" ht="18" customHeight="1" x14ac:dyDescent="0.25">
      <c r="A612" t="s">
        <v>323</v>
      </c>
      <c r="B612" s="26" t="s">
        <v>1772</v>
      </c>
      <c r="C612" s="11">
        <v>283.42198748799996</v>
      </c>
      <c r="D612" s="11">
        <v>1186</v>
      </c>
      <c r="E612" s="37">
        <v>28.8</v>
      </c>
      <c r="F612" s="38">
        <v>8.6999999999999993</v>
      </c>
      <c r="G612" s="25">
        <v>2.7</v>
      </c>
      <c r="H612" s="25">
        <v>54.5</v>
      </c>
      <c r="I612" s="25">
        <v>59.8</v>
      </c>
      <c r="J612" s="25">
        <v>2</v>
      </c>
      <c r="K612" s="25">
        <v>5.3</v>
      </c>
      <c r="L612" s="30">
        <v>0</v>
      </c>
      <c r="M612" s="25">
        <v>0</v>
      </c>
      <c r="N612" s="25">
        <v>52.5</v>
      </c>
      <c r="O612" s="25">
        <v>0</v>
      </c>
      <c r="P612" s="25">
        <v>3.2</v>
      </c>
      <c r="Q612" s="25">
        <v>0.6</v>
      </c>
      <c r="R612" s="25">
        <v>0.4</v>
      </c>
      <c r="S612" s="25">
        <v>1</v>
      </c>
      <c r="T612" s="25">
        <v>0</v>
      </c>
      <c r="U612" s="25">
        <v>1</v>
      </c>
      <c r="V612" s="28">
        <v>0</v>
      </c>
      <c r="W612" s="22">
        <v>0</v>
      </c>
      <c r="X612" s="9">
        <v>0</v>
      </c>
      <c r="Y612" s="9">
        <v>0</v>
      </c>
      <c r="Z612" s="22">
        <v>0</v>
      </c>
      <c r="AA612" s="22">
        <v>0</v>
      </c>
      <c r="AB612" s="46">
        <v>0.1</v>
      </c>
      <c r="AC612" s="22">
        <v>0.42</v>
      </c>
      <c r="AD612" s="9">
        <v>6.2</v>
      </c>
      <c r="AE612" s="22">
        <v>4.4000000000000004</v>
      </c>
      <c r="AF612" s="31">
        <v>1.8</v>
      </c>
      <c r="AG612" s="40">
        <v>7.0000000000000007E-2</v>
      </c>
      <c r="AH612" s="22">
        <v>0</v>
      </c>
      <c r="AI612" s="22">
        <v>2.5</v>
      </c>
      <c r="AJ612" s="22">
        <v>18</v>
      </c>
      <c r="AK612" s="30">
        <v>2.09</v>
      </c>
      <c r="AL612" s="28">
        <v>397</v>
      </c>
      <c r="AM612" s="28">
        <v>117</v>
      </c>
      <c r="AN612" s="28">
        <v>50</v>
      </c>
      <c r="AO612" s="28">
        <v>117</v>
      </c>
      <c r="AP612" s="28">
        <v>30</v>
      </c>
      <c r="AQ612" s="25">
        <v>1.1000000000000001</v>
      </c>
      <c r="AR612" s="25">
        <v>0.9</v>
      </c>
    </row>
    <row r="613" spans="1:44" ht="18" customHeight="1" x14ac:dyDescent="0.25">
      <c r="A613" t="s">
        <v>324</v>
      </c>
      <c r="B613" s="26" t="s">
        <v>790</v>
      </c>
      <c r="C613" s="11">
        <v>248.29295531199998</v>
      </c>
      <c r="D613" s="11">
        <v>1039</v>
      </c>
      <c r="E613" s="37">
        <v>36.9</v>
      </c>
      <c r="F613" s="38">
        <v>7</v>
      </c>
      <c r="G613" s="25">
        <v>1.2</v>
      </c>
      <c r="H613" s="25">
        <v>51</v>
      </c>
      <c r="I613" s="25">
        <v>55.9</v>
      </c>
      <c r="J613" s="25">
        <v>1.9</v>
      </c>
      <c r="K613" s="25">
        <v>1.9</v>
      </c>
      <c r="L613" s="30">
        <v>0</v>
      </c>
      <c r="M613" s="25">
        <v>0</v>
      </c>
      <c r="N613" s="25">
        <v>49.1</v>
      </c>
      <c r="O613" s="25">
        <v>0</v>
      </c>
      <c r="P613" s="25">
        <v>2.8</v>
      </c>
      <c r="Q613" s="25">
        <v>0.3</v>
      </c>
      <c r="R613" s="25">
        <v>0.2</v>
      </c>
      <c r="S613" s="25">
        <v>0.5</v>
      </c>
      <c r="T613" s="25">
        <v>0</v>
      </c>
      <c r="U613" s="25">
        <v>0.4</v>
      </c>
      <c r="V613" s="28">
        <v>0</v>
      </c>
      <c r="W613" s="22">
        <v>0</v>
      </c>
      <c r="X613" s="9">
        <v>0</v>
      </c>
      <c r="Y613" s="9">
        <v>0</v>
      </c>
      <c r="Z613" s="22">
        <v>0</v>
      </c>
      <c r="AA613" s="22">
        <v>0</v>
      </c>
      <c r="AB613" s="22">
        <v>0.36</v>
      </c>
      <c r="AC613" s="22">
        <v>0.15</v>
      </c>
      <c r="AD613" s="9">
        <v>3.9</v>
      </c>
      <c r="AE613" s="22">
        <v>2.5</v>
      </c>
      <c r="AF613" s="31">
        <v>1.4</v>
      </c>
      <c r="AG613" s="40">
        <v>0.06</v>
      </c>
      <c r="AH613" s="22">
        <v>0</v>
      </c>
      <c r="AI613" s="22">
        <v>0</v>
      </c>
      <c r="AJ613" s="22">
        <v>24</v>
      </c>
      <c r="AK613" s="30">
        <v>1.0900000000000001</v>
      </c>
      <c r="AL613" s="28">
        <v>80</v>
      </c>
      <c r="AM613" s="28">
        <v>166</v>
      </c>
      <c r="AN613" s="28">
        <v>23</v>
      </c>
      <c r="AO613" s="28">
        <v>91</v>
      </c>
      <c r="AP613" s="28">
        <v>52</v>
      </c>
      <c r="AQ613" s="25">
        <v>1.6</v>
      </c>
      <c r="AR613" s="25">
        <v>1.1000000000000001</v>
      </c>
    </row>
    <row r="614" spans="1:44" ht="18" customHeight="1" x14ac:dyDescent="0.25">
      <c r="A614" t="s">
        <v>325</v>
      </c>
      <c r="B614" s="26" t="s">
        <v>791</v>
      </c>
      <c r="C614" s="11">
        <v>247.09809027199998</v>
      </c>
      <c r="D614" s="11">
        <v>1034</v>
      </c>
      <c r="E614" s="37">
        <v>35.5</v>
      </c>
      <c r="F614" s="38">
        <v>7.7</v>
      </c>
      <c r="G614" s="25">
        <v>1.9</v>
      </c>
      <c r="H614" s="25">
        <v>51.4</v>
      </c>
      <c r="I614" s="25">
        <v>53.1</v>
      </c>
      <c r="J614" s="25">
        <v>3.1</v>
      </c>
      <c r="K614" s="25">
        <v>3.1</v>
      </c>
      <c r="L614" s="30">
        <v>0</v>
      </c>
      <c r="M614" s="25">
        <v>0</v>
      </c>
      <c r="N614" s="25">
        <v>48.3</v>
      </c>
      <c r="O614" s="25">
        <v>0</v>
      </c>
      <c r="P614" s="25">
        <v>2.5</v>
      </c>
      <c r="Q614" s="25">
        <v>0.5</v>
      </c>
      <c r="R614" s="25">
        <v>0.3</v>
      </c>
      <c r="S614" s="25">
        <v>0.4</v>
      </c>
      <c r="T614" s="25">
        <v>0</v>
      </c>
      <c r="U614" s="25">
        <v>0.4</v>
      </c>
      <c r="V614" s="28">
        <v>0</v>
      </c>
      <c r="W614" s="22">
        <v>8.2000000000000003E-2</v>
      </c>
      <c r="X614" s="9">
        <v>82</v>
      </c>
      <c r="Y614" s="9">
        <v>0</v>
      </c>
      <c r="Z614" s="46">
        <v>0.6</v>
      </c>
      <c r="AA614" s="22">
        <v>0.19</v>
      </c>
      <c r="AB614" s="22">
        <v>0.31</v>
      </c>
      <c r="AC614" s="42">
        <v>0.4</v>
      </c>
      <c r="AD614" s="9">
        <v>6.5</v>
      </c>
      <c r="AE614" s="24">
        <v>5</v>
      </c>
      <c r="AF614" s="31">
        <v>1.5</v>
      </c>
      <c r="AG614" s="40">
        <v>0.09</v>
      </c>
      <c r="AH614" s="22">
        <v>0</v>
      </c>
      <c r="AI614" s="22">
        <v>0</v>
      </c>
      <c r="AJ614" s="22">
        <v>38</v>
      </c>
      <c r="AK614" s="30">
        <v>1.05</v>
      </c>
      <c r="AL614" s="28">
        <v>443</v>
      </c>
      <c r="AM614" s="28">
        <v>164</v>
      </c>
      <c r="AN614" s="28">
        <v>63</v>
      </c>
      <c r="AO614" s="28">
        <v>121</v>
      </c>
      <c r="AP614" s="28">
        <v>29</v>
      </c>
      <c r="AQ614" s="25">
        <v>3.9</v>
      </c>
      <c r="AR614" s="25">
        <v>0.8</v>
      </c>
    </row>
    <row r="615" spans="1:44" ht="18" customHeight="1" x14ac:dyDescent="0.25">
      <c r="A615" t="s">
        <v>326</v>
      </c>
      <c r="B615" s="26" t="s">
        <v>1773</v>
      </c>
      <c r="C615" s="11">
        <v>378.29427166400001</v>
      </c>
      <c r="D615" s="11">
        <v>1583</v>
      </c>
      <c r="E615" s="37">
        <v>7</v>
      </c>
      <c r="F615" s="38">
        <v>11.3</v>
      </c>
      <c r="G615" s="25">
        <v>3.8</v>
      </c>
      <c r="H615" s="25">
        <v>72.7</v>
      </c>
      <c r="I615" s="25">
        <v>79.7</v>
      </c>
      <c r="J615" s="25">
        <v>2.6</v>
      </c>
      <c r="K615" s="25">
        <v>2.6</v>
      </c>
      <c r="L615" s="30">
        <v>0</v>
      </c>
      <c r="M615" s="25">
        <v>0</v>
      </c>
      <c r="N615" s="25">
        <v>70.099999999999994</v>
      </c>
      <c r="O615" s="25">
        <v>0</v>
      </c>
      <c r="P615" s="25">
        <v>4.5</v>
      </c>
      <c r="Q615" s="25">
        <v>0.9</v>
      </c>
      <c r="R615" s="25">
        <v>0.5</v>
      </c>
      <c r="S615" s="25">
        <v>1.4</v>
      </c>
      <c r="T615" s="25">
        <v>0</v>
      </c>
      <c r="U615" s="25">
        <v>1.4</v>
      </c>
      <c r="V615" s="28">
        <v>0</v>
      </c>
      <c r="W615" s="22">
        <v>0</v>
      </c>
      <c r="X615" s="9">
        <v>0</v>
      </c>
      <c r="Y615" s="9">
        <v>0</v>
      </c>
      <c r="Z615" s="22">
        <v>0</v>
      </c>
      <c r="AA615" s="22">
        <v>0</v>
      </c>
      <c r="AB615" s="22">
        <v>0.13</v>
      </c>
      <c r="AC615" s="22">
        <v>0.32</v>
      </c>
      <c r="AD615" s="9">
        <v>7.4</v>
      </c>
      <c r="AE615" s="24">
        <v>5</v>
      </c>
      <c r="AF615" s="31">
        <v>2.4</v>
      </c>
      <c r="AG615" s="22">
        <v>0.11</v>
      </c>
      <c r="AH615" s="22">
        <v>0</v>
      </c>
      <c r="AI615" s="22">
        <v>0</v>
      </c>
      <c r="AJ615" s="22">
        <v>26</v>
      </c>
      <c r="AK615" s="30">
        <v>0.9</v>
      </c>
      <c r="AL615" s="28">
        <v>430</v>
      </c>
      <c r="AM615" s="28">
        <v>153</v>
      </c>
      <c r="AN615" s="28">
        <v>78</v>
      </c>
      <c r="AO615" s="28">
        <v>180</v>
      </c>
      <c r="AP615" s="28">
        <v>39</v>
      </c>
      <c r="AQ615" s="25">
        <v>2.1</v>
      </c>
      <c r="AR615" s="25">
        <v>1.3</v>
      </c>
    </row>
    <row r="616" spans="1:44" ht="18" customHeight="1" x14ac:dyDescent="0.25">
      <c r="A616" t="s">
        <v>327</v>
      </c>
      <c r="B616" s="26" t="s">
        <v>1774</v>
      </c>
      <c r="C616" s="11">
        <v>364.19486419199995</v>
      </c>
      <c r="D616" s="11">
        <v>1524</v>
      </c>
      <c r="E616" s="37">
        <v>6.6</v>
      </c>
      <c r="F616" s="38">
        <v>15.4</v>
      </c>
      <c r="G616" s="25">
        <v>5.0999999999999996</v>
      </c>
      <c r="H616" s="25">
        <v>62.6</v>
      </c>
      <c r="I616" s="25">
        <v>68.5</v>
      </c>
      <c r="J616" s="25">
        <v>3.5</v>
      </c>
      <c r="K616" s="25">
        <v>3.5</v>
      </c>
      <c r="L616" s="30">
        <v>0</v>
      </c>
      <c r="M616" s="25">
        <v>0</v>
      </c>
      <c r="N616" s="25">
        <v>59.1</v>
      </c>
      <c r="O616" s="25">
        <v>0</v>
      </c>
      <c r="P616" s="25">
        <v>7.4</v>
      </c>
      <c r="Q616" s="25">
        <v>1</v>
      </c>
      <c r="R616" s="25">
        <v>0.8</v>
      </c>
      <c r="S616" s="25">
        <v>2.2000000000000002</v>
      </c>
      <c r="T616" s="25">
        <v>0</v>
      </c>
      <c r="U616" s="25">
        <v>2</v>
      </c>
      <c r="V616" s="28">
        <v>0</v>
      </c>
      <c r="W616" s="22">
        <v>0</v>
      </c>
      <c r="X616" s="9">
        <v>0</v>
      </c>
      <c r="Y616" s="9">
        <v>0</v>
      </c>
      <c r="Z616" s="22">
        <v>0</v>
      </c>
      <c r="AA616" s="22">
        <v>0</v>
      </c>
      <c r="AB616" s="46">
        <v>0.2</v>
      </c>
      <c r="AC616" s="22">
        <v>1.8</v>
      </c>
      <c r="AD616" s="9">
        <v>10</v>
      </c>
      <c r="AE616" s="24">
        <v>7</v>
      </c>
      <c r="AF616" s="31">
        <v>3.2</v>
      </c>
      <c r="AG616" s="46">
        <v>0.2</v>
      </c>
      <c r="AH616" s="22">
        <v>0</v>
      </c>
      <c r="AI616" s="22">
        <v>12</v>
      </c>
      <c r="AJ616" s="22">
        <v>46</v>
      </c>
      <c r="AK616" s="30">
        <v>2.86</v>
      </c>
      <c r="AL616" s="28">
        <v>432</v>
      </c>
      <c r="AM616" s="28">
        <v>343</v>
      </c>
      <c r="AN616" s="28">
        <v>76</v>
      </c>
      <c r="AO616" s="28">
        <v>289</v>
      </c>
      <c r="AP616" s="28">
        <v>145</v>
      </c>
      <c r="AQ616" s="25">
        <v>3.2</v>
      </c>
      <c r="AR616" s="25">
        <v>3.1</v>
      </c>
    </row>
    <row r="617" spans="1:44" ht="18" customHeight="1" x14ac:dyDescent="0.25">
      <c r="A617" t="s">
        <v>328</v>
      </c>
      <c r="B617" s="26" t="s">
        <v>1775</v>
      </c>
      <c r="C617" s="11">
        <v>378.29427166400001</v>
      </c>
      <c r="D617" s="11">
        <v>1583</v>
      </c>
      <c r="E617" s="37">
        <v>6.8</v>
      </c>
      <c r="F617" s="38">
        <v>11.3</v>
      </c>
      <c r="G617" s="25">
        <v>3.8</v>
      </c>
      <c r="H617" s="25">
        <v>72.7</v>
      </c>
      <c r="I617" s="25">
        <v>79.7</v>
      </c>
      <c r="J617" s="25">
        <v>2.6</v>
      </c>
      <c r="K617" s="25">
        <v>2.6</v>
      </c>
      <c r="L617" s="30">
        <v>0</v>
      </c>
      <c r="M617" s="25">
        <v>0</v>
      </c>
      <c r="N617" s="25">
        <v>70.099999999999994</v>
      </c>
      <c r="O617" s="25">
        <v>0</v>
      </c>
      <c r="P617" s="25">
        <v>4.5</v>
      </c>
      <c r="Q617" s="25">
        <v>0.9</v>
      </c>
      <c r="R617" s="25">
        <v>0.5</v>
      </c>
      <c r="S617" s="25">
        <v>1.4</v>
      </c>
      <c r="T617" s="25">
        <v>0</v>
      </c>
      <c r="U617" s="25">
        <v>1.4</v>
      </c>
      <c r="V617" s="28">
        <v>0</v>
      </c>
      <c r="W617" s="22">
        <v>0</v>
      </c>
      <c r="X617" s="9">
        <v>0</v>
      </c>
      <c r="Y617" s="9">
        <v>0</v>
      </c>
      <c r="Z617" s="22">
        <v>0</v>
      </c>
      <c r="AA617" s="22">
        <v>0</v>
      </c>
      <c r="AB617" s="22">
        <v>0.13</v>
      </c>
      <c r="AC617" s="22">
        <v>0.32</v>
      </c>
      <c r="AD617" s="9">
        <v>7.4</v>
      </c>
      <c r="AE617" s="24">
        <v>5</v>
      </c>
      <c r="AF617" s="31">
        <v>2.4</v>
      </c>
      <c r="AG617" s="22">
        <v>0.11</v>
      </c>
      <c r="AH617" s="22">
        <v>0</v>
      </c>
      <c r="AI617" s="22">
        <v>0</v>
      </c>
      <c r="AJ617" s="22">
        <v>26</v>
      </c>
      <c r="AK617" s="30">
        <v>0.93</v>
      </c>
      <c r="AL617" s="28">
        <v>28</v>
      </c>
      <c r="AM617" s="28">
        <v>153</v>
      </c>
      <c r="AN617" s="28">
        <v>78</v>
      </c>
      <c r="AO617" s="28">
        <v>180</v>
      </c>
      <c r="AP617" s="28">
        <v>39</v>
      </c>
      <c r="AQ617" s="25">
        <v>2.1</v>
      </c>
      <c r="AR617" s="25">
        <v>1.3</v>
      </c>
    </row>
    <row r="618" spans="1:44" ht="18" customHeight="1" x14ac:dyDescent="0.25">
      <c r="A618" t="s">
        <v>329</v>
      </c>
      <c r="B618" s="26" t="s">
        <v>169</v>
      </c>
      <c r="C618" s="11">
        <v>395.97827425599996</v>
      </c>
      <c r="D618" s="11">
        <v>1657</v>
      </c>
      <c r="E618" s="37">
        <v>8.1</v>
      </c>
      <c r="F618" s="38">
        <v>10.7</v>
      </c>
      <c r="G618" s="25">
        <v>8.6999999999999993</v>
      </c>
      <c r="H618" s="25">
        <v>67</v>
      </c>
      <c r="I618" s="25">
        <v>73.3</v>
      </c>
      <c r="J618" s="25">
        <v>4.3</v>
      </c>
      <c r="K618" s="25">
        <v>4.3</v>
      </c>
      <c r="L618" s="30">
        <v>0</v>
      </c>
      <c r="M618" s="25">
        <v>0</v>
      </c>
      <c r="N618" s="25">
        <v>62.7</v>
      </c>
      <c r="O618" s="25">
        <v>0</v>
      </c>
      <c r="P618" s="25">
        <v>3.5</v>
      </c>
      <c r="Q618" s="25">
        <v>2.5</v>
      </c>
      <c r="R618" s="25">
        <v>4.9000000000000004</v>
      </c>
      <c r="S618" s="25">
        <v>1.2</v>
      </c>
      <c r="T618" s="25">
        <v>0</v>
      </c>
      <c r="U618" s="25">
        <v>1</v>
      </c>
      <c r="V618" s="28">
        <v>6</v>
      </c>
      <c r="W618" s="22">
        <v>0</v>
      </c>
      <c r="X618" s="9">
        <v>0</v>
      </c>
      <c r="Y618" s="9">
        <v>0</v>
      </c>
      <c r="Z618" s="22">
        <v>0</v>
      </c>
      <c r="AA618" s="22">
        <v>1.2</v>
      </c>
      <c r="AB618" s="46">
        <v>0.4</v>
      </c>
      <c r="AC618" s="22">
        <v>0.52</v>
      </c>
      <c r="AD618" s="9">
        <v>7.6</v>
      </c>
      <c r="AE618" s="24">
        <v>6</v>
      </c>
      <c r="AF618" s="31">
        <v>1.6</v>
      </c>
      <c r="AG618" s="22">
        <v>0.13</v>
      </c>
      <c r="AH618" s="22">
        <v>0</v>
      </c>
      <c r="AI618" s="22">
        <v>0</v>
      </c>
      <c r="AJ618" s="22">
        <v>25</v>
      </c>
      <c r="AK618" s="30">
        <v>2.02</v>
      </c>
      <c r="AL618" s="28">
        <v>306</v>
      </c>
      <c r="AM618" s="28">
        <v>107</v>
      </c>
      <c r="AN618" s="28">
        <v>114</v>
      </c>
      <c r="AO618" s="28">
        <v>176</v>
      </c>
      <c r="AP618" s="28">
        <v>31</v>
      </c>
      <c r="AQ618" s="25">
        <v>3.2</v>
      </c>
      <c r="AR618" s="25">
        <v>0.7</v>
      </c>
    </row>
    <row r="619" spans="1:44" ht="18" customHeight="1" x14ac:dyDescent="0.25">
      <c r="A619" t="s">
        <v>330</v>
      </c>
      <c r="B619" s="26" t="s">
        <v>792</v>
      </c>
      <c r="C619" s="11">
        <v>360.13232305599996</v>
      </c>
      <c r="D619" s="11">
        <v>1507</v>
      </c>
      <c r="E619" s="37">
        <v>9.4</v>
      </c>
      <c r="F619" s="38">
        <v>11.2</v>
      </c>
      <c r="G619" s="25">
        <v>2.2999999999999998</v>
      </c>
      <c r="H619" s="25">
        <v>71.599999999999994</v>
      </c>
      <c r="I619" s="25">
        <v>78.599999999999994</v>
      </c>
      <c r="J619" s="25">
        <v>2.6</v>
      </c>
      <c r="K619" s="25">
        <v>2.6</v>
      </c>
      <c r="L619" s="30">
        <v>0</v>
      </c>
      <c r="M619" s="25">
        <v>0</v>
      </c>
      <c r="N619" s="25">
        <v>69</v>
      </c>
      <c r="O619" s="25">
        <v>0</v>
      </c>
      <c r="P619" s="25">
        <v>3.4</v>
      </c>
      <c r="Q619" s="25">
        <v>0.6</v>
      </c>
      <c r="R619" s="25">
        <v>0.5</v>
      </c>
      <c r="S619" s="25">
        <v>0.6</v>
      </c>
      <c r="T619" s="25">
        <v>0.1</v>
      </c>
      <c r="U619" s="25">
        <v>0.5</v>
      </c>
      <c r="V619" s="28">
        <v>0</v>
      </c>
      <c r="W619" s="22">
        <v>0</v>
      </c>
      <c r="X619" s="9">
        <v>0</v>
      </c>
      <c r="Y619" s="9">
        <v>0</v>
      </c>
      <c r="Z619" s="22">
        <v>0</v>
      </c>
      <c r="AA619" s="22">
        <v>0</v>
      </c>
      <c r="AB619" s="40">
        <v>0.04</v>
      </c>
      <c r="AC619" s="22">
        <v>0.24</v>
      </c>
      <c r="AD619" s="9">
        <v>3.8</v>
      </c>
      <c r="AE619" s="22">
        <v>1.7</v>
      </c>
      <c r="AF619" s="31">
        <v>2.1</v>
      </c>
      <c r="AG619" s="22">
        <v>6.4000000000000001E-2</v>
      </c>
      <c r="AH619" s="22">
        <v>0</v>
      </c>
      <c r="AI619" s="22">
        <v>0</v>
      </c>
      <c r="AJ619" s="22">
        <v>17</v>
      </c>
      <c r="AK619" s="30">
        <v>2.1</v>
      </c>
      <c r="AL619" s="28">
        <v>429</v>
      </c>
      <c r="AM619" s="28">
        <v>161</v>
      </c>
      <c r="AN619" s="28">
        <v>57</v>
      </c>
      <c r="AO619" s="28">
        <v>216</v>
      </c>
      <c r="AP619" s="28">
        <v>40</v>
      </c>
      <c r="AQ619" s="25">
        <v>2.9</v>
      </c>
      <c r="AR619" s="25">
        <v>1</v>
      </c>
    </row>
    <row r="620" spans="1:44" ht="18" customHeight="1" x14ac:dyDescent="0.25">
      <c r="A620" s="35" t="s">
        <v>2169</v>
      </c>
      <c r="B620" s="36" t="s">
        <v>2170</v>
      </c>
      <c r="C620" s="11">
        <v>307</v>
      </c>
      <c r="D620" s="11"/>
      <c r="E620" s="37"/>
      <c r="F620" s="38">
        <v>1.4</v>
      </c>
      <c r="G620" s="25">
        <v>11.3</v>
      </c>
      <c r="H620" s="25">
        <v>46.9</v>
      </c>
      <c r="K620" s="25">
        <v>7.6</v>
      </c>
      <c r="P620" s="25">
        <v>6</v>
      </c>
      <c r="Q620" s="25">
        <v>5.5</v>
      </c>
      <c r="X620" s="9"/>
      <c r="Y620" s="9"/>
      <c r="AL620" s="28">
        <v>640</v>
      </c>
    </row>
    <row r="621" spans="1:44" ht="18" customHeight="1" x14ac:dyDescent="0.25">
      <c r="A621" s="35" t="s">
        <v>2172</v>
      </c>
      <c r="B621" s="36" t="s">
        <v>2171</v>
      </c>
      <c r="C621" s="11">
        <v>228</v>
      </c>
      <c r="D621" s="11"/>
      <c r="E621" s="37"/>
      <c r="F621" s="38">
        <v>5.5</v>
      </c>
      <c r="G621" s="25">
        <v>7.8</v>
      </c>
      <c r="H621" s="25">
        <v>31.4</v>
      </c>
      <c r="K621" s="25">
        <v>1.4</v>
      </c>
      <c r="N621" s="25">
        <v>30</v>
      </c>
      <c r="P621" s="25">
        <v>4.9000000000000004</v>
      </c>
      <c r="Q621" s="25">
        <v>1</v>
      </c>
      <c r="X621" s="9"/>
      <c r="Y621" s="9"/>
      <c r="AL621" s="28">
        <v>480</v>
      </c>
    </row>
    <row r="622" spans="1:44" ht="18" customHeight="1" x14ac:dyDescent="0.25">
      <c r="A622" s="35" t="s">
        <v>2174</v>
      </c>
      <c r="B622" s="36" t="s">
        <v>2173</v>
      </c>
      <c r="C622" s="11">
        <v>296</v>
      </c>
      <c r="D622" s="11"/>
      <c r="E622" s="37"/>
      <c r="F622" s="38">
        <v>1.2</v>
      </c>
      <c r="G622" s="25">
        <v>10.199999999999999</v>
      </c>
      <c r="H622" s="25">
        <v>47.1</v>
      </c>
      <c r="K622" s="25">
        <v>6.9</v>
      </c>
      <c r="P622" s="25">
        <v>5.2</v>
      </c>
      <c r="Q622" s="25">
        <v>4.9000000000000004</v>
      </c>
      <c r="X622" s="9"/>
      <c r="Y622" s="9"/>
      <c r="AL622" s="28">
        <v>600</v>
      </c>
    </row>
    <row r="623" spans="1:44" ht="18" customHeight="1" x14ac:dyDescent="0.25">
      <c r="A623" s="35"/>
      <c r="B623" s="36"/>
      <c r="C623" s="11"/>
      <c r="D623" s="11"/>
      <c r="E623" s="37"/>
      <c r="F623" s="38"/>
      <c r="X623" s="9"/>
      <c r="Y623" s="9"/>
    </row>
    <row r="624" spans="1:44" ht="18" customHeight="1" x14ac:dyDescent="0.25">
      <c r="A624" s="35"/>
      <c r="B624" s="54"/>
      <c r="C624" s="11"/>
      <c r="D624" s="11"/>
      <c r="E624" s="37"/>
      <c r="F624" s="38"/>
      <c r="X624" s="9"/>
      <c r="Y624" s="9"/>
    </row>
    <row r="625" spans="1:44" ht="18" customHeight="1" x14ac:dyDescent="0.25">
      <c r="A625" s="35"/>
      <c r="B625" s="54"/>
      <c r="C625" s="11"/>
      <c r="D625" s="11"/>
      <c r="E625" s="37"/>
      <c r="F625" s="38"/>
      <c r="X625" s="9"/>
      <c r="Y625" s="9"/>
    </row>
    <row r="626" spans="1:44" ht="18" customHeight="1" x14ac:dyDescent="0.25">
      <c r="A626" t="s">
        <v>331</v>
      </c>
      <c r="B626" s="26" t="s">
        <v>793</v>
      </c>
      <c r="C626" s="11">
        <v>353.91902484799999</v>
      </c>
      <c r="D626" s="11">
        <v>1481</v>
      </c>
      <c r="E626" s="37">
        <v>5.8</v>
      </c>
      <c r="F626" s="38">
        <v>10.7</v>
      </c>
      <c r="G626" s="25">
        <v>2</v>
      </c>
      <c r="H626" s="25">
        <v>71.5</v>
      </c>
      <c r="I626" s="25">
        <v>78.2</v>
      </c>
      <c r="J626" s="25">
        <v>6.1</v>
      </c>
      <c r="K626" s="25">
        <v>6.1</v>
      </c>
      <c r="L626" s="30">
        <v>0</v>
      </c>
      <c r="M626" s="25">
        <v>0</v>
      </c>
      <c r="N626" s="25">
        <v>65.400000000000006</v>
      </c>
      <c r="O626" s="25">
        <v>0</v>
      </c>
      <c r="P626" s="25">
        <v>8.5</v>
      </c>
      <c r="Q626" s="25">
        <v>0.3</v>
      </c>
      <c r="R626" s="25">
        <v>0.4</v>
      </c>
      <c r="S626" s="25">
        <v>0.9</v>
      </c>
      <c r="T626" s="25">
        <v>0</v>
      </c>
      <c r="U626" s="25">
        <v>0.8</v>
      </c>
      <c r="V626" s="28">
        <v>0</v>
      </c>
      <c r="W626" s="22">
        <v>0</v>
      </c>
      <c r="X626" s="9">
        <v>0</v>
      </c>
      <c r="Y626" s="9">
        <v>0</v>
      </c>
      <c r="Z626" s="22">
        <v>0</v>
      </c>
      <c r="AA626" s="24">
        <v>1</v>
      </c>
      <c r="AB626" s="46">
        <v>0.7</v>
      </c>
      <c r="AC626" s="24">
        <v>1</v>
      </c>
      <c r="AD626" s="9">
        <v>12</v>
      </c>
      <c r="AE626" s="22">
        <v>10</v>
      </c>
      <c r="AF626" s="31">
        <v>2.1</v>
      </c>
      <c r="AG626" s="22">
        <v>0.22</v>
      </c>
      <c r="AH626" s="22">
        <v>0</v>
      </c>
      <c r="AI626" s="22">
        <v>0</v>
      </c>
      <c r="AJ626" s="22">
        <v>50</v>
      </c>
      <c r="AK626" s="30">
        <v>1.5</v>
      </c>
      <c r="AL626" s="28">
        <v>370</v>
      </c>
      <c r="AM626" s="28">
        <v>370</v>
      </c>
      <c r="AN626" s="28">
        <v>35</v>
      </c>
      <c r="AO626" s="28">
        <v>290</v>
      </c>
      <c r="AP626" s="28">
        <v>120</v>
      </c>
      <c r="AQ626" s="25">
        <v>6</v>
      </c>
      <c r="AR626" s="25">
        <v>2</v>
      </c>
    </row>
    <row r="627" spans="1:44" ht="18" customHeight="1" x14ac:dyDescent="0.25">
      <c r="A627" t="s">
        <v>332</v>
      </c>
      <c r="B627" s="26" t="s">
        <v>794</v>
      </c>
      <c r="C627" s="11">
        <v>252.11652343999998</v>
      </c>
      <c r="D627" s="11">
        <v>1055</v>
      </c>
      <c r="E627" s="37">
        <v>3</v>
      </c>
      <c r="F627" s="38">
        <v>15.1</v>
      </c>
      <c r="G627" s="25">
        <v>3.4</v>
      </c>
      <c r="H627" s="25">
        <v>39.799999999999997</v>
      </c>
      <c r="I627" s="25">
        <v>43</v>
      </c>
      <c r="J627" s="25">
        <v>14.7</v>
      </c>
      <c r="K627" s="25">
        <v>14.7</v>
      </c>
      <c r="L627" s="30">
        <v>0</v>
      </c>
      <c r="M627" s="25">
        <v>0</v>
      </c>
      <c r="N627" s="25">
        <v>25.1</v>
      </c>
      <c r="O627" s="25">
        <v>0</v>
      </c>
      <c r="P627" s="25">
        <v>30</v>
      </c>
      <c r="Q627" s="25">
        <v>0.6</v>
      </c>
      <c r="R627" s="25">
        <v>0.4</v>
      </c>
      <c r="S627" s="25">
        <v>1.5</v>
      </c>
      <c r="T627" s="25">
        <v>0</v>
      </c>
      <c r="U627" s="25">
        <v>1.4</v>
      </c>
      <c r="V627" s="28">
        <v>0</v>
      </c>
      <c r="W627" s="22">
        <v>0</v>
      </c>
      <c r="X627" s="9">
        <v>0</v>
      </c>
      <c r="Y627" s="9">
        <v>0</v>
      </c>
      <c r="Z627" s="22">
        <v>2.8</v>
      </c>
      <c r="AA627" s="22">
        <v>2.2000000000000002</v>
      </c>
      <c r="AB627" s="24">
        <v>1</v>
      </c>
      <c r="AC627" s="22">
        <v>1.5</v>
      </c>
      <c r="AD627" s="9">
        <v>19</v>
      </c>
      <c r="AE627" s="22">
        <v>16</v>
      </c>
      <c r="AF627" s="31">
        <v>3.2</v>
      </c>
      <c r="AG627" s="22">
        <v>1.8</v>
      </c>
      <c r="AH627" s="24">
        <v>2</v>
      </c>
      <c r="AI627" s="22">
        <v>0</v>
      </c>
      <c r="AJ627" s="22">
        <v>250</v>
      </c>
      <c r="AK627" s="30">
        <v>6.5</v>
      </c>
      <c r="AL627" s="28">
        <v>1480</v>
      </c>
      <c r="AM627" s="28">
        <v>900</v>
      </c>
      <c r="AN627" s="28">
        <v>69</v>
      </c>
      <c r="AO627" s="28">
        <v>620</v>
      </c>
      <c r="AP627" s="28">
        <v>370</v>
      </c>
      <c r="AQ627" s="28">
        <v>12</v>
      </c>
      <c r="AR627" s="25">
        <v>8.4</v>
      </c>
    </row>
    <row r="628" spans="1:44" ht="18" customHeight="1" x14ac:dyDescent="0.25">
      <c r="A628" t="s">
        <v>333</v>
      </c>
      <c r="B628" s="26" t="s">
        <v>795</v>
      </c>
      <c r="C628" s="11">
        <v>414.37919587199997</v>
      </c>
      <c r="D628" s="11">
        <v>1734</v>
      </c>
      <c r="E628" s="37">
        <v>3.8</v>
      </c>
      <c r="F628" s="38">
        <v>15</v>
      </c>
      <c r="G628" s="25">
        <v>9</v>
      </c>
      <c r="H628" s="25">
        <v>68</v>
      </c>
      <c r="I628" s="25">
        <v>72.900000000000006</v>
      </c>
      <c r="J628" s="25">
        <v>35.799999999999997</v>
      </c>
      <c r="K628" s="25">
        <v>35.799999999999997</v>
      </c>
      <c r="L628" s="30">
        <v>0</v>
      </c>
      <c r="M628" s="25">
        <v>0</v>
      </c>
      <c r="N628" s="25">
        <v>32.200000000000003</v>
      </c>
      <c r="O628" s="25">
        <v>0</v>
      </c>
      <c r="P628" s="25">
        <v>1.6</v>
      </c>
      <c r="Q628" s="25">
        <v>3.9</v>
      </c>
      <c r="R628" s="25">
        <v>2.1</v>
      </c>
      <c r="S628" s="25">
        <v>2.1</v>
      </c>
      <c r="T628" s="25">
        <v>0</v>
      </c>
      <c r="U628" s="25">
        <v>2.1</v>
      </c>
      <c r="V628" s="28">
        <v>7</v>
      </c>
      <c r="W628" s="22">
        <v>0.309</v>
      </c>
      <c r="X628" s="9">
        <v>309</v>
      </c>
      <c r="Y628" s="9">
        <v>0</v>
      </c>
      <c r="Z628" s="24">
        <v>5</v>
      </c>
      <c r="AA628" s="24">
        <v>3</v>
      </c>
      <c r="AB628" s="46">
        <v>0.8</v>
      </c>
      <c r="AC628" s="42">
        <v>0.3</v>
      </c>
      <c r="AD628" s="43">
        <v>7</v>
      </c>
      <c r="AE628" s="24">
        <v>4</v>
      </c>
      <c r="AF628" s="31">
        <v>3</v>
      </c>
      <c r="AG628" s="46">
        <v>0.3</v>
      </c>
      <c r="AH628" s="46">
        <v>0.7</v>
      </c>
      <c r="AI628" s="22">
        <v>35</v>
      </c>
      <c r="AJ628" s="22">
        <v>22</v>
      </c>
      <c r="AK628" s="30">
        <v>2.6</v>
      </c>
      <c r="AL628" s="28">
        <v>155</v>
      </c>
      <c r="AM628" s="28">
        <v>530</v>
      </c>
      <c r="AN628" s="28">
        <v>480</v>
      </c>
      <c r="AO628" s="28">
        <v>380</v>
      </c>
      <c r="AP628" s="28">
        <v>39</v>
      </c>
      <c r="AQ628" s="25">
        <v>7.5</v>
      </c>
      <c r="AR628" s="25">
        <v>1.4</v>
      </c>
    </row>
    <row r="629" spans="1:44" ht="18" customHeight="1" x14ac:dyDescent="0.25">
      <c r="A629" t="s">
        <v>334</v>
      </c>
      <c r="B629" s="26" t="s">
        <v>796</v>
      </c>
      <c r="C629" s="11">
        <v>400.04081539199996</v>
      </c>
      <c r="D629" s="11">
        <v>1674</v>
      </c>
      <c r="E629" s="37">
        <v>4.5999999999999996</v>
      </c>
      <c r="F629" s="38">
        <v>15</v>
      </c>
      <c r="G629" s="25">
        <v>9</v>
      </c>
      <c r="H629" s="25">
        <v>65</v>
      </c>
      <c r="I629" s="25">
        <v>69.099999999999994</v>
      </c>
      <c r="J629" s="25">
        <v>40.299999999999997</v>
      </c>
      <c r="K629" s="25">
        <v>40.299999999999997</v>
      </c>
      <c r="L629" s="30">
        <v>0</v>
      </c>
      <c r="M629" s="25">
        <v>0</v>
      </c>
      <c r="N629" s="25">
        <v>24.7</v>
      </c>
      <c r="O629" s="25">
        <v>0</v>
      </c>
      <c r="P629" s="25">
        <v>3.6</v>
      </c>
      <c r="Q629" s="25">
        <v>4.0999999999999996</v>
      </c>
      <c r="R629" s="25">
        <v>2.1</v>
      </c>
      <c r="S629" s="25">
        <v>2.1</v>
      </c>
      <c r="T629" s="25">
        <v>0</v>
      </c>
      <c r="U629" s="25">
        <v>2.1</v>
      </c>
      <c r="V629" s="28">
        <v>7</v>
      </c>
      <c r="W629" s="22">
        <v>0.309</v>
      </c>
      <c r="X629" s="9">
        <v>309</v>
      </c>
      <c r="Y629" s="9">
        <v>0</v>
      </c>
      <c r="Z629" s="24">
        <v>5</v>
      </c>
      <c r="AA629" s="24">
        <v>3</v>
      </c>
      <c r="AB629" s="46">
        <v>0.8</v>
      </c>
      <c r="AC629" s="42">
        <v>0.3</v>
      </c>
      <c r="AD629" s="43">
        <v>6</v>
      </c>
      <c r="AE629" s="24">
        <v>4</v>
      </c>
      <c r="AF629" s="31">
        <v>3</v>
      </c>
      <c r="AG629" s="46">
        <v>0.3</v>
      </c>
      <c r="AH629" s="46">
        <v>0.7</v>
      </c>
      <c r="AI629" s="22">
        <v>35</v>
      </c>
      <c r="AJ629" s="22">
        <v>22</v>
      </c>
      <c r="AK629" s="30">
        <v>2.8</v>
      </c>
      <c r="AL629" s="28">
        <v>100</v>
      </c>
      <c r="AM629" s="28">
        <v>600</v>
      </c>
      <c r="AN629" s="28">
        <v>420</v>
      </c>
      <c r="AO629" s="28">
        <v>340</v>
      </c>
      <c r="AP629" s="28">
        <v>52</v>
      </c>
      <c r="AQ629" s="25">
        <v>7.5</v>
      </c>
      <c r="AR629" s="25">
        <v>2</v>
      </c>
    </row>
    <row r="630" spans="1:44" ht="18" customHeight="1" x14ac:dyDescent="0.25">
      <c r="A630" t="s">
        <v>335</v>
      </c>
      <c r="B630" s="26" t="s">
        <v>797</v>
      </c>
      <c r="C630" s="11">
        <v>403.86438351999999</v>
      </c>
      <c r="D630" s="11">
        <v>1690</v>
      </c>
      <c r="E630" s="37">
        <v>3.6</v>
      </c>
      <c r="F630" s="38">
        <v>15</v>
      </c>
      <c r="G630" s="25">
        <v>9</v>
      </c>
      <c r="H630" s="25">
        <v>66</v>
      </c>
      <c r="I630" s="25">
        <v>70.099999999999994</v>
      </c>
      <c r="J630" s="25">
        <v>41</v>
      </c>
      <c r="K630" s="25">
        <v>41</v>
      </c>
      <c r="L630" s="30">
        <v>0</v>
      </c>
      <c r="M630" s="25">
        <v>0</v>
      </c>
      <c r="N630" s="25">
        <v>25</v>
      </c>
      <c r="O630" s="25">
        <v>0</v>
      </c>
      <c r="P630" s="25">
        <v>3.7</v>
      </c>
      <c r="Q630" s="25">
        <v>4.2</v>
      </c>
      <c r="R630" s="25">
        <v>2</v>
      </c>
      <c r="S630" s="25">
        <v>2</v>
      </c>
      <c r="T630" s="25">
        <v>0</v>
      </c>
      <c r="U630" s="25">
        <v>2</v>
      </c>
      <c r="V630" s="28">
        <v>7</v>
      </c>
      <c r="W630" s="22">
        <v>0.309</v>
      </c>
      <c r="X630" s="9">
        <v>309</v>
      </c>
      <c r="Y630" s="9">
        <v>0</v>
      </c>
      <c r="Z630" s="22">
        <v>5</v>
      </c>
      <c r="AA630" s="46">
        <v>3</v>
      </c>
      <c r="AB630" s="40">
        <v>0.8</v>
      </c>
      <c r="AC630" s="40">
        <v>0.3</v>
      </c>
      <c r="AD630" s="9" t="s">
        <v>1335</v>
      </c>
      <c r="AE630" s="22">
        <v>4</v>
      </c>
      <c r="AF630" s="31">
        <v>3</v>
      </c>
      <c r="AG630" s="22">
        <v>0.3</v>
      </c>
      <c r="AH630" s="22">
        <v>0.7</v>
      </c>
      <c r="AI630" s="22">
        <v>35</v>
      </c>
      <c r="AJ630" s="22">
        <v>22</v>
      </c>
      <c r="AK630" s="30">
        <v>2.7</v>
      </c>
      <c r="AL630" s="28">
        <v>115</v>
      </c>
      <c r="AM630" s="28">
        <v>550</v>
      </c>
      <c r="AN630" s="25">
        <v>420</v>
      </c>
      <c r="AO630" s="28">
        <v>340</v>
      </c>
      <c r="AP630" s="28">
        <v>55</v>
      </c>
      <c r="AQ630" s="25">
        <v>7.5</v>
      </c>
      <c r="AR630" s="25">
        <v>1.8</v>
      </c>
    </row>
    <row r="631" spans="1:44" ht="18" customHeight="1" x14ac:dyDescent="0.25">
      <c r="A631" t="s">
        <v>336</v>
      </c>
      <c r="B631" s="26" t="s">
        <v>172</v>
      </c>
      <c r="C631" s="11">
        <v>383.79065084799998</v>
      </c>
      <c r="D631" s="11">
        <v>1606</v>
      </c>
      <c r="E631" s="37">
        <v>4.5</v>
      </c>
      <c r="F631" s="38">
        <v>7</v>
      </c>
      <c r="G631" s="25">
        <v>1.5</v>
      </c>
      <c r="H631" s="25">
        <v>83.4</v>
      </c>
      <c r="I631" s="25">
        <v>91.3</v>
      </c>
      <c r="J631" s="25">
        <v>7</v>
      </c>
      <c r="K631" s="25">
        <v>7</v>
      </c>
      <c r="L631" s="30">
        <v>0</v>
      </c>
      <c r="M631" s="25">
        <v>0</v>
      </c>
      <c r="N631" s="25">
        <v>76.400000000000006</v>
      </c>
      <c r="O631" s="25">
        <v>0</v>
      </c>
      <c r="P631" s="25">
        <v>2.1</v>
      </c>
      <c r="Q631" s="25">
        <v>0.3</v>
      </c>
      <c r="R631" s="25">
        <v>0.5</v>
      </c>
      <c r="S631" s="25">
        <v>0.4</v>
      </c>
      <c r="T631" s="25">
        <v>0.19</v>
      </c>
      <c r="U631" s="25">
        <v>0.4</v>
      </c>
      <c r="V631" s="28">
        <v>0</v>
      </c>
      <c r="W631" s="22">
        <v>0</v>
      </c>
      <c r="X631" s="9">
        <v>0</v>
      </c>
      <c r="Y631" s="9">
        <v>0</v>
      </c>
      <c r="Z631" s="22">
        <v>0</v>
      </c>
      <c r="AA631" s="46">
        <v>0.6</v>
      </c>
      <c r="AB631" s="40">
        <v>0.02</v>
      </c>
      <c r="AC631" s="40">
        <v>0.04</v>
      </c>
      <c r="AD631" s="9">
        <v>3.9</v>
      </c>
      <c r="AE631" s="22">
        <v>2.4</v>
      </c>
      <c r="AF631" s="31">
        <v>1.5</v>
      </c>
      <c r="AG631" s="22">
        <v>7.3999999999999996E-2</v>
      </c>
      <c r="AH631" s="22">
        <v>0</v>
      </c>
      <c r="AI631" s="22">
        <v>0</v>
      </c>
      <c r="AJ631" s="22">
        <v>19</v>
      </c>
      <c r="AK631" s="30">
        <v>1.52</v>
      </c>
      <c r="AL631" s="28">
        <v>472</v>
      </c>
      <c r="AM631" s="28">
        <v>156</v>
      </c>
      <c r="AN631" s="25">
        <v>4</v>
      </c>
      <c r="AO631" s="28">
        <v>94</v>
      </c>
      <c r="AP631" s="28">
        <v>25</v>
      </c>
      <c r="AQ631" s="25">
        <v>0.4</v>
      </c>
      <c r="AR631" s="25">
        <v>1</v>
      </c>
    </row>
    <row r="632" spans="1:44" ht="18" customHeight="1" x14ac:dyDescent="0.25">
      <c r="A632" t="s">
        <v>337</v>
      </c>
      <c r="B632" s="26" t="s">
        <v>171</v>
      </c>
      <c r="C632" s="11">
        <v>359.65437703999999</v>
      </c>
      <c r="D632" s="11">
        <v>1505</v>
      </c>
      <c r="E632" s="37">
        <v>10.9</v>
      </c>
      <c r="F632" s="38">
        <v>13.5</v>
      </c>
      <c r="G632" s="25">
        <v>5.8</v>
      </c>
      <c r="H632" s="25">
        <v>61.7</v>
      </c>
      <c r="I632" s="25">
        <v>67.599999999999994</v>
      </c>
      <c r="J632" s="25">
        <v>3</v>
      </c>
      <c r="K632" s="25">
        <v>3</v>
      </c>
      <c r="L632" s="30">
        <v>0</v>
      </c>
      <c r="M632" s="25">
        <v>0</v>
      </c>
      <c r="N632" s="25">
        <v>58.7</v>
      </c>
      <c r="O632" s="25">
        <v>0</v>
      </c>
      <c r="P632" s="25">
        <v>6.7</v>
      </c>
      <c r="Q632" s="25">
        <v>1.2</v>
      </c>
      <c r="R632" s="25">
        <v>3.5</v>
      </c>
      <c r="S632" s="25">
        <v>0.7</v>
      </c>
      <c r="T632" s="25">
        <v>1.47</v>
      </c>
      <c r="U632" s="25">
        <v>0.68</v>
      </c>
      <c r="V632" s="28">
        <v>0</v>
      </c>
      <c r="W632" s="22">
        <v>0</v>
      </c>
      <c r="X632" s="9">
        <v>0</v>
      </c>
      <c r="Y632" s="9">
        <v>0</v>
      </c>
      <c r="Z632" s="22">
        <v>0</v>
      </c>
      <c r="AA632" s="22">
        <v>1.5</v>
      </c>
      <c r="AB632" s="22">
        <v>0.27</v>
      </c>
      <c r="AC632" s="42">
        <v>0.1</v>
      </c>
      <c r="AD632" s="9">
        <v>5.5</v>
      </c>
      <c r="AE632" s="22">
        <v>2.4</v>
      </c>
      <c r="AF632" s="31">
        <v>3.1</v>
      </c>
      <c r="AG632" s="46">
        <v>0.2</v>
      </c>
      <c r="AH632" s="22">
        <v>0</v>
      </c>
      <c r="AI632" s="22">
        <v>0</v>
      </c>
      <c r="AJ632" s="22">
        <v>56</v>
      </c>
      <c r="AK632" s="30">
        <v>1.4</v>
      </c>
      <c r="AL632" s="25">
        <v>4</v>
      </c>
      <c r="AM632" s="28">
        <v>353</v>
      </c>
      <c r="AN632" s="28">
        <v>40</v>
      </c>
      <c r="AO632" s="28">
        <v>220</v>
      </c>
      <c r="AP632" s="28">
        <v>122</v>
      </c>
      <c r="AQ632" s="25">
        <v>1.3</v>
      </c>
      <c r="AR632" s="25">
        <v>4.5</v>
      </c>
    </row>
    <row r="633" spans="1:44" ht="18" customHeight="1" x14ac:dyDescent="0.25">
      <c r="A633" t="s">
        <v>338</v>
      </c>
      <c r="B633" s="26" t="s">
        <v>798</v>
      </c>
      <c r="C633" s="11">
        <v>378.77221767999998</v>
      </c>
      <c r="D633" s="11">
        <v>1585</v>
      </c>
      <c r="E633" s="37">
        <v>5.7</v>
      </c>
      <c r="F633" s="38">
        <v>10.4</v>
      </c>
      <c r="G633" s="25">
        <v>6.3</v>
      </c>
      <c r="H633" s="25">
        <v>69.099999999999994</v>
      </c>
      <c r="I633" s="25">
        <v>74.8</v>
      </c>
      <c r="J633" s="25">
        <v>16.8</v>
      </c>
      <c r="K633" s="25">
        <v>16.8</v>
      </c>
      <c r="L633" s="30">
        <v>0</v>
      </c>
      <c r="M633" s="25">
        <v>0</v>
      </c>
      <c r="N633" s="25">
        <v>52.3</v>
      </c>
      <c r="O633" s="25">
        <v>0</v>
      </c>
      <c r="P633" s="25">
        <v>6.8</v>
      </c>
      <c r="Q633" s="25">
        <v>1.1000000000000001</v>
      </c>
      <c r="R633" s="25">
        <v>2.2999999999999998</v>
      </c>
      <c r="S633" s="25">
        <v>2.6</v>
      </c>
      <c r="T633" s="25">
        <v>0</v>
      </c>
      <c r="U633" s="25">
        <v>2.4</v>
      </c>
      <c r="V633" s="28">
        <v>0</v>
      </c>
      <c r="W633" s="22">
        <v>0</v>
      </c>
      <c r="X633" s="9">
        <v>0</v>
      </c>
      <c r="Y633" s="9">
        <v>0</v>
      </c>
      <c r="Z633" s="22">
        <v>0</v>
      </c>
      <c r="AA633" s="22">
        <v>3.2</v>
      </c>
      <c r="AB633" s="41">
        <v>0.05</v>
      </c>
      <c r="AC633" s="22">
        <v>0.18</v>
      </c>
      <c r="AD633" s="9">
        <v>3.3</v>
      </c>
      <c r="AE633" s="22">
        <v>1.1000000000000001</v>
      </c>
      <c r="AF633" s="31">
        <v>2.2000000000000002</v>
      </c>
      <c r="AG633" s="22">
        <v>1.6</v>
      </c>
      <c r="AH633" s="22">
        <v>0</v>
      </c>
      <c r="AI633" s="22">
        <v>0</v>
      </c>
      <c r="AJ633" s="22">
        <v>131</v>
      </c>
      <c r="AK633" s="30">
        <v>1.67</v>
      </c>
      <c r="AL633" s="28">
        <v>230</v>
      </c>
      <c r="AM633" s="28">
        <v>405</v>
      </c>
      <c r="AN633" s="28">
        <v>16</v>
      </c>
      <c r="AO633" s="28">
        <v>175</v>
      </c>
      <c r="AP633" s="28">
        <v>86</v>
      </c>
      <c r="AQ633" s="25">
        <v>1.5</v>
      </c>
      <c r="AR633" s="25">
        <v>2</v>
      </c>
    </row>
    <row r="634" spans="1:44" ht="18" customHeight="1" x14ac:dyDescent="0.25">
      <c r="A634" t="s">
        <v>339</v>
      </c>
      <c r="B634" s="26" t="s">
        <v>799</v>
      </c>
      <c r="C634" s="11">
        <v>363.71691817599998</v>
      </c>
      <c r="D634" s="11">
        <v>1522</v>
      </c>
      <c r="E634" s="37">
        <v>3</v>
      </c>
      <c r="F634" s="38">
        <v>7.5</v>
      </c>
      <c r="G634" s="25">
        <v>1.3</v>
      </c>
      <c r="H634" s="25">
        <v>79.2</v>
      </c>
      <c r="I634" s="25">
        <v>85.9</v>
      </c>
      <c r="J634" s="25">
        <v>17.2</v>
      </c>
      <c r="K634" s="25">
        <v>17.2</v>
      </c>
      <c r="L634" s="30">
        <v>0</v>
      </c>
      <c r="M634" s="25">
        <v>0</v>
      </c>
      <c r="N634" s="25">
        <v>62</v>
      </c>
      <c r="O634" s="25">
        <v>0</v>
      </c>
      <c r="P634" s="25">
        <v>6.5</v>
      </c>
      <c r="Q634" s="25">
        <v>0.4</v>
      </c>
      <c r="R634" s="25">
        <v>0.4</v>
      </c>
      <c r="S634" s="25">
        <v>0.4</v>
      </c>
      <c r="T634" s="25">
        <v>0</v>
      </c>
      <c r="U634" s="25">
        <v>0.4</v>
      </c>
      <c r="V634" s="28">
        <v>0</v>
      </c>
      <c r="W634" s="22">
        <v>0</v>
      </c>
      <c r="X634" s="9">
        <v>0</v>
      </c>
      <c r="Y634" s="9">
        <v>0</v>
      </c>
      <c r="Z634" s="22">
        <v>0</v>
      </c>
      <c r="AA634" s="22">
        <v>17</v>
      </c>
      <c r="AB634" s="22">
        <v>2.4</v>
      </c>
      <c r="AC634" s="22">
        <v>2.7</v>
      </c>
      <c r="AD634" s="9">
        <v>33</v>
      </c>
      <c r="AE634" s="22">
        <v>31</v>
      </c>
      <c r="AF634" s="31">
        <v>1.8</v>
      </c>
      <c r="AG634" s="22">
        <v>3.4</v>
      </c>
      <c r="AH634" s="22">
        <v>1.7</v>
      </c>
      <c r="AI634" s="22">
        <v>102</v>
      </c>
      <c r="AJ634" s="22">
        <v>340</v>
      </c>
      <c r="AK634" s="30">
        <v>2.5</v>
      </c>
      <c r="AL634" s="28">
        <v>600</v>
      </c>
      <c r="AM634" s="28">
        <v>285</v>
      </c>
      <c r="AN634" s="28">
        <v>500</v>
      </c>
      <c r="AO634" s="28">
        <v>170</v>
      </c>
      <c r="AP634" s="28">
        <v>50</v>
      </c>
      <c r="AQ634" s="28">
        <v>23.8</v>
      </c>
      <c r="AR634" s="25">
        <v>2</v>
      </c>
    </row>
    <row r="635" spans="1:44" ht="18" customHeight="1" x14ac:dyDescent="0.25">
      <c r="A635" t="s">
        <v>340</v>
      </c>
      <c r="B635" s="26" t="s">
        <v>249</v>
      </c>
      <c r="C635" s="11">
        <v>356.30875492799998</v>
      </c>
      <c r="D635" s="11">
        <v>1491</v>
      </c>
      <c r="E635" s="37">
        <v>2.6</v>
      </c>
      <c r="F635" s="38">
        <v>9</v>
      </c>
      <c r="G635" s="25">
        <v>1.5</v>
      </c>
      <c r="H635" s="25">
        <v>76.3</v>
      </c>
      <c r="I635" s="25">
        <v>81.8</v>
      </c>
      <c r="J635" s="25">
        <v>28</v>
      </c>
      <c r="K635" s="25">
        <v>28</v>
      </c>
      <c r="L635" s="30">
        <v>0</v>
      </c>
      <c r="M635" s="25">
        <v>0</v>
      </c>
      <c r="N635" s="25">
        <v>48.3</v>
      </c>
      <c r="O635" s="25">
        <v>0</v>
      </c>
      <c r="P635" s="25">
        <v>7.7</v>
      </c>
      <c r="Q635" s="25">
        <v>0.3</v>
      </c>
      <c r="R635" s="25">
        <v>0.2</v>
      </c>
      <c r="S635" s="25">
        <v>0.6</v>
      </c>
      <c r="T635" s="25">
        <v>0</v>
      </c>
      <c r="U635" s="25">
        <v>0.6</v>
      </c>
      <c r="V635" s="28">
        <v>0</v>
      </c>
      <c r="W635" s="22">
        <v>0.21</v>
      </c>
      <c r="X635" s="9">
        <v>210</v>
      </c>
      <c r="Y635" s="9">
        <v>0</v>
      </c>
      <c r="Z635" s="22">
        <v>6.3</v>
      </c>
      <c r="AA635" s="24">
        <v>5</v>
      </c>
      <c r="AB635" s="46">
        <v>0.5</v>
      </c>
      <c r="AC635" s="42">
        <v>0.5</v>
      </c>
      <c r="AD635" s="9">
        <v>9.1</v>
      </c>
      <c r="AE635" s="24">
        <v>8</v>
      </c>
      <c r="AF635" s="31">
        <v>1.1000000000000001</v>
      </c>
      <c r="AG635" s="46">
        <v>0.1</v>
      </c>
      <c r="AH635" s="22">
        <v>0</v>
      </c>
      <c r="AI635" s="22">
        <v>65</v>
      </c>
      <c r="AJ635" s="22">
        <v>19</v>
      </c>
      <c r="AK635" s="30">
        <v>2.9</v>
      </c>
      <c r="AL635" s="28">
        <v>400</v>
      </c>
      <c r="AM635" s="28">
        <v>410</v>
      </c>
      <c r="AN635" s="28">
        <v>135</v>
      </c>
      <c r="AO635" s="28">
        <v>120</v>
      </c>
      <c r="AP635" s="28">
        <v>55</v>
      </c>
      <c r="AQ635" s="28">
        <v>14.5</v>
      </c>
      <c r="AR635" s="25">
        <v>0.8</v>
      </c>
    </row>
    <row r="636" spans="1:44" ht="18" customHeight="1" x14ac:dyDescent="0.25">
      <c r="A636" t="s">
        <v>341</v>
      </c>
      <c r="B636" s="26" t="s">
        <v>250</v>
      </c>
      <c r="C636" s="11">
        <v>384.029623856</v>
      </c>
      <c r="D636" s="11">
        <v>1607</v>
      </c>
      <c r="E636" s="37">
        <v>3.1</v>
      </c>
      <c r="F636" s="38">
        <v>8.1999999999999993</v>
      </c>
      <c r="G636" s="25">
        <v>1</v>
      </c>
      <c r="H636" s="25">
        <v>84.6</v>
      </c>
      <c r="I636" s="25">
        <v>91.3</v>
      </c>
      <c r="J636" s="25">
        <v>29</v>
      </c>
      <c r="K636" s="25">
        <v>29</v>
      </c>
      <c r="L636" s="30">
        <v>0</v>
      </c>
      <c r="M636" s="25">
        <v>0</v>
      </c>
      <c r="N636" s="25">
        <v>55.6</v>
      </c>
      <c r="O636" s="25">
        <v>0</v>
      </c>
      <c r="P636" s="25">
        <v>2.4</v>
      </c>
      <c r="Q636" s="25">
        <v>0.2</v>
      </c>
      <c r="R636" s="25">
        <v>0.1</v>
      </c>
      <c r="S636" s="25">
        <v>0.3</v>
      </c>
      <c r="T636" s="25">
        <v>0</v>
      </c>
      <c r="U636" s="25">
        <v>0.3</v>
      </c>
      <c r="V636" s="28">
        <v>0</v>
      </c>
      <c r="W636" s="22">
        <v>0.21</v>
      </c>
      <c r="X636" s="9">
        <v>210</v>
      </c>
      <c r="Y636" s="9">
        <v>0</v>
      </c>
      <c r="Z636" s="22">
        <v>6.3</v>
      </c>
      <c r="AA636" s="24">
        <v>5</v>
      </c>
      <c r="AB636" s="46">
        <v>0.5</v>
      </c>
      <c r="AC636" s="22">
        <v>0.51</v>
      </c>
      <c r="AD636" s="9">
        <v>9.3000000000000007</v>
      </c>
      <c r="AE636" s="24">
        <v>8</v>
      </c>
      <c r="AF636" s="31">
        <v>1.3</v>
      </c>
      <c r="AG636" s="22">
        <v>0.11</v>
      </c>
      <c r="AH636" s="22">
        <v>0</v>
      </c>
      <c r="AI636" s="22">
        <v>65</v>
      </c>
      <c r="AJ636" s="22">
        <v>19</v>
      </c>
      <c r="AK636" s="30">
        <v>0.7</v>
      </c>
      <c r="AL636" s="28">
        <v>30</v>
      </c>
      <c r="AM636" s="28">
        <v>120</v>
      </c>
      <c r="AN636" s="28">
        <v>135</v>
      </c>
      <c r="AO636" s="28">
        <v>110</v>
      </c>
      <c r="AP636" s="28">
        <v>28</v>
      </c>
      <c r="AQ636" s="28">
        <v>14.5</v>
      </c>
      <c r="AR636" s="25">
        <v>0.8</v>
      </c>
    </row>
    <row r="637" spans="1:44" ht="18" customHeight="1" x14ac:dyDescent="0.25">
      <c r="A637" t="s">
        <v>342</v>
      </c>
      <c r="B637" s="26" t="s">
        <v>173</v>
      </c>
      <c r="C637" s="11">
        <v>360.37129606399998</v>
      </c>
      <c r="D637" s="11">
        <v>1508</v>
      </c>
      <c r="E637" s="37">
        <v>3.5</v>
      </c>
      <c r="F637" s="38">
        <v>14</v>
      </c>
      <c r="G637" s="25">
        <v>2.5</v>
      </c>
      <c r="H637" s="25">
        <v>69</v>
      </c>
      <c r="I637" s="25">
        <v>75.2</v>
      </c>
      <c r="J637" s="25">
        <v>6.8</v>
      </c>
      <c r="K637" s="25">
        <v>6.8</v>
      </c>
      <c r="L637" s="30">
        <v>0</v>
      </c>
      <c r="M637" s="25">
        <v>0</v>
      </c>
      <c r="N637" s="25">
        <v>62.2</v>
      </c>
      <c r="O637" s="25">
        <v>0</v>
      </c>
      <c r="P637" s="25">
        <v>9.3000000000000007</v>
      </c>
      <c r="Q637" s="25">
        <v>0.6</v>
      </c>
      <c r="R637" s="25">
        <v>0.3</v>
      </c>
      <c r="S637" s="25">
        <v>0.9</v>
      </c>
      <c r="T637" s="25">
        <v>0</v>
      </c>
      <c r="U637" s="25">
        <v>0.9</v>
      </c>
      <c r="V637" s="28">
        <v>0</v>
      </c>
      <c r="W637" s="22">
        <v>0</v>
      </c>
      <c r="X637" s="9">
        <v>0</v>
      </c>
      <c r="Y637" s="9">
        <v>0</v>
      </c>
      <c r="Z637" s="22">
        <v>0</v>
      </c>
      <c r="AA637" s="24">
        <v>2</v>
      </c>
      <c r="AB637" s="40">
        <v>0.08</v>
      </c>
      <c r="AC637" s="22">
        <v>0.15</v>
      </c>
      <c r="AD637" s="9">
        <v>5.9</v>
      </c>
      <c r="AE637" s="22">
        <v>4.0999999999999996</v>
      </c>
      <c r="AF637" s="31">
        <v>1.8</v>
      </c>
      <c r="AG637" s="22">
        <v>0.17</v>
      </c>
      <c r="AH637" s="22">
        <v>0</v>
      </c>
      <c r="AI637" s="22">
        <v>0</v>
      </c>
      <c r="AJ637" s="22">
        <v>32</v>
      </c>
      <c r="AK637" s="30">
        <v>1.61</v>
      </c>
      <c r="AL637" s="28">
        <v>11</v>
      </c>
      <c r="AM637" s="28">
        <v>413</v>
      </c>
      <c r="AN637" s="28">
        <v>11</v>
      </c>
      <c r="AO637" s="28">
        <v>298</v>
      </c>
      <c r="AP637" s="28">
        <v>140</v>
      </c>
      <c r="AQ637" s="25">
        <v>2.4</v>
      </c>
      <c r="AR637" s="25">
        <v>2.4</v>
      </c>
    </row>
    <row r="638" spans="1:44" ht="18" customHeight="1" x14ac:dyDescent="0.25">
      <c r="A638" t="s">
        <v>343</v>
      </c>
      <c r="B638" s="26" t="s">
        <v>800</v>
      </c>
      <c r="C638" s="11">
        <v>318</v>
      </c>
      <c r="D638" s="11">
        <v>1333</v>
      </c>
      <c r="E638" s="37">
        <v>3</v>
      </c>
      <c r="F638" s="38">
        <v>10.199999999999999</v>
      </c>
      <c r="G638" s="25">
        <v>1.9</v>
      </c>
      <c r="H638" s="25">
        <v>64.2</v>
      </c>
      <c r="I638" s="25">
        <v>69.5</v>
      </c>
      <c r="J638" s="25">
        <v>18.100000000000001</v>
      </c>
      <c r="K638" s="25">
        <v>18.100000000000001</v>
      </c>
      <c r="L638" s="30">
        <v>0</v>
      </c>
      <c r="M638" s="25">
        <v>0</v>
      </c>
      <c r="N638" s="25">
        <v>46.1</v>
      </c>
      <c r="O638" s="25">
        <v>0</v>
      </c>
      <c r="P638" s="25">
        <v>17.3</v>
      </c>
      <c r="Q638" s="25">
        <v>0.4</v>
      </c>
      <c r="R638" s="25">
        <v>0.2</v>
      </c>
      <c r="S638" s="25">
        <v>1</v>
      </c>
      <c r="T638" s="25">
        <v>0</v>
      </c>
      <c r="U638" s="25">
        <v>0.9</v>
      </c>
      <c r="V638" s="28">
        <v>0</v>
      </c>
      <c r="W638" s="22">
        <v>0</v>
      </c>
      <c r="X638" s="9">
        <v>0</v>
      </c>
      <c r="Y638" s="9">
        <v>0</v>
      </c>
      <c r="Z638" s="22">
        <v>2.8</v>
      </c>
      <c r="AA638" s="22">
        <v>2.2000000000000002</v>
      </c>
      <c r="AB638" s="24">
        <v>1</v>
      </c>
      <c r="AC638" s="22">
        <v>1.5</v>
      </c>
      <c r="AD638" s="9">
        <v>18</v>
      </c>
      <c r="AE638" s="22">
        <v>16</v>
      </c>
      <c r="AF638" s="31">
        <v>2.4</v>
      </c>
      <c r="AG638" s="22">
        <v>1.8</v>
      </c>
      <c r="AH638" s="46">
        <v>0.8</v>
      </c>
      <c r="AI638" s="22">
        <v>35</v>
      </c>
      <c r="AJ638" s="22">
        <v>250</v>
      </c>
      <c r="AK638" s="30">
        <v>3.4</v>
      </c>
      <c r="AL638" s="28">
        <v>910</v>
      </c>
      <c r="AM638" s="28">
        <v>540</v>
      </c>
      <c r="AN638" s="28">
        <v>50</v>
      </c>
      <c r="AO638" s="28">
        <v>450</v>
      </c>
      <c r="AP638" s="28">
        <v>120</v>
      </c>
      <c r="AQ638" s="28">
        <v>11.7</v>
      </c>
      <c r="AR638" s="25">
        <v>2.5</v>
      </c>
    </row>
    <row r="639" spans="1:44" ht="18" customHeight="1" x14ac:dyDescent="0.25">
      <c r="A639" s="35" t="s">
        <v>344</v>
      </c>
      <c r="B639" s="26" t="s">
        <v>170</v>
      </c>
      <c r="C639" s="11">
        <v>374.47070353599997</v>
      </c>
      <c r="D639" s="11">
        <v>1567</v>
      </c>
      <c r="E639" s="37">
        <v>2.9</v>
      </c>
      <c r="F639" s="38">
        <v>7.9</v>
      </c>
      <c r="G639" s="25">
        <v>1.1000000000000001</v>
      </c>
      <c r="H639" s="25">
        <v>81.099999999999994</v>
      </c>
      <c r="I639" s="25">
        <v>88.8</v>
      </c>
      <c r="J639" s="25">
        <v>6.2</v>
      </c>
      <c r="K639" s="25">
        <v>6.2</v>
      </c>
      <c r="L639" s="30">
        <v>0</v>
      </c>
      <c r="M639" s="25">
        <v>0</v>
      </c>
      <c r="N639" s="25">
        <v>74.900000000000006</v>
      </c>
      <c r="O639" s="25">
        <v>0</v>
      </c>
      <c r="P639" s="25">
        <v>3.9</v>
      </c>
      <c r="Q639" s="25">
        <v>0.3</v>
      </c>
      <c r="R639" s="25">
        <v>0.4</v>
      </c>
      <c r="S639" s="25">
        <v>0.3</v>
      </c>
      <c r="T639" s="25">
        <v>0.14000000000000001</v>
      </c>
      <c r="U639" s="25">
        <v>0.27</v>
      </c>
      <c r="V639" s="28">
        <v>0</v>
      </c>
      <c r="W639" s="22">
        <v>0</v>
      </c>
      <c r="X639" s="9">
        <v>0</v>
      </c>
      <c r="Y639" s="9">
        <v>0</v>
      </c>
      <c r="Z639" s="22">
        <v>2.8</v>
      </c>
      <c r="AA639" s="46">
        <v>0.4</v>
      </c>
      <c r="AB639" s="22">
        <v>0.48</v>
      </c>
      <c r="AC639" s="46">
        <v>0.9</v>
      </c>
      <c r="AD639" s="9">
        <v>4.7</v>
      </c>
      <c r="AE639" s="22">
        <v>3.8</v>
      </c>
      <c r="AF639" s="42">
        <v>0.9</v>
      </c>
      <c r="AG639" s="22">
        <v>1.8</v>
      </c>
      <c r="AH639" s="22">
        <v>0</v>
      </c>
      <c r="AI639" s="22">
        <v>0</v>
      </c>
      <c r="AJ639" s="22">
        <v>167</v>
      </c>
      <c r="AK639" s="30">
        <v>3.07</v>
      </c>
      <c r="AL639" s="28">
        <v>702</v>
      </c>
      <c r="AM639" s="28">
        <v>100</v>
      </c>
      <c r="AN639" s="25">
        <v>2</v>
      </c>
      <c r="AO639" s="28">
        <v>47</v>
      </c>
      <c r="AP639" s="28">
        <v>14</v>
      </c>
      <c r="AQ639" s="25">
        <v>1</v>
      </c>
      <c r="AR639" s="25">
        <v>0.3</v>
      </c>
    </row>
    <row r="640" spans="1:44" ht="18" customHeight="1" x14ac:dyDescent="0.25">
      <c r="A640" t="s">
        <v>2020</v>
      </c>
      <c r="B640" s="36" t="s">
        <v>2021</v>
      </c>
      <c r="C640" s="11">
        <v>378</v>
      </c>
      <c r="D640" s="11"/>
      <c r="E640" s="37"/>
      <c r="F640" s="38">
        <v>12</v>
      </c>
      <c r="G640" s="25">
        <v>1.5</v>
      </c>
      <c r="H640" s="25">
        <v>77</v>
      </c>
      <c r="K640" s="25">
        <v>15</v>
      </c>
      <c r="P640" s="25">
        <v>4</v>
      </c>
      <c r="Q640" s="25">
        <v>0.3</v>
      </c>
      <c r="X640" s="9"/>
      <c r="Y640" s="9"/>
      <c r="AA640" s="46"/>
      <c r="AC640" s="46"/>
      <c r="AF640" s="42"/>
      <c r="AL640" s="28">
        <v>500</v>
      </c>
      <c r="AN640" s="25"/>
    </row>
    <row r="641" spans="1:44" ht="18" customHeight="1" x14ac:dyDescent="0.25">
      <c r="A641" t="s">
        <v>2022</v>
      </c>
      <c r="B641" s="36" t="s">
        <v>2023</v>
      </c>
      <c r="C641" s="11">
        <v>428</v>
      </c>
      <c r="D641" s="11"/>
      <c r="E641" s="37"/>
      <c r="F641" s="38">
        <v>14.2</v>
      </c>
      <c r="G641" s="25">
        <v>10</v>
      </c>
      <c r="H641" s="25">
        <v>69.5</v>
      </c>
      <c r="K641" s="25">
        <v>28.6</v>
      </c>
      <c r="L641" s="30">
        <v>0</v>
      </c>
      <c r="M641" s="25">
        <v>0</v>
      </c>
      <c r="N641" s="38" t="s">
        <v>2024</v>
      </c>
      <c r="O641" s="38" t="s">
        <v>2024</v>
      </c>
      <c r="P641" s="25">
        <v>1.4</v>
      </c>
      <c r="Q641" s="25">
        <v>4.2</v>
      </c>
      <c r="U641" s="25">
        <v>1.6E-2</v>
      </c>
      <c r="X641" s="9">
        <v>350</v>
      </c>
      <c r="Y641" s="9"/>
      <c r="Z641" s="22">
        <v>6</v>
      </c>
      <c r="AA641" s="46"/>
      <c r="AB641" s="22">
        <v>0.9</v>
      </c>
      <c r="AC641" s="46"/>
      <c r="AE641" s="22">
        <v>6</v>
      </c>
      <c r="AF641" s="42"/>
      <c r="AG641" s="22">
        <v>0.3</v>
      </c>
      <c r="AI641" s="22">
        <v>52</v>
      </c>
      <c r="AJ641" s="22">
        <v>35</v>
      </c>
      <c r="AL641" s="28">
        <v>120</v>
      </c>
      <c r="AM641" s="28">
        <v>33</v>
      </c>
      <c r="AN641" s="25">
        <v>400</v>
      </c>
      <c r="AQ641" s="25">
        <v>7.5</v>
      </c>
      <c r="AR641" s="25">
        <v>2.5</v>
      </c>
    </row>
    <row r="642" spans="1:44" ht="18" customHeight="1" x14ac:dyDescent="0.25">
      <c r="A642" t="s">
        <v>2026</v>
      </c>
      <c r="B642" s="36" t="s">
        <v>2027</v>
      </c>
      <c r="C642" s="11">
        <v>424</v>
      </c>
      <c r="D642" s="11"/>
      <c r="E642" s="37"/>
      <c r="F642" s="38">
        <v>12.9</v>
      </c>
      <c r="G642" s="25">
        <v>10</v>
      </c>
      <c r="H642" s="25">
        <v>69.099999999999994</v>
      </c>
      <c r="K642" s="25">
        <v>30</v>
      </c>
      <c r="L642" s="30">
        <v>0</v>
      </c>
      <c r="M642" s="25">
        <v>0</v>
      </c>
      <c r="N642" s="38" t="s">
        <v>2024</v>
      </c>
      <c r="O642" s="38" t="s">
        <v>2024</v>
      </c>
      <c r="P642" s="25">
        <v>2.9</v>
      </c>
      <c r="Q642" s="25">
        <v>4.0999999999999996</v>
      </c>
      <c r="U642" s="25">
        <v>0.16</v>
      </c>
      <c r="X642" s="9">
        <v>360</v>
      </c>
      <c r="Y642" s="9"/>
      <c r="Z642" s="22">
        <v>5.5</v>
      </c>
      <c r="AA642" s="46"/>
      <c r="AB642" s="22">
        <v>0.85</v>
      </c>
      <c r="AC642" s="46"/>
      <c r="AE642" s="22">
        <v>5.4</v>
      </c>
      <c r="AF642" s="42"/>
      <c r="AG642" s="22">
        <v>0.3</v>
      </c>
      <c r="AI642" s="22">
        <v>55</v>
      </c>
      <c r="AJ642" s="22">
        <v>33</v>
      </c>
      <c r="AL642" s="28">
        <v>130</v>
      </c>
      <c r="AM642" s="28">
        <v>33</v>
      </c>
      <c r="AN642" s="25">
        <v>390</v>
      </c>
      <c r="AQ642" s="25">
        <v>7.5</v>
      </c>
      <c r="AR642" s="25">
        <v>2.9</v>
      </c>
    </row>
    <row r="643" spans="1:44" ht="18" customHeight="1" x14ac:dyDescent="0.25">
      <c r="A643" t="s">
        <v>2028</v>
      </c>
      <c r="B643" s="36" t="s">
        <v>2029</v>
      </c>
      <c r="C643" s="11">
        <v>89</v>
      </c>
      <c r="D643" s="11"/>
      <c r="E643" s="37"/>
      <c r="F643" s="38">
        <v>2.5</v>
      </c>
      <c r="G643" s="25">
        <v>2.9</v>
      </c>
      <c r="H643" s="25">
        <v>13</v>
      </c>
      <c r="K643" s="25">
        <v>5.7</v>
      </c>
      <c r="L643" s="30">
        <v>0</v>
      </c>
      <c r="M643" s="25">
        <v>0</v>
      </c>
      <c r="N643" s="38" t="s">
        <v>2024</v>
      </c>
      <c r="O643" s="38" t="s">
        <v>2024</v>
      </c>
      <c r="P643" s="25">
        <v>0.63</v>
      </c>
      <c r="Q643" s="25">
        <v>1.3</v>
      </c>
      <c r="U643" s="25">
        <v>0.42299999999999999</v>
      </c>
      <c r="X643" s="9">
        <v>100.5</v>
      </c>
      <c r="Y643" s="9"/>
      <c r="Z643" s="22">
        <v>1.6</v>
      </c>
      <c r="AA643" s="46"/>
      <c r="AB643" s="22">
        <v>0.12</v>
      </c>
      <c r="AC643" s="46">
        <v>0.16</v>
      </c>
      <c r="AE643" s="22">
        <v>0.74</v>
      </c>
      <c r="AF643" s="42"/>
      <c r="AG643" s="22">
        <v>0.08</v>
      </c>
      <c r="AH643" s="22">
        <v>0.12</v>
      </c>
      <c r="AI643" s="22">
        <v>15.9</v>
      </c>
      <c r="AJ643" s="22">
        <v>11.6</v>
      </c>
      <c r="AL643" s="28">
        <v>42.3</v>
      </c>
      <c r="AM643" s="28">
        <v>5.3</v>
      </c>
      <c r="AN643" s="25">
        <v>121.7</v>
      </c>
      <c r="AQ643" s="25">
        <v>2.1</v>
      </c>
      <c r="AR643" s="25">
        <v>0.85</v>
      </c>
    </row>
    <row r="644" spans="1:44" ht="18" customHeight="1" x14ac:dyDescent="0.25">
      <c r="A644" t="s">
        <v>2030</v>
      </c>
      <c r="B644" s="36" t="s">
        <v>2033</v>
      </c>
      <c r="C644" s="11">
        <v>89</v>
      </c>
      <c r="D644" s="11"/>
      <c r="E644" s="37"/>
      <c r="F644" s="38">
        <v>2.5</v>
      </c>
      <c r="G644" s="25">
        <v>2.9</v>
      </c>
      <c r="H644" s="25">
        <v>13</v>
      </c>
      <c r="K644" s="25">
        <v>6.9</v>
      </c>
      <c r="L644" s="30">
        <v>0</v>
      </c>
      <c r="M644" s="25">
        <v>0</v>
      </c>
      <c r="N644" s="38" t="s">
        <v>2024</v>
      </c>
      <c r="O644" s="38">
        <v>0.42</v>
      </c>
      <c r="P644" s="25">
        <v>0.21</v>
      </c>
      <c r="Q644" s="25">
        <v>1.3</v>
      </c>
      <c r="U644" s="25">
        <v>0.42899999999999999</v>
      </c>
      <c r="X644" s="9">
        <v>101</v>
      </c>
      <c r="Y644" s="9"/>
      <c r="Z644" s="22">
        <v>1.6</v>
      </c>
      <c r="AA644" s="46"/>
      <c r="AB644" s="22">
        <v>0.12</v>
      </c>
      <c r="AC644" s="46">
        <v>0.16</v>
      </c>
      <c r="AE644" s="22">
        <v>0.7</v>
      </c>
      <c r="AF644" s="42"/>
      <c r="AG644" s="22">
        <v>0.08</v>
      </c>
      <c r="AH644" s="22">
        <v>0.12</v>
      </c>
      <c r="AI644" s="22">
        <v>16</v>
      </c>
      <c r="AJ644" s="22">
        <v>12</v>
      </c>
      <c r="AL644" s="28">
        <v>42</v>
      </c>
      <c r="AM644" s="28">
        <v>5.3</v>
      </c>
      <c r="AN644" s="25">
        <v>122</v>
      </c>
      <c r="AQ644" s="25">
        <v>2.1</v>
      </c>
      <c r="AR644" s="25">
        <v>0.8</v>
      </c>
    </row>
    <row r="645" spans="1:44" ht="18" customHeight="1" x14ac:dyDescent="0.25">
      <c r="A645" t="s">
        <v>2031</v>
      </c>
      <c r="B645" s="36" t="s">
        <v>2041</v>
      </c>
      <c r="C645" s="11">
        <v>62</v>
      </c>
      <c r="D645" s="11"/>
      <c r="E645" s="37"/>
      <c r="F645" s="38">
        <v>0.3</v>
      </c>
      <c r="G645" s="25">
        <v>0.1</v>
      </c>
      <c r="H645" s="25">
        <v>14.1</v>
      </c>
      <c r="K645" s="25">
        <v>13.4</v>
      </c>
      <c r="L645" s="30">
        <v>0</v>
      </c>
      <c r="M645" s="25">
        <v>0</v>
      </c>
      <c r="N645" s="38" t="s">
        <v>2024</v>
      </c>
      <c r="O645" s="38" t="s">
        <v>2024</v>
      </c>
      <c r="P645" s="25">
        <v>1.7</v>
      </c>
      <c r="Q645" s="25">
        <v>0.01</v>
      </c>
      <c r="X645" s="9"/>
      <c r="Y645" s="9"/>
      <c r="AA645" s="46"/>
      <c r="AC645" s="46"/>
      <c r="AF645" s="42"/>
      <c r="AI645" s="22">
        <v>10</v>
      </c>
      <c r="AL645" s="28">
        <v>3</v>
      </c>
      <c r="AN645" s="25"/>
    </row>
    <row r="646" spans="1:44" ht="18" customHeight="1" x14ac:dyDescent="0.25">
      <c r="A646" t="s">
        <v>2032</v>
      </c>
      <c r="B646" s="36" t="s">
        <v>2040</v>
      </c>
      <c r="C646" s="11">
        <v>60</v>
      </c>
      <c r="D646" s="11"/>
      <c r="E646" s="37"/>
      <c r="F646" s="38">
        <v>0.6</v>
      </c>
      <c r="G646" s="25">
        <v>0.2</v>
      </c>
      <c r="H646" s="25">
        <v>12.7</v>
      </c>
      <c r="K646" s="25">
        <v>11.6</v>
      </c>
      <c r="L646" s="30">
        <v>0</v>
      </c>
      <c r="M646" s="25">
        <v>0</v>
      </c>
      <c r="N646" s="38" t="s">
        <v>2024</v>
      </c>
      <c r="O646" s="38" t="s">
        <v>2024</v>
      </c>
      <c r="P646" s="25">
        <v>2.7</v>
      </c>
      <c r="Q646" s="25">
        <v>0</v>
      </c>
      <c r="X646" s="9"/>
      <c r="Y646" s="9"/>
      <c r="AA646" s="46"/>
      <c r="AC646" s="46"/>
      <c r="AF646" s="42"/>
      <c r="AI646" s="22">
        <v>35</v>
      </c>
      <c r="AL646" s="28">
        <v>2</v>
      </c>
      <c r="AN646" s="25"/>
    </row>
    <row r="647" spans="1:44" ht="18" customHeight="1" x14ac:dyDescent="0.25">
      <c r="A647" t="s">
        <v>2034</v>
      </c>
      <c r="B647" s="36" t="s">
        <v>2042</v>
      </c>
      <c r="C647" s="11">
        <v>57</v>
      </c>
      <c r="D647" s="11"/>
      <c r="E647" s="37"/>
      <c r="F647" s="38">
        <v>0.37</v>
      </c>
      <c r="G647" s="25">
        <v>0.25</v>
      </c>
      <c r="H647" s="25">
        <v>12.4</v>
      </c>
      <c r="K647" s="25">
        <v>11</v>
      </c>
      <c r="L647" s="30">
        <v>0</v>
      </c>
      <c r="M647" s="25">
        <v>0</v>
      </c>
      <c r="N647" s="38" t="s">
        <v>2024</v>
      </c>
      <c r="O647" s="38" t="s">
        <v>2024</v>
      </c>
      <c r="P647" s="25">
        <v>1.6</v>
      </c>
      <c r="Q647" s="25">
        <v>0.01</v>
      </c>
      <c r="X647" s="9"/>
      <c r="Y647" s="9"/>
      <c r="AA647" s="46"/>
      <c r="AC647" s="46"/>
      <c r="AF647" s="42"/>
      <c r="AI647" s="22">
        <v>25</v>
      </c>
      <c r="AL647" s="28">
        <v>10</v>
      </c>
      <c r="AN647" s="25"/>
    </row>
    <row r="648" spans="1:44" ht="18" customHeight="1" x14ac:dyDescent="0.25">
      <c r="A648" t="s">
        <v>2035</v>
      </c>
      <c r="B648" s="36" t="s">
        <v>2043</v>
      </c>
      <c r="C648" s="11">
        <v>72</v>
      </c>
      <c r="D648" s="11"/>
      <c r="E648" s="37"/>
      <c r="F648" s="38">
        <v>0.6</v>
      </c>
      <c r="G648" s="25">
        <v>0.2</v>
      </c>
      <c r="H648" s="25">
        <v>16</v>
      </c>
      <c r="K648" s="25">
        <v>13.5</v>
      </c>
      <c r="L648" s="30">
        <v>0</v>
      </c>
      <c r="M648" s="25">
        <v>0</v>
      </c>
      <c r="N648" s="38" t="s">
        <v>2024</v>
      </c>
      <c r="O648" s="38" t="s">
        <v>2024</v>
      </c>
      <c r="P648" s="25">
        <v>1.8</v>
      </c>
      <c r="Q648" s="25">
        <v>0.02</v>
      </c>
      <c r="X648" s="9"/>
      <c r="Y648" s="9"/>
      <c r="AA648" s="46"/>
      <c r="AC648" s="46"/>
      <c r="AF648" s="42"/>
      <c r="AI648" s="22">
        <v>10</v>
      </c>
      <c r="AL648" s="28">
        <v>10</v>
      </c>
      <c r="AN648" s="25"/>
    </row>
    <row r="649" spans="1:44" ht="18" customHeight="1" x14ac:dyDescent="0.25">
      <c r="A649" t="s">
        <v>2036</v>
      </c>
      <c r="B649" s="36" t="s">
        <v>2044</v>
      </c>
      <c r="C649" s="11">
        <v>59</v>
      </c>
      <c r="D649" s="11"/>
      <c r="E649" s="37"/>
      <c r="F649" s="38">
        <v>0.3</v>
      </c>
      <c r="G649" s="25">
        <v>0.1</v>
      </c>
      <c r="H649" s="25">
        <v>13</v>
      </c>
      <c r="K649" s="25">
        <v>12</v>
      </c>
      <c r="L649" s="30">
        <v>0</v>
      </c>
      <c r="M649" s="25">
        <v>0</v>
      </c>
      <c r="N649" s="38" t="s">
        <v>2024</v>
      </c>
      <c r="O649" s="38" t="s">
        <v>2024</v>
      </c>
      <c r="P649" s="25">
        <v>2.5</v>
      </c>
      <c r="Q649" s="25">
        <v>0.01</v>
      </c>
      <c r="X649" s="9"/>
      <c r="Y649" s="9"/>
      <c r="AA649" s="46"/>
      <c r="AC649" s="46"/>
      <c r="AF649" s="42"/>
      <c r="AI649" s="22">
        <v>10</v>
      </c>
      <c r="AL649" s="28">
        <v>5</v>
      </c>
      <c r="AN649" s="25"/>
    </row>
    <row r="650" spans="1:44" ht="18" customHeight="1" x14ac:dyDescent="0.25">
      <c r="A650" t="s">
        <v>2037</v>
      </c>
      <c r="B650" s="36" t="s">
        <v>2045</v>
      </c>
      <c r="C650" s="11">
        <v>76</v>
      </c>
      <c r="D650" s="11"/>
      <c r="E650" s="37"/>
      <c r="F650" s="38">
        <v>0.7</v>
      </c>
      <c r="G650" s="25">
        <v>0.2</v>
      </c>
      <c r="H650" s="25">
        <v>16.8</v>
      </c>
      <c r="K650" s="25">
        <v>15.3</v>
      </c>
      <c r="L650" s="30">
        <v>0</v>
      </c>
      <c r="M650" s="25">
        <v>0</v>
      </c>
      <c r="N650" s="38" t="s">
        <v>2024</v>
      </c>
      <c r="O650" s="38" t="s">
        <v>2024</v>
      </c>
      <c r="P650" s="25">
        <v>2</v>
      </c>
      <c r="Q650" s="25">
        <v>0.01</v>
      </c>
      <c r="X650" s="9"/>
      <c r="Y650" s="9"/>
      <c r="AA650" s="46"/>
      <c r="AC650" s="46"/>
      <c r="AF650" s="42"/>
      <c r="AI650" s="22">
        <v>35</v>
      </c>
      <c r="AL650" s="28">
        <v>2</v>
      </c>
      <c r="AN650" s="25"/>
    </row>
    <row r="651" spans="1:44" ht="18" customHeight="1" x14ac:dyDescent="0.25">
      <c r="A651" t="s">
        <v>2038</v>
      </c>
      <c r="B651" s="36" t="s">
        <v>2046</v>
      </c>
      <c r="C651" s="11">
        <v>71</v>
      </c>
      <c r="D651" s="11"/>
      <c r="E651" s="37"/>
      <c r="F651" s="38">
        <v>0.7</v>
      </c>
      <c r="G651" s="25">
        <v>0.2</v>
      </c>
      <c r="H651" s="25">
        <v>15.5</v>
      </c>
      <c r="K651" s="25">
        <v>13.5</v>
      </c>
      <c r="L651" s="30">
        <v>0</v>
      </c>
      <c r="M651" s="25">
        <v>0</v>
      </c>
      <c r="N651" s="38" t="s">
        <v>2024</v>
      </c>
      <c r="O651" s="38" t="s">
        <v>2024</v>
      </c>
      <c r="P651" s="25">
        <v>2</v>
      </c>
      <c r="Q651" s="25">
        <v>0.01</v>
      </c>
      <c r="X651" s="9"/>
      <c r="Y651" s="9"/>
      <c r="AA651" s="46"/>
      <c r="AC651" s="46"/>
      <c r="AF651" s="42"/>
      <c r="AI651" s="22">
        <v>10</v>
      </c>
      <c r="AL651" s="28">
        <v>10</v>
      </c>
      <c r="AN651" s="25"/>
    </row>
    <row r="652" spans="1:44" ht="18" customHeight="1" x14ac:dyDescent="0.25">
      <c r="A652" t="s">
        <v>2039</v>
      </c>
      <c r="B652" s="36" t="s">
        <v>2047</v>
      </c>
      <c r="C652" s="11">
        <v>57</v>
      </c>
      <c r="D652" s="11"/>
      <c r="E652" s="37"/>
      <c r="F652" s="38">
        <v>0.35</v>
      </c>
      <c r="G652" s="25">
        <v>0.25</v>
      </c>
      <c r="H652" s="25">
        <v>12.6</v>
      </c>
      <c r="K652" s="25">
        <v>11</v>
      </c>
      <c r="L652" s="30">
        <v>0</v>
      </c>
      <c r="M652" s="25">
        <v>0</v>
      </c>
      <c r="N652" s="38" t="s">
        <v>2024</v>
      </c>
      <c r="O652" s="38" t="s">
        <v>2024</v>
      </c>
      <c r="P652" s="25">
        <v>1.4</v>
      </c>
      <c r="Q652" s="25">
        <v>0.01</v>
      </c>
      <c r="X652" s="9"/>
      <c r="Y652" s="9"/>
      <c r="AI652" s="22">
        <v>25</v>
      </c>
      <c r="AL652" s="28">
        <v>10</v>
      </c>
    </row>
    <row r="653" spans="1:44" ht="18" customHeight="1" x14ac:dyDescent="0.25">
      <c r="A653" t="s">
        <v>2048</v>
      </c>
      <c r="B653" s="36" t="s">
        <v>2055</v>
      </c>
      <c r="C653" s="11">
        <v>56</v>
      </c>
      <c r="D653" s="11"/>
      <c r="E653" s="37"/>
      <c r="F653" s="38">
        <v>0.3</v>
      </c>
      <c r="G653" s="25">
        <v>0.1</v>
      </c>
      <c r="H653" s="25">
        <v>12.7</v>
      </c>
      <c r="K653" s="25">
        <v>10.8</v>
      </c>
      <c r="L653" s="30">
        <v>0</v>
      </c>
      <c r="M653" s="25">
        <v>0</v>
      </c>
      <c r="N653" s="38" t="s">
        <v>2024</v>
      </c>
      <c r="O653" s="38" t="s">
        <v>2024</v>
      </c>
      <c r="P653" s="25">
        <v>1.4</v>
      </c>
      <c r="Q653" s="25">
        <v>0.01</v>
      </c>
      <c r="X653" s="9"/>
      <c r="Y653" s="9"/>
      <c r="AI653" s="22">
        <v>30</v>
      </c>
      <c r="AL653" s="28">
        <v>10</v>
      </c>
    </row>
    <row r="654" spans="1:44" ht="18" customHeight="1" x14ac:dyDescent="0.25">
      <c r="A654" t="s">
        <v>2049</v>
      </c>
      <c r="B654" s="36" t="s">
        <v>2056</v>
      </c>
      <c r="C654" s="11">
        <v>62</v>
      </c>
      <c r="D654" s="11"/>
      <c r="E654" s="37"/>
      <c r="F654" s="38">
        <v>0.5</v>
      </c>
      <c r="G654" s="25">
        <v>0.01</v>
      </c>
      <c r="H654" s="25">
        <v>13.8</v>
      </c>
      <c r="K654" s="25">
        <v>10.199999999999999</v>
      </c>
      <c r="L654" s="30">
        <v>0</v>
      </c>
      <c r="M654" s="25">
        <v>0</v>
      </c>
      <c r="N654" s="38" t="s">
        <v>2024</v>
      </c>
      <c r="O654" s="38" t="s">
        <v>2024</v>
      </c>
      <c r="P654" s="25">
        <v>2.1</v>
      </c>
      <c r="Q654" s="25">
        <v>0.01</v>
      </c>
      <c r="X654" s="9"/>
      <c r="Y654" s="9"/>
      <c r="AI654" s="22">
        <v>30</v>
      </c>
      <c r="AL654" s="28">
        <v>10</v>
      </c>
    </row>
    <row r="655" spans="1:44" ht="18" customHeight="1" x14ac:dyDescent="0.25">
      <c r="A655" t="s">
        <v>2050</v>
      </c>
      <c r="B655" s="36" t="s">
        <v>2057</v>
      </c>
      <c r="C655" s="11">
        <v>55</v>
      </c>
      <c r="D655" s="11"/>
      <c r="E655" s="37"/>
      <c r="F655" s="38">
        <v>0.4</v>
      </c>
      <c r="G655" s="25">
        <v>0.4</v>
      </c>
      <c r="H655" s="25">
        <v>12.5</v>
      </c>
      <c r="K655" s="25">
        <v>9.6999999999999993</v>
      </c>
      <c r="L655" s="30">
        <v>0</v>
      </c>
      <c r="M655" s="25">
        <v>0</v>
      </c>
      <c r="N655" s="38" t="s">
        <v>2024</v>
      </c>
      <c r="O655" s="38" t="s">
        <v>2024</v>
      </c>
      <c r="P655" s="25">
        <v>1.9</v>
      </c>
      <c r="Q655" s="25">
        <v>0.01</v>
      </c>
      <c r="X655" s="9"/>
      <c r="Y655" s="9"/>
      <c r="AI655" s="22">
        <v>30</v>
      </c>
      <c r="AL655" s="28">
        <v>10</v>
      </c>
    </row>
    <row r="656" spans="1:44" ht="18" customHeight="1" x14ac:dyDescent="0.25">
      <c r="A656" t="s">
        <v>2051</v>
      </c>
      <c r="B656" s="36" t="s">
        <v>2058</v>
      </c>
      <c r="C656" s="11">
        <v>65</v>
      </c>
      <c r="D656" s="11"/>
      <c r="E656" s="37"/>
      <c r="F656" s="38">
        <v>0.5</v>
      </c>
      <c r="G656" s="25">
        <v>0.2</v>
      </c>
      <c r="H656" s="25">
        <v>15.3</v>
      </c>
      <c r="K656" s="25">
        <v>13.9</v>
      </c>
      <c r="L656" s="30">
        <v>0</v>
      </c>
      <c r="M656" s="25">
        <v>0</v>
      </c>
      <c r="N656" s="25">
        <v>0</v>
      </c>
      <c r="O656" s="25">
        <v>0</v>
      </c>
      <c r="P656" s="25">
        <v>1.7</v>
      </c>
      <c r="Q656" s="25">
        <v>0.1</v>
      </c>
      <c r="X656" s="9"/>
      <c r="Y656" s="9"/>
      <c r="AI656" s="22">
        <v>30</v>
      </c>
      <c r="AL656" s="28">
        <v>10</v>
      </c>
    </row>
    <row r="657" spans="1:44" ht="18" customHeight="1" x14ac:dyDescent="0.25">
      <c r="A657" t="s">
        <v>2052</v>
      </c>
      <c r="B657" s="36" t="s">
        <v>2059</v>
      </c>
      <c r="C657" s="11">
        <v>46</v>
      </c>
      <c r="D657" s="11"/>
      <c r="E657" s="37"/>
      <c r="F657" s="38">
        <v>0.1</v>
      </c>
      <c r="G657" s="25">
        <v>0.1</v>
      </c>
      <c r="H657" s="25">
        <v>11.2</v>
      </c>
      <c r="K657" s="25">
        <v>9.8000000000000007</v>
      </c>
      <c r="L657" s="30">
        <v>0</v>
      </c>
      <c r="M657" s="25">
        <v>0</v>
      </c>
      <c r="N657" s="25">
        <v>0</v>
      </c>
      <c r="O657" s="25">
        <v>0</v>
      </c>
      <c r="P657" s="25">
        <v>0</v>
      </c>
      <c r="Q657" s="25">
        <v>0</v>
      </c>
      <c r="X657" s="9"/>
      <c r="Y657" s="9"/>
      <c r="AI657" s="22">
        <v>20</v>
      </c>
    </row>
    <row r="658" spans="1:44" ht="18" customHeight="1" x14ac:dyDescent="0.25">
      <c r="A658" t="s">
        <v>2053</v>
      </c>
      <c r="B658" s="36" t="s">
        <v>2060</v>
      </c>
      <c r="C658" s="11">
        <v>76</v>
      </c>
      <c r="D658" s="11"/>
      <c r="E658" s="37"/>
      <c r="F658" s="38">
        <v>3.2</v>
      </c>
      <c r="G658" s="25">
        <v>3.2</v>
      </c>
      <c r="H658" s="25">
        <v>8.6999999999999993</v>
      </c>
      <c r="K658" s="25">
        <v>2.1</v>
      </c>
      <c r="L658" s="30">
        <v>0</v>
      </c>
      <c r="M658" s="25">
        <v>0</v>
      </c>
      <c r="N658" s="25">
        <v>0</v>
      </c>
      <c r="O658" s="25">
        <v>0</v>
      </c>
      <c r="P658" s="25">
        <v>0.4</v>
      </c>
      <c r="Q658" s="25">
        <v>0.8</v>
      </c>
      <c r="X658" s="9"/>
      <c r="Y658" s="9"/>
      <c r="AL658" s="28">
        <v>73</v>
      </c>
    </row>
    <row r="659" spans="1:44" ht="18" customHeight="1" x14ac:dyDescent="0.25">
      <c r="A659" t="s">
        <v>2054</v>
      </c>
      <c r="B659" s="36" t="s">
        <v>2061</v>
      </c>
      <c r="C659" s="11">
        <v>387</v>
      </c>
      <c r="D659" s="11"/>
      <c r="E659" s="37"/>
      <c r="F659" s="38">
        <v>10</v>
      </c>
      <c r="G659" s="25">
        <v>1.9</v>
      </c>
      <c r="H659" s="25">
        <v>80.900000000000006</v>
      </c>
      <c r="K659" s="25">
        <v>34.5</v>
      </c>
      <c r="L659" s="30">
        <v>0</v>
      </c>
      <c r="M659" s="25">
        <v>0</v>
      </c>
      <c r="N659" s="25">
        <v>0</v>
      </c>
      <c r="O659" s="25">
        <v>0</v>
      </c>
      <c r="P659" s="25">
        <v>3.2</v>
      </c>
      <c r="Q659" s="25">
        <v>0.35</v>
      </c>
      <c r="U659" s="25">
        <v>0.76100000000000001</v>
      </c>
      <c r="X659" s="9">
        <v>240</v>
      </c>
      <c r="Y659" s="9"/>
      <c r="Z659" s="22">
        <v>10</v>
      </c>
      <c r="AB659" s="22">
        <v>0.75</v>
      </c>
      <c r="AE659" s="22">
        <v>6.5</v>
      </c>
      <c r="AG659" s="22">
        <v>0.3</v>
      </c>
      <c r="AI659" s="22">
        <v>30</v>
      </c>
      <c r="AJ659" s="22">
        <v>65</v>
      </c>
      <c r="AL659" s="28">
        <v>40</v>
      </c>
      <c r="AM659" s="11"/>
      <c r="AN659" s="28">
        <v>160</v>
      </c>
      <c r="AQ659" s="25">
        <v>6</v>
      </c>
      <c r="AR659" s="25">
        <v>1.2</v>
      </c>
    </row>
    <row r="660" spans="1:44" ht="18" customHeight="1" x14ac:dyDescent="0.25">
      <c r="A660" t="s">
        <v>2062</v>
      </c>
      <c r="B660" s="36" t="s">
        <v>2071</v>
      </c>
      <c r="C660" s="11">
        <v>396</v>
      </c>
      <c r="D660" s="11"/>
      <c r="E660" s="37"/>
      <c r="F660" s="38">
        <v>11</v>
      </c>
      <c r="G660" s="25">
        <v>4</v>
      </c>
      <c r="H660" s="25">
        <v>77.55</v>
      </c>
      <c r="K660" s="25">
        <v>45</v>
      </c>
      <c r="L660" s="30">
        <v>0</v>
      </c>
      <c r="M660" s="25">
        <v>0</v>
      </c>
      <c r="N660" s="25">
        <v>0</v>
      </c>
      <c r="O660" s="25">
        <v>0</v>
      </c>
      <c r="P660" s="25">
        <v>3</v>
      </c>
      <c r="Q660" s="25">
        <v>1.5</v>
      </c>
      <c r="X660" s="9">
        <v>290</v>
      </c>
      <c r="Y660" s="9"/>
      <c r="Z660" s="22">
        <v>9</v>
      </c>
      <c r="AB660" s="22">
        <v>0.7</v>
      </c>
      <c r="AE660" s="22">
        <v>6</v>
      </c>
      <c r="AG660" s="22">
        <v>0.3</v>
      </c>
      <c r="AI660" s="22">
        <v>26</v>
      </c>
      <c r="AJ660" s="22">
        <v>63</v>
      </c>
      <c r="AL660" s="28">
        <v>40</v>
      </c>
      <c r="AM660" s="11"/>
      <c r="AN660" s="28">
        <v>250</v>
      </c>
      <c r="AQ660" s="25">
        <v>6</v>
      </c>
      <c r="AR660" s="25">
        <v>1.4</v>
      </c>
    </row>
    <row r="661" spans="1:44" ht="18" customHeight="1" x14ac:dyDescent="0.25">
      <c r="A661" t="s">
        <v>2063</v>
      </c>
      <c r="B661" s="36" t="s">
        <v>2072</v>
      </c>
      <c r="C661" s="11">
        <v>422</v>
      </c>
      <c r="D661" s="11"/>
      <c r="E661" s="37"/>
      <c r="F661" s="38">
        <v>15</v>
      </c>
      <c r="G661" s="25">
        <v>10</v>
      </c>
      <c r="H661" s="38">
        <v>66.5</v>
      </c>
      <c r="K661" s="25">
        <v>36</v>
      </c>
      <c r="L661" s="30">
        <v>0</v>
      </c>
      <c r="M661" s="25">
        <v>0</v>
      </c>
      <c r="N661" s="25">
        <v>0</v>
      </c>
      <c r="O661" s="25">
        <v>0</v>
      </c>
      <c r="P661" s="25">
        <v>3</v>
      </c>
      <c r="Q661" s="25">
        <v>4.4000000000000004</v>
      </c>
      <c r="U661" s="25">
        <v>1.6</v>
      </c>
      <c r="X661" s="9">
        <v>360</v>
      </c>
      <c r="Y661" s="9"/>
      <c r="Z661" s="22">
        <v>5</v>
      </c>
      <c r="AB661" s="22">
        <v>0.6</v>
      </c>
      <c r="AE661" s="22">
        <v>5</v>
      </c>
      <c r="AG661" s="22">
        <v>0.3</v>
      </c>
      <c r="AI661" s="22">
        <v>35</v>
      </c>
      <c r="AJ661" s="22">
        <v>42</v>
      </c>
      <c r="AL661" s="28">
        <v>130</v>
      </c>
      <c r="AN661" s="28">
        <v>420</v>
      </c>
      <c r="AQ661" s="25">
        <v>7.5</v>
      </c>
      <c r="AR661" s="25">
        <v>1</v>
      </c>
    </row>
    <row r="662" spans="1:44" ht="18" customHeight="1" x14ac:dyDescent="0.25">
      <c r="A662" t="s">
        <v>2064</v>
      </c>
      <c r="B662" s="36" t="s">
        <v>2073</v>
      </c>
      <c r="C662" s="11">
        <v>416</v>
      </c>
      <c r="D662" s="11"/>
      <c r="E662" s="37"/>
      <c r="F662" s="38">
        <v>14.5</v>
      </c>
      <c r="G662" s="25">
        <v>9.5</v>
      </c>
      <c r="H662" s="25">
        <v>65.7</v>
      </c>
      <c r="K662" s="25">
        <v>37.1</v>
      </c>
      <c r="L662" s="30">
        <v>0</v>
      </c>
      <c r="M662" s="25">
        <v>0</v>
      </c>
      <c r="N662" s="25">
        <v>0</v>
      </c>
      <c r="O662" s="25">
        <v>0</v>
      </c>
      <c r="P662" s="25">
        <v>4.8</v>
      </c>
      <c r="Q662" s="25">
        <v>3.9</v>
      </c>
      <c r="U662" s="25">
        <v>1.7</v>
      </c>
      <c r="X662" s="9">
        <v>400</v>
      </c>
      <c r="Y662" s="9"/>
      <c r="Z662" s="22">
        <v>5.5</v>
      </c>
      <c r="AB662" s="22">
        <v>0.9</v>
      </c>
      <c r="AE662" s="22">
        <v>5.5</v>
      </c>
      <c r="AG662" s="22">
        <v>0.35</v>
      </c>
      <c r="AI662" s="22">
        <v>52</v>
      </c>
      <c r="AJ662" s="22">
        <v>35</v>
      </c>
      <c r="AL662" s="28">
        <v>130</v>
      </c>
      <c r="AN662" s="28">
        <v>420</v>
      </c>
      <c r="AQ662" s="25">
        <v>7.5</v>
      </c>
      <c r="AR662" s="25">
        <v>3</v>
      </c>
    </row>
    <row r="663" spans="1:44" ht="18" customHeight="1" x14ac:dyDescent="0.25">
      <c r="A663" t="s">
        <v>2065</v>
      </c>
      <c r="B663" s="36" t="s">
        <v>2074</v>
      </c>
      <c r="C663" s="11">
        <v>422</v>
      </c>
      <c r="D663" s="11"/>
      <c r="E663" s="37"/>
      <c r="F663" s="38">
        <v>14</v>
      </c>
      <c r="G663" s="25">
        <v>10</v>
      </c>
      <c r="H663" s="25">
        <v>67.2</v>
      </c>
      <c r="K663" s="25">
        <v>35</v>
      </c>
      <c r="L663" s="30">
        <v>0</v>
      </c>
      <c r="M663" s="25">
        <v>0</v>
      </c>
      <c r="N663" s="25">
        <v>0</v>
      </c>
      <c r="O663" s="25">
        <v>0</v>
      </c>
      <c r="P663" s="25">
        <v>3.5</v>
      </c>
      <c r="Q663" s="25">
        <v>4</v>
      </c>
      <c r="U663" s="25">
        <v>1.8</v>
      </c>
      <c r="X663" s="9">
        <v>380</v>
      </c>
      <c r="Y663" s="9"/>
      <c r="Z663" s="22">
        <v>6</v>
      </c>
      <c r="AB663" s="22">
        <v>1</v>
      </c>
      <c r="AE663" s="22">
        <v>5.5</v>
      </c>
      <c r="AG663" s="22">
        <v>0.3</v>
      </c>
      <c r="AI663" s="22">
        <v>60</v>
      </c>
      <c r="AJ663" s="22">
        <v>34</v>
      </c>
      <c r="AL663" s="28">
        <v>130</v>
      </c>
      <c r="AN663" s="28">
        <v>440</v>
      </c>
      <c r="AQ663" s="25">
        <v>7</v>
      </c>
      <c r="AR663" s="25">
        <v>3</v>
      </c>
    </row>
    <row r="664" spans="1:44" ht="18" customHeight="1" x14ac:dyDescent="0.25">
      <c r="A664" t="s">
        <v>2066</v>
      </c>
      <c r="B664" s="36" t="s">
        <v>2075</v>
      </c>
      <c r="C664" s="11">
        <v>423</v>
      </c>
      <c r="D664" s="11"/>
      <c r="E664" s="37"/>
      <c r="F664" s="38">
        <v>13.7</v>
      </c>
      <c r="G664" s="25">
        <v>10</v>
      </c>
      <c r="H664" s="25">
        <v>68.2</v>
      </c>
      <c r="K664" s="25">
        <v>33</v>
      </c>
      <c r="L664" s="30">
        <v>0</v>
      </c>
      <c r="M664" s="25">
        <v>0</v>
      </c>
      <c r="N664" s="25">
        <v>0</v>
      </c>
      <c r="O664" s="25">
        <v>0</v>
      </c>
      <c r="P664" s="25">
        <v>3</v>
      </c>
      <c r="Q664" s="25">
        <v>4.4000000000000004</v>
      </c>
      <c r="U664" s="25">
        <v>1.7</v>
      </c>
      <c r="X664" s="9">
        <v>360</v>
      </c>
      <c r="Y664" s="9"/>
      <c r="Z664" s="22">
        <v>5</v>
      </c>
      <c r="AB664" s="22">
        <v>0.8</v>
      </c>
      <c r="AE664" s="22">
        <v>5.5</v>
      </c>
      <c r="AG664" s="22">
        <v>0.35</v>
      </c>
      <c r="AI664" s="22">
        <v>60</v>
      </c>
      <c r="AJ664" s="22">
        <v>30</v>
      </c>
      <c r="AL664" s="28">
        <v>130</v>
      </c>
      <c r="AN664" s="28">
        <v>390</v>
      </c>
      <c r="AQ664" s="25">
        <v>7</v>
      </c>
      <c r="AR664" s="25">
        <v>2</v>
      </c>
    </row>
    <row r="665" spans="1:44" ht="18" customHeight="1" x14ac:dyDescent="0.25">
      <c r="A665" t="s">
        <v>2067</v>
      </c>
      <c r="B665" s="36" t="s">
        <v>2076</v>
      </c>
      <c r="C665" s="11">
        <v>429</v>
      </c>
      <c r="D665" s="11"/>
      <c r="E665" s="37"/>
      <c r="F665" s="38">
        <v>13</v>
      </c>
      <c r="G665" s="25">
        <v>11</v>
      </c>
      <c r="H665" s="25">
        <v>68.3</v>
      </c>
      <c r="K665" s="25">
        <v>35</v>
      </c>
      <c r="L665" s="30">
        <v>0</v>
      </c>
      <c r="M665" s="25">
        <v>0</v>
      </c>
      <c r="N665" s="25">
        <v>0</v>
      </c>
      <c r="O665" s="25">
        <v>0</v>
      </c>
      <c r="P665" s="25">
        <v>2.4</v>
      </c>
      <c r="Q665" s="25">
        <v>4.0999999999999996</v>
      </c>
      <c r="U665" s="25">
        <v>1.7</v>
      </c>
      <c r="X665" s="9">
        <v>310</v>
      </c>
      <c r="Y665" s="9"/>
      <c r="Z665" s="22">
        <v>5</v>
      </c>
      <c r="AB665" s="22">
        <v>0.8</v>
      </c>
      <c r="AE665" s="22">
        <v>4</v>
      </c>
      <c r="AG665" s="22">
        <v>0.3</v>
      </c>
      <c r="AI665" s="22">
        <v>45</v>
      </c>
      <c r="AJ665" s="22">
        <v>30</v>
      </c>
      <c r="AL665" s="28">
        <v>125</v>
      </c>
      <c r="AN665" s="28">
        <v>400</v>
      </c>
      <c r="AQ665" s="25">
        <v>7.5</v>
      </c>
      <c r="AR665" s="25">
        <v>2</v>
      </c>
    </row>
    <row r="666" spans="1:44" ht="18" customHeight="1" x14ac:dyDescent="0.25">
      <c r="A666" t="s">
        <v>2068</v>
      </c>
      <c r="B666" s="36" t="s">
        <v>2077</v>
      </c>
      <c r="C666" s="11">
        <v>89</v>
      </c>
      <c r="D666" s="11"/>
      <c r="E666" s="37"/>
      <c r="F666" s="38">
        <v>2.5</v>
      </c>
      <c r="G666" s="25">
        <v>2.9</v>
      </c>
      <c r="H666" s="25">
        <v>12.7</v>
      </c>
      <c r="K666" s="25">
        <v>6.9</v>
      </c>
      <c r="L666" s="30">
        <v>0</v>
      </c>
      <c r="M666" s="25">
        <v>0</v>
      </c>
      <c r="N666" s="25">
        <v>0</v>
      </c>
      <c r="O666" s="25">
        <v>0.42</v>
      </c>
      <c r="P666" s="25">
        <v>0.63</v>
      </c>
      <c r="Q666" s="25">
        <v>1.3</v>
      </c>
      <c r="U666" s="25">
        <v>0.42299999999999999</v>
      </c>
      <c r="X666" s="9">
        <v>100.5</v>
      </c>
      <c r="Y666" s="9"/>
      <c r="Z666" s="22">
        <v>1.6</v>
      </c>
      <c r="AB666" s="22">
        <v>0.12</v>
      </c>
      <c r="AC666" s="22">
        <v>0.16</v>
      </c>
      <c r="AE666" s="22">
        <v>0.74</v>
      </c>
      <c r="AG666" s="22">
        <v>0.08</v>
      </c>
      <c r="AI666" s="22">
        <v>15.9</v>
      </c>
      <c r="AJ666" s="22">
        <v>11.6</v>
      </c>
      <c r="AL666" s="28">
        <v>42.3</v>
      </c>
      <c r="AN666" s="28">
        <v>121.7</v>
      </c>
      <c r="AQ666" s="25">
        <v>2.1</v>
      </c>
      <c r="AR666" s="25">
        <v>0.85</v>
      </c>
    </row>
    <row r="667" spans="1:44" ht="18" customHeight="1" x14ac:dyDescent="0.25">
      <c r="A667" t="s">
        <v>2069</v>
      </c>
      <c r="B667" s="36" t="s">
        <v>2078</v>
      </c>
      <c r="C667" s="11">
        <v>92</v>
      </c>
      <c r="D667" s="11"/>
      <c r="E667" s="37"/>
      <c r="F667" s="38">
        <v>2.2999999999999998</v>
      </c>
      <c r="G667" s="25">
        <v>3</v>
      </c>
      <c r="H667" s="25">
        <v>14</v>
      </c>
      <c r="K667" s="25">
        <v>6.7</v>
      </c>
      <c r="L667" s="30">
        <v>0</v>
      </c>
      <c r="M667" s="25">
        <v>0</v>
      </c>
      <c r="N667" s="25">
        <v>0</v>
      </c>
      <c r="O667" s="25">
        <v>0</v>
      </c>
      <c r="P667" s="25">
        <v>0.12</v>
      </c>
      <c r="Q667" s="25">
        <v>1.25</v>
      </c>
      <c r="U667" s="25">
        <v>0.47</v>
      </c>
      <c r="X667" s="9">
        <v>109</v>
      </c>
      <c r="Y667" s="9"/>
      <c r="Z667" s="22">
        <v>2</v>
      </c>
      <c r="AB667" s="22">
        <v>0.14000000000000001</v>
      </c>
      <c r="AC667" s="22">
        <v>0.15</v>
      </c>
      <c r="AE667" s="22">
        <v>2.4</v>
      </c>
      <c r="AG667" s="22">
        <v>0.18</v>
      </c>
      <c r="AI667" s="22">
        <v>11</v>
      </c>
      <c r="AJ667" s="22">
        <v>27</v>
      </c>
      <c r="AL667" s="28">
        <v>30</v>
      </c>
      <c r="AN667" s="28">
        <v>91</v>
      </c>
      <c r="AQ667" s="25">
        <v>1.5</v>
      </c>
      <c r="AR667" s="25">
        <v>1.1000000000000001</v>
      </c>
    </row>
    <row r="668" spans="1:44" ht="18" customHeight="1" x14ac:dyDescent="0.25">
      <c r="A668" t="s">
        <v>2070</v>
      </c>
      <c r="B668" s="36" t="s">
        <v>2079</v>
      </c>
      <c r="C668" s="11">
        <v>85</v>
      </c>
      <c r="D668" s="11"/>
      <c r="E668" s="37"/>
      <c r="F668" s="38">
        <v>2.5</v>
      </c>
      <c r="G668" s="25">
        <v>2.9</v>
      </c>
      <c r="H668" s="25">
        <v>12</v>
      </c>
      <c r="K668" s="25">
        <v>6.9</v>
      </c>
      <c r="L668" s="30">
        <v>0</v>
      </c>
      <c r="M668" s="25">
        <v>0</v>
      </c>
      <c r="N668" s="25">
        <v>0</v>
      </c>
      <c r="O668" s="25">
        <v>0.42</v>
      </c>
      <c r="P668" s="25">
        <v>0.63</v>
      </c>
      <c r="Q668" s="25">
        <v>1.3</v>
      </c>
      <c r="U668" s="25">
        <v>0.42199999999999999</v>
      </c>
      <c r="X668" s="9">
        <v>100.2</v>
      </c>
      <c r="Y668" s="9"/>
      <c r="Z668" s="22">
        <v>1.6</v>
      </c>
      <c r="AB668" s="22">
        <v>0.12</v>
      </c>
      <c r="AC668" s="22">
        <v>0.16</v>
      </c>
      <c r="AE668" s="22">
        <v>0.74</v>
      </c>
      <c r="AG668" s="22">
        <v>0.08</v>
      </c>
      <c r="AH668" s="22">
        <v>0.12</v>
      </c>
      <c r="AI668" s="22">
        <v>15.8</v>
      </c>
      <c r="AJ668" s="9">
        <v>11.6</v>
      </c>
      <c r="AL668" s="28">
        <v>42.4</v>
      </c>
      <c r="AN668" s="28">
        <v>121.3</v>
      </c>
      <c r="AQ668" s="25">
        <v>2.1</v>
      </c>
      <c r="AR668" s="25">
        <v>0.84</v>
      </c>
    </row>
    <row r="669" spans="1:44" ht="18" customHeight="1" x14ac:dyDescent="0.25">
      <c r="A669" t="s">
        <v>2080</v>
      </c>
      <c r="B669" s="36" t="s">
        <v>2086</v>
      </c>
      <c r="C669" s="11">
        <v>89</v>
      </c>
      <c r="D669" s="11"/>
      <c r="E669" s="37"/>
      <c r="F669" s="38">
        <v>2.5</v>
      </c>
      <c r="G669" s="25">
        <v>2.9</v>
      </c>
      <c r="H669" s="25">
        <v>13</v>
      </c>
      <c r="K669" s="25">
        <v>7.4</v>
      </c>
      <c r="L669" s="30">
        <v>0</v>
      </c>
      <c r="M669" s="25">
        <v>0</v>
      </c>
      <c r="N669" s="25">
        <v>0</v>
      </c>
      <c r="O669" s="25">
        <v>0.42</v>
      </c>
      <c r="P669" s="25">
        <v>0.64</v>
      </c>
      <c r="Q669" s="25">
        <v>1.3</v>
      </c>
      <c r="U669" s="25">
        <v>0.42</v>
      </c>
      <c r="X669" s="9">
        <v>101</v>
      </c>
      <c r="Y669" s="9"/>
      <c r="Z669" s="22">
        <v>1.6</v>
      </c>
      <c r="AB669" s="22">
        <v>0.12</v>
      </c>
      <c r="AC669" s="22">
        <v>0.16</v>
      </c>
      <c r="AE669" s="22">
        <v>0.7</v>
      </c>
      <c r="AG669" s="22">
        <v>0.08</v>
      </c>
      <c r="AH669" s="22">
        <v>0.12</v>
      </c>
      <c r="AI669" s="22">
        <v>16</v>
      </c>
      <c r="AJ669" s="22">
        <v>12</v>
      </c>
      <c r="AL669" s="28">
        <v>42</v>
      </c>
      <c r="AN669" s="28">
        <v>122</v>
      </c>
      <c r="AQ669" s="25">
        <v>2.1</v>
      </c>
      <c r="AR669" s="25">
        <v>0.8</v>
      </c>
    </row>
    <row r="670" spans="1:44" ht="18" customHeight="1" x14ac:dyDescent="0.25">
      <c r="A670" t="s">
        <v>2081</v>
      </c>
      <c r="B670" s="36" t="s">
        <v>2087</v>
      </c>
      <c r="C670" s="11">
        <v>85</v>
      </c>
      <c r="D670" s="11"/>
      <c r="E670" s="37"/>
      <c r="F670" s="38">
        <v>2.5</v>
      </c>
      <c r="G670" s="25">
        <v>2.9</v>
      </c>
      <c r="H670" s="25">
        <v>12</v>
      </c>
      <c r="K670" s="25">
        <v>7.3</v>
      </c>
      <c r="L670" s="30">
        <v>0</v>
      </c>
      <c r="M670" s="25">
        <v>0</v>
      </c>
      <c r="N670" s="25">
        <v>0</v>
      </c>
      <c r="O670" s="25">
        <v>0.42</v>
      </c>
      <c r="P670" s="25">
        <v>0.63</v>
      </c>
      <c r="Q670" s="25">
        <v>1.3</v>
      </c>
      <c r="U670" s="25">
        <v>0.42</v>
      </c>
      <c r="X670" s="9">
        <v>100</v>
      </c>
      <c r="Y670" s="9"/>
      <c r="Z670" s="22">
        <v>1.6</v>
      </c>
      <c r="AB670" s="22">
        <v>0.12</v>
      </c>
      <c r="AC670" s="22">
        <v>0.16</v>
      </c>
      <c r="AE670" s="22">
        <v>0.7</v>
      </c>
      <c r="AG670" s="22">
        <v>0.08</v>
      </c>
      <c r="AH670" s="22">
        <v>0.12</v>
      </c>
      <c r="AI670" s="22">
        <v>16</v>
      </c>
      <c r="AJ670" s="22">
        <v>12</v>
      </c>
      <c r="AL670" s="28">
        <v>42</v>
      </c>
      <c r="AN670" s="28">
        <v>121</v>
      </c>
      <c r="AQ670" s="25">
        <v>2.1</v>
      </c>
      <c r="AR670" s="25">
        <v>0.8</v>
      </c>
    </row>
    <row r="671" spans="1:44" ht="18" customHeight="1" x14ac:dyDescent="0.25">
      <c r="A671" t="s">
        <v>2082</v>
      </c>
      <c r="B671" s="86" t="s">
        <v>2088</v>
      </c>
      <c r="C671" s="11">
        <v>83</v>
      </c>
      <c r="D671" s="11"/>
      <c r="E671" s="37"/>
      <c r="F671" s="38">
        <v>1</v>
      </c>
      <c r="G671" s="25">
        <v>0.2</v>
      </c>
      <c r="H671" s="25">
        <v>18.7</v>
      </c>
      <c r="K671" s="25">
        <v>13.2</v>
      </c>
      <c r="L671" s="30">
        <v>0</v>
      </c>
      <c r="M671" s="25">
        <v>0</v>
      </c>
      <c r="N671" s="25">
        <v>0</v>
      </c>
      <c r="O671" s="25">
        <v>0</v>
      </c>
      <c r="P671" s="25">
        <v>1.4</v>
      </c>
      <c r="Q671" s="25">
        <v>0.01</v>
      </c>
      <c r="X671" s="9"/>
      <c r="Y671" s="9"/>
      <c r="AI671" s="22">
        <v>10</v>
      </c>
      <c r="AL671" s="28">
        <v>3</v>
      </c>
    </row>
    <row r="672" spans="1:44" ht="18" customHeight="1" x14ac:dyDescent="0.25">
      <c r="A672" t="s">
        <v>2083</v>
      </c>
      <c r="B672" s="86" t="s">
        <v>2091</v>
      </c>
      <c r="C672" s="11">
        <v>53</v>
      </c>
      <c r="D672" s="11"/>
      <c r="E672" s="37"/>
      <c r="F672" s="38">
        <v>0.5</v>
      </c>
      <c r="G672" s="25">
        <v>0.1</v>
      </c>
      <c r="H672" s="25">
        <v>12.6</v>
      </c>
      <c r="K672" s="25">
        <v>10.7</v>
      </c>
      <c r="L672" s="30">
        <v>0</v>
      </c>
      <c r="M672" s="25">
        <v>0</v>
      </c>
      <c r="N672" s="25">
        <v>0</v>
      </c>
      <c r="O672" s="25">
        <v>0</v>
      </c>
      <c r="P672" s="25">
        <v>1.5</v>
      </c>
      <c r="Q672" s="25">
        <v>0.01</v>
      </c>
      <c r="X672" s="9"/>
      <c r="Y672" s="9"/>
      <c r="AI672" s="22">
        <v>30</v>
      </c>
      <c r="AL672" s="28">
        <v>10</v>
      </c>
    </row>
    <row r="673" spans="1:44" ht="18" customHeight="1" x14ac:dyDescent="0.25">
      <c r="A673" t="s">
        <v>2084</v>
      </c>
      <c r="B673" s="86" t="s">
        <v>2090</v>
      </c>
      <c r="C673" s="11">
        <v>58</v>
      </c>
      <c r="D673" s="11"/>
      <c r="E673" s="37"/>
      <c r="F673" s="38">
        <v>0.3</v>
      </c>
      <c r="G673" s="25">
        <v>7.0000000000000007E-2</v>
      </c>
      <c r="H673" s="25">
        <v>14</v>
      </c>
      <c r="K673" s="25">
        <v>12.1</v>
      </c>
      <c r="L673" s="30">
        <v>0</v>
      </c>
      <c r="M673" s="25">
        <v>0</v>
      </c>
      <c r="N673" s="25">
        <v>0</v>
      </c>
      <c r="O673" s="25">
        <v>0</v>
      </c>
      <c r="P673" s="25">
        <v>1.2</v>
      </c>
      <c r="Q673" s="25">
        <v>0.01</v>
      </c>
      <c r="X673" s="9"/>
      <c r="Y673" s="9"/>
      <c r="AI673" s="22">
        <v>30</v>
      </c>
      <c r="AL673" s="28">
        <v>10</v>
      </c>
    </row>
    <row r="674" spans="1:44" ht="18" customHeight="1" x14ac:dyDescent="0.25">
      <c r="A674" t="s">
        <v>2085</v>
      </c>
      <c r="B674" s="86" t="s">
        <v>2089</v>
      </c>
      <c r="C674" s="11">
        <v>63</v>
      </c>
      <c r="D674" s="11"/>
      <c r="E674" s="37"/>
      <c r="F674" s="38">
        <v>0.5</v>
      </c>
      <c r="G674" s="25">
        <v>0.2</v>
      </c>
      <c r="H674" s="25">
        <v>14.8</v>
      </c>
      <c r="K674" s="25">
        <v>11.8</v>
      </c>
      <c r="L674" s="30">
        <v>0</v>
      </c>
      <c r="M674" s="25">
        <v>0</v>
      </c>
      <c r="N674" s="25">
        <v>0</v>
      </c>
      <c r="O674" s="25">
        <v>0</v>
      </c>
      <c r="P674" s="25">
        <v>1.5</v>
      </c>
      <c r="Q674" s="25">
        <v>0.02</v>
      </c>
      <c r="X674" s="9"/>
      <c r="Y674" s="9"/>
      <c r="AI674" s="22">
        <v>30</v>
      </c>
      <c r="AL674" s="28">
        <v>10</v>
      </c>
    </row>
    <row r="675" spans="1:44" ht="18" customHeight="1" x14ac:dyDescent="0.25">
      <c r="A675" t="s">
        <v>2092</v>
      </c>
      <c r="B675" s="36" t="s">
        <v>2110</v>
      </c>
      <c r="C675" s="11">
        <v>62</v>
      </c>
      <c r="D675" s="11"/>
      <c r="E675" s="37"/>
      <c r="F675" s="38">
        <v>2.8</v>
      </c>
      <c r="G675" s="25">
        <v>2</v>
      </c>
      <c r="H675" s="25">
        <v>8.1</v>
      </c>
      <c r="K675" s="25">
        <v>2.1</v>
      </c>
      <c r="L675" s="30">
        <v>0</v>
      </c>
      <c r="M675" s="25">
        <v>0</v>
      </c>
      <c r="N675" s="25">
        <v>0</v>
      </c>
      <c r="O675" s="25">
        <v>0</v>
      </c>
      <c r="P675" s="25">
        <v>0.8</v>
      </c>
      <c r="Q675" s="25">
        <v>0.23</v>
      </c>
      <c r="U675" s="25">
        <v>2.3000000000000001E-4</v>
      </c>
      <c r="X675" s="9"/>
      <c r="Y675" s="9"/>
      <c r="AL675" s="28">
        <v>22</v>
      </c>
    </row>
    <row r="676" spans="1:44" ht="18" customHeight="1" x14ac:dyDescent="0.25">
      <c r="A676" t="s">
        <v>2093</v>
      </c>
      <c r="B676" s="36" t="s">
        <v>2112</v>
      </c>
      <c r="C676" s="11">
        <v>60</v>
      </c>
      <c r="D676" s="11"/>
      <c r="E676" s="37"/>
      <c r="F676" s="38">
        <v>2.8</v>
      </c>
      <c r="G676" s="25">
        <v>2.5</v>
      </c>
      <c r="H676" s="25">
        <v>6.6</v>
      </c>
      <c r="K676" s="25">
        <v>1.5</v>
      </c>
      <c r="L676" s="30">
        <v>0</v>
      </c>
      <c r="M676" s="25">
        <v>0</v>
      </c>
      <c r="N676" s="25">
        <v>0</v>
      </c>
      <c r="O676" s="25">
        <v>0</v>
      </c>
      <c r="P676" s="25">
        <v>1.7</v>
      </c>
      <c r="Q676" s="38" t="s">
        <v>2111</v>
      </c>
      <c r="U676" s="25">
        <v>1.9000000000000001E-4</v>
      </c>
      <c r="X676" s="9"/>
      <c r="Y676" s="9"/>
      <c r="AL676" s="28">
        <v>20</v>
      </c>
    </row>
    <row r="677" spans="1:44" ht="18" customHeight="1" x14ac:dyDescent="0.25">
      <c r="A677" t="s">
        <v>2094</v>
      </c>
      <c r="B677" s="36" t="s">
        <v>2113</v>
      </c>
      <c r="C677" s="11">
        <v>67</v>
      </c>
      <c r="D677" s="11"/>
      <c r="E677" s="37"/>
      <c r="F677" s="38">
        <v>2.7</v>
      </c>
      <c r="G677" s="25">
        <v>2.5</v>
      </c>
      <c r="H677" s="25">
        <v>8.4</v>
      </c>
      <c r="K677" s="25">
        <v>1.1000000000000001</v>
      </c>
      <c r="L677" s="30">
        <v>0</v>
      </c>
      <c r="M677" s="25">
        <v>0</v>
      </c>
      <c r="N677" s="25">
        <v>0</v>
      </c>
      <c r="O677" s="25">
        <v>0</v>
      </c>
      <c r="P677" s="25">
        <v>1.5</v>
      </c>
      <c r="Q677" s="25">
        <v>0.36</v>
      </c>
      <c r="U677" s="25">
        <v>3.6000000000000002E-4</v>
      </c>
      <c r="X677" s="9"/>
      <c r="Y677" s="9"/>
      <c r="AL677" s="28">
        <v>20</v>
      </c>
    </row>
    <row r="678" spans="1:44" ht="18" customHeight="1" x14ac:dyDescent="0.25">
      <c r="A678" t="s">
        <v>2095</v>
      </c>
      <c r="B678" s="36" t="s">
        <v>2114</v>
      </c>
      <c r="C678" s="11">
        <v>71</v>
      </c>
      <c r="D678" s="11"/>
      <c r="E678" s="37"/>
      <c r="F678" s="38">
        <v>3.5</v>
      </c>
      <c r="G678" s="25">
        <v>2.7</v>
      </c>
      <c r="H678" s="25">
        <v>8.1999999999999993</v>
      </c>
      <c r="K678" s="25">
        <v>2.2999999999999998</v>
      </c>
      <c r="L678" s="30">
        <v>0</v>
      </c>
      <c r="M678" s="25">
        <v>0</v>
      </c>
      <c r="N678" s="25">
        <v>0</v>
      </c>
      <c r="O678" s="25">
        <v>0</v>
      </c>
      <c r="P678" s="25">
        <v>0.6</v>
      </c>
      <c r="Q678" s="25">
        <v>0.41</v>
      </c>
      <c r="U678" s="25">
        <v>6.3000000000000003E-4</v>
      </c>
      <c r="X678" s="9"/>
      <c r="Y678" s="9"/>
      <c r="AL678" s="28">
        <v>30</v>
      </c>
    </row>
    <row r="679" spans="1:44" ht="18" customHeight="1" x14ac:dyDescent="0.25">
      <c r="A679" t="s">
        <v>2096</v>
      </c>
      <c r="B679" s="36" t="s">
        <v>2115</v>
      </c>
      <c r="C679" s="11">
        <v>65</v>
      </c>
      <c r="D679" s="11"/>
      <c r="E679" s="37"/>
      <c r="F679" s="38">
        <v>2.5</v>
      </c>
      <c r="G679" s="25">
        <v>2.7</v>
      </c>
      <c r="H679" s="25">
        <v>7.7</v>
      </c>
      <c r="K679" s="25">
        <v>2</v>
      </c>
      <c r="L679" s="30">
        <v>0</v>
      </c>
      <c r="M679" s="25">
        <v>0</v>
      </c>
      <c r="N679" s="25">
        <v>0</v>
      </c>
      <c r="O679" s="25">
        <v>0</v>
      </c>
      <c r="P679" s="25">
        <v>1.8</v>
      </c>
      <c r="Q679" s="25">
        <v>0.8</v>
      </c>
      <c r="U679" s="25">
        <v>3.8000000000000002E-4</v>
      </c>
      <c r="X679" s="9"/>
      <c r="Y679" s="9"/>
      <c r="AL679" s="28">
        <v>28</v>
      </c>
    </row>
    <row r="680" spans="1:44" ht="18" customHeight="1" x14ac:dyDescent="0.25">
      <c r="A680" t="s">
        <v>2097</v>
      </c>
      <c r="B680" s="36" t="s">
        <v>2116</v>
      </c>
      <c r="C680" s="11">
        <v>71</v>
      </c>
      <c r="D680" s="11"/>
      <c r="E680" s="37"/>
      <c r="F680" s="38">
        <v>3</v>
      </c>
      <c r="G680" s="25">
        <v>3</v>
      </c>
      <c r="H680" s="25">
        <v>7.9</v>
      </c>
      <c r="K680" s="25">
        <v>2</v>
      </c>
      <c r="L680" s="30">
        <v>0</v>
      </c>
      <c r="M680" s="25">
        <v>0</v>
      </c>
      <c r="N680" s="25">
        <v>0</v>
      </c>
      <c r="O680" s="25">
        <v>0</v>
      </c>
      <c r="P680" s="25">
        <v>1.7</v>
      </c>
      <c r="Q680" s="25">
        <v>0.6</v>
      </c>
      <c r="X680" s="9"/>
      <c r="Y680" s="9"/>
      <c r="AL680" s="28">
        <v>65</v>
      </c>
    </row>
    <row r="681" spans="1:44" ht="18" customHeight="1" x14ac:dyDescent="0.25">
      <c r="A681" t="s">
        <v>2098</v>
      </c>
      <c r="B681" s="36" t="s">
        <v>2117</v>
      </c>
      <c r="C681" s="11">
        <v>76</v>
      </c>
      <c r="D681" s="11"/>
      <c r="E681" s="37"/>
      <c r="F681" s="38">
        <v>3.2</v>
      </c>
      <c r="G681" s="25">
        <v>3.2</v>
      </c>
      <c r="H681" s="25">
        <v>8.6999999999999993</v>
      </c>
      <c r="K681" s="25">
        <v>2.1</v>
      </c>
      <c r="L681" s="30">
        <v>0</v>
      </c>
      <c r="M681" s="25">
        <v>0</v>
      </c>
      <c r="N681" s="25">
        <v>0</v>
      </c>
      <c r="O681" s="25">
        <v>0</v>
      </c>
      <c r="P681" s="25">
        <v>0.4</v>
      </c>
      <c r="Q681" s="25">
        <v>0.8</v>
      </c>
      <c r="X681" s="9"/>
      <c r="Y681" s="9"/>
      <c r="AL681" s="28">
        <v>73</v>
      </c>
    </row>
    <row r="682" spans="1:44" ht="18" customHeight="1" x14ac:dyDescent="0.25">
      <c r="A682" t="s">
        <v>2099</v>
      </c>
      <c r="B682" s="36" t="s">
        <v>2118</v>
      </c>
      <c r="C682" s="11">
        <v>46</v>
      </c>
      <c r="D682" s="11"/>
      <c r="E682" s="37"/>
      <c r="F682" s="38">
        <v>0.3</v>
      </c>
      <c r="G682" s="25">
        <v>0.1</v>
      </c>
      <c r="H682" s="25">
        <v>10.7</v>
      </c>
      <c r="K682" s="25">
        <v>9.5</v>
      </c>
      <c r="L682" s="30">
        <v>0</v>
      </c>
      <c r="M682" s="25">
        <v>0</v>
      </c>
      <c r="N682" s="25">
        <v>0</v>
      </c>
      <c r="O682" s="25">
        <v>0</v>
      </c>
      <c r="P682" s="25">
        <v>0.3</v>
      </c>
      <c r="Q682" s="25">
        <v>0</v>
      </c>
      <c r="X682" s="9"/>
      <c r="Y682" s="9"/>
      <c r="AH682" s="9"/>
      <c r="AI682" s="22">
        <v>20</v>
      </c>
    </row>
    <row r="683" spans="1:44" ht="18" customHeight="1" x14ac:dyDescent="0.25">
      <c r="A683" t="s">
        <v>2100</v>
      </c>
      <c r="B683" s="36" t="s">
        <v>2119</v>
      </c>
      <c r="C683" s="11">
        <v>389</v>
      </c>
      <c r="D683" s="11"/>
      <c r="E683" s="37"/>
      <c r="F683" s="38">
        <v>12</v>
      </c>
      <c r="G683" s="25">
        <v>1.4</v>
      </c>
      <c r="H683" s="25">
        <v>80.55</v>
      </c>
      <c r="K683" s="25">
        <v>28.7</v>
      </c>
      <c r="L683" s="30">
        <v>0</v>
      </c>
      <c r="M683" s="25">
        <v>0</v>
      </c>
      <c r="N683" s="25">
        <v>0</v>
      </c>
      <c r="O683" s="25">
        <v>0</v>
      </c>
      <c r="P683" s="25">
        <v>3.2</v>
      </c>
      <c r="Q683" s="25">
        <v>0.3</v>
      </c>
      <c r="U683" s="25">
        <v>0.6</v>
      </c>
      <c r="X683" s="9">
        <v>260</v>
      </c>
      <c r="Y683" s="9"/>
      <c r="Z683" s="22">
        <v>9</v>
      </c>
      <c r="AB683" s="22">
        <v>0.75</v>
      </c>
      <c r="AE683" s="22">
        <v>6</v>
      </c>
      <c r="AG683" s="22">
        <v>0.25</v>
      </c>
      <c r="AH683" s="9" t="s">
        <v>2024</v>
      </c>
      <c r="AI683" s="22">
        <v>25</v>
      </c>
      <c r="AJ683" s="22">
        <v>63</v>
      </c>
      <c r="AL683" s="28">
        <v>40</v>
      </c>
      <c r="AN683" s="28">
        <v>270</v>
      </c>
      <c r="AQ683" s="25">
        <v>6</v>
      </c>
      <c r="AR683" s="25">
        <v>1</v>
      </c>
    </row>
    <row r="684" spans="1:44" ht="18" customHeight="1" x14ac:dyDescent="0.25">
      <c r="A684" t="s">
        <v>2101</v>
      </c>
      <c r="B684" s="36" t="s">
        <v>2120</v>
      </c>
      <c r="C684" s="11">
        <v>93</v>
      </c>
      <c r="D684" s="11"/>
      <c r="E684" s="37"/>
      <c r="F684" s="38">
        <v>3.1</v>
      </c>
      <c r="G684" s="25">
        <v>3</v>
      </c>
      <c r="H684" s="25">
        <v>13</v>
      </c>
      <c r="K684" s="25">
        <v>11.5</v>
      </c>
      <c r="L684" s="30">
        <v>0</v>
      </c>
      <c r="M684" s="25">
        <v>0</v>
      </c>
      <c r="N684" s="25">
        <v>0</v>
      </c>
      <c r="O684" s="25">
        <v>0</v>
      </c>
      <c r="P684" s="25">
        <v>1</v>
      </c>
      <c r="Q684" s="25">
        <v>1.7</v>
      </c>
      <c r="X684" s="9"/>
      <c r="Y684" s="9"/>
      <c r="AL684" s="28">
        <v>40</v>
      </c>
      <c r="AN684" s="28">
        <v>150</v>
      </c>
      <c r="AP684" s="28">
        <v>30</v>
      </c>
      <c r="AR684" s="25">
        <v>1.5</v>
      </c>
    </row>
    <row r="685" spans="1:44" ht="18" customHeight="1" x14ac:dyDescent="0.25">
      <c r="A685" t="s">
        <v>2102</v>
      </c>
      <c r="B685" s="36" t="s">
        <v>2121</v>
      </c>
      <c r="C685" s="11">
        <v>95</v>
      </c>
      <c r="D685" s="11"/>
      <c r="E685" s="37"/>
      <c r="F685" s="38">
        <v>3.1</v>
      </c>
      <c r="G685" s="25">
        <v>3</v>
      </c>
      <c r="H685" s="25">
        <v>11.3</v>
      </c>
      <c r="K685" s="25">
        <v>11.8</v>
      </c>
      <c r="L685" s="30">
        <v>0</v>
      </c>
      <c r="M685" s="25">
        <v>0</v>
      </c>
      <c r="N685" s="25">
        <v>0</v>
      </c>
      <c r="O685" s="25">
        <v>0</v>
      </c>
      <c r="P685" s="25">
        <v>1</v>
      </c>
      <c r="Q685" s="25">
        <v>1.7</v>
      </c>
      <c r="X685" s="9"/>
      <c r="Y685" s="9"/>
      <c r="AL685" s="28">
        <v>40</v>
      </c>
      <c r="AN685" s="28">
        <v>150</v>
      </c>
      <c r="AP685" s="28">
        <v>30</v>
      </c>
      <c r="AR685" s="25">
        <v>1.3</v>
      </c>
    </row>
    <row r="686" spans="1:44" ht="18" customHeight="1" x14ac:dyDescent="0.25">
      <c r="A686" t="s">
        <v>2103</v>
      </c>
      <c r="B686" s="36" t="s">
        <v>2122</v>
      </c>
      <c r="C686" s="11">
        <v>93</v>
      </c>
      <c r="D686" s="11"/>
      <c r="E686" s="37"/>
      <c r="F686" s="38">
        <v>3.1</v>
      </c>
      <c r="G686" s="25">
        <v>3</v>
      </c>
      <c r="H686" s="25">
        <v>13</v>
      </c>
      <c r="K686" s="25">
        <v>11.5</v>
      </c>
      <c r="L686" s="30">
        <v>0</v>
      </c>
      <c r="M686" s="25">
        <v>0</v>
      </c>
      <c r="N686" s="25">
        <v>0</v>
      </c>
      <c r="O686" s="25">
        <v>0</v>
      </c>
      <c r="P686" s="25">
        <v>1</v>
      </c>
      <c r="Q686" s="25">
        <v>1.7</v>
      </c>
      <c r="X686" s="9"/>
      <c r="Y686" s="9"/>
      <c r="AL686" s="28">
        <v>40</v>
      </c>
      <c r="AN686" s="28">
        <v>150</v>
      </c>
      <c r="AP686" s="28">
        <v>30</v>
      </c>
      <c r="AR686" s="25">
        <v>1.5</v>
      </c>
    </row>
    <row r="687" spans="1:44" ht="18" customHeight="1" x14ac:dyDescent="0.25">
      <c r="A687" t="s">
        <v>2104</v>
      </c>
      <c r="B687" s="36" t="s">
        <v>2123</v>
      </c>
      <c r="C687" s="11">
        <v>93</v>
      </c>
      <c r="D687" s="11"/>
      <c r="E687" s="37"/>
      <c r="F687" s="38">
        <v>3.1</v>
      </c>
      <c r="G687" s="25">
        <v>3</v>
      </c>
      <c r="H687" s="25">
        <v>13</v>
      </c>
      <c r="K687" s="25">
        <v>11.5</v>
      </c>
      <c r="L687" s="30">
        <v>0</v>
      </c>
      <c r="M687" s="25">
        <v>0</v>
      </c>
      <c r="N687" s="25">
        <v>0</v>
      </c>
      <c r="O687" s="25">
        <v>0</v>
      </c>
      <c r="P687" s="25">
        <v>1</v>
      </c>
      <c r="Q687" s="25">
        <v>1.7</v>
      </c>
      <c r="X687" s="9"/>
      <c r="Y687" s="9"/>
      <c r="AL687" s="28">
        <v>40</v>
      </c>
      <c r="AN687" s="28">
        <v>150</v>
      </c>
      <c r="AP687" s="28">
        <v>30</v>
      </c>
      <c r="AR687" s="25">
        <v>1.5</v>
      </c>
    </row>
    <row r="688" spans="1:44" ht="18" customHeight="1" x14ac:dyDescent="0.25">
      <c r="A688" t="s">
        <v>2105</v>
      </c>
      <c r="B688" s="36" t="s">
        <v>2124</v>
      </c>
      <c r="C688" s="11">
        <v>85</v>
      </c>
      <c r="D688" s="11"/>
      <c r="E688" s="37"/>
      <c r="F688" s="38">
        <v>2.8</v>
      </c>
      <c r="G688" s="25">
        <v>1.9</v>
      </c>
      <c r="H688" s="25">
        <v>14</v>
      </c>
      <c r="K688" s="25">
        <v>11</v>
      </c>
      <c r="L688" s="30">
        <v>0</v>
      </c>
      <c r="M688" s="25">
        <v>0</v>
      </c>
      <c r="N688" s="25">
        <v>0</v>
      </c>
      <c r="O688" s="25">
        <v>0</v>
      </c>
      <c r="P688" s="25">
        <v>0.5</v>
      </c>
      <c r="Q688" s="25">
        <v>0.74</v>
      </c>
      <c r="U688" s="25">
        <v>0.25</v>
      </c>
      <c r="X688" s="9"/>
      <c r="Y688" s="9"/>
      <c r="AI688" s="22">
        <v>17</v>
      </c>
      <c r="AL688" s="28">
        <v>23</v>
      </c>
      <c r="AN688" s="28">
        <v>64</v>
      </c>
    </row>
    <row r="689" spans="1:44" ht="18" customHeight="1" x14ac:dyDescent="0.25">
      <c r="A689" t="s">
        <v>2106</v>
      </c>
      <c r="B689" s="36" t="s">
        <v>2125</v>
      </c>
      <c r="C689" s="11">
        <v>90</v>
      </c>
      <c r="D689" s="11"/>
      <c r="E689" s="37"/>
      <c r="F689" s="38">
        <v>2.6</v>
      </c>
      <c r="G689" s="25">
        <v>2</v>
      </c>
      <c r="H689" s="25">
        <v>14.9</v>
      </c>
      <c r="K689" s="25">
        <v>12</v>
      </c>
      <c r="L689" s="30">
        <v>0</v>
      </c>
      <c r="M689" s="25">
        <v>0</v>
      </c>
      <c r="N689" s="25">
        <v>0</v>
      </c>
      <c r="O689" s="25">
        <v>0</v>
      </c>
      <c r="P689" s="25">
        <v>0.5</v>
      </c>
      <c r="Q689" s="25">
        <v>0.8</v>
      </c>
      <c r="U689" s="25">
        <v>0.25</v>
      </c>
      <c r="X689" s="9"/>
      <c r="Y689" s="9"/>
      <c r="AI689" s="22">
        <v>25</v>
      </c>
      <c r="AL689" s="28">
        <v>23</v>
      </c>
      <c r="AN689" s="28">
        <v>60</v>
      </c>
    </row>
    <row r="690" spans="1:44" ht="18" customHeight="1" x14ac:dyDescent="0.25">
      <c r="A690" t="s">
        <v>2107</v>
      </c>
      <c r="B690" s="36" t="s">
        <v>2126</v>
      </c>
      <c r="C690" s="11">
        <v>99</v>
      </c>
      <c r="D690" s="11"/>
      <c r="E690" s="37"/>
      <c r="F690" s="38">
        <v>3.4</v>
      </c>
      <c r="G690" s="25">
        <v>3.5</v>
      </c>
      <c r="H690" s="25">
        <v>12.9</v>
      </c>
      <c r="K690" s="25">
        <v>9.5</v>
      </c>
      <c r="L690" s="30">
        <v>0</v>
      </c>
      <c r="M690" s="25">
        <v>0</v>
      </c>
      <c r="N690" s="25">
        <v>0</v>
      </c>
      <c r="O690" s="25">
        <v>0</v>
      </c>
      <c r="P690" s="25">
        <v>1</v>
      </c>
      <c r="Q690" s="25">
        <v>2</v>
      </c>
      <c r="X690" s="9"/>
      <c r="Y690" s="9"/>
      <c r="AL690" s="28">
        <v>40</v>
      </c>
      <c r="AN690" s="28">
        <v>150</v>
      </c>
      <c r="AP690" s="28">
        <v>30</v>
      </c>
      <c r="AR690" s="25">
        <v>1.5</v>
      </c>
    </row>
    <row r="691" spans="1:44" ht="18" customHeight="1" x14ac:dyDescent="0.25">
      <c r="A691" t="s">
        <v>2108</v>
      </c>
      <c r="B691" s="36" t="s">
        <v>2127</v>
      </c>
      <c r="C691" s="11">
        <v>97</v>
      </c>
      <c r="D691" s="11"/>
      <c r="E691" s="37"/>
      <c r="F691" s="38">
        <v>3.4</v>
      </c>
      <c r="G691" s="25">
        <v>3.2</v>
      </c>
      <c r="H691" s="25">
        <v>13.1</v>
      </c>
      <c r="K691" s="25">
        <v>10</v>
      </c>
      <c r="L691" s="30">
        <v>0</v>
      </c>
      <c r="M691" s="25">
        <v>0</v>
      </c>
      <c r="N691" s="25">
        <v>0</v>
      </c>
      <c r="O691" s="25">
        <v>0</v>
      </c>
      <c r="P691" s="25">
        <v>1</v>
      </c>
      <c r="Q691" s="25">
        <v>1.8</v>
      </c>
      <c r="X691" s="9"/>
      <c r="Y691" s="9"/>
      <c r="AL691" s="28">
        <v>40</v>
      </c>
      <c r="AN691" s="28">
        <v>150</v>
      </c>
      <c r="AP691" s="28">
        <v>30</v>
      </c>
      <c r="AR691" s="25">
        <v>1.5</v>
      </c>
    </row>
    <row r="692" spans="1:44" ht="18" customHeight="1" x14ac:dyDescent="0.25">
      <c r="A692" t="s">
        <v>2109</v>
      </c>
      <c r="B692" s="36" t="s">
        <v>2135</v>
      </c>
      <c r="C692" s="11">
        <v>64</v>
      </c>
      <c r="D692" s="11"/>
      <c r="E692" s="37"/>
      <c r="F692" s="38">
        <v>0.6</v>
      </c>
      <c r="G692" s="25">
        <v>0.1</v>
      </c>
      <c r="H692" s="25">
        <v>15.2</v>
      </c>
      <c r="K692" s="25">
        <v>12.6</v>
      </c>
      <c r="L692" s="30">
        <v>0</v>
      </c>
      <c r="M692" s="25">
        <v>0</v>
      </c>
      <c r="N692" s="25">
        <v>0</v>
      </c>
      <c r="O692" s="25">
        <v>0</v>
      </c>
      <c r="P692" s="25">
        <v>1.2</v>
      </c>
      <c r="Q692" s="25">
        <v>0.01</v>
      </c>
      <c r="X692" s="9"/>
      <c r="Y692" s="9"/>
      <c r="AI692" s="22">
        <v>30</v>
      </c>
      <c r="AL692" s="28">
        <v>10</v>
      </c>
    </row>
    <row r="693" spans="1:44" ht="18" customHeight="1" x14ac:dyDescent="0.25">
      <c r="A693" t="s">
        <v>2128</v>
      </c>
      <c r="B693" s="36" t="s">
        <v>2136</v>
      </c>
      <c r="C693" s="11">
        <v>52</v>
      </c>
      <c r="D693" s="11"/>
      <c r="E693" s="37"/>
      <c r="F693" s="38">
        <v>0.1</v>
      </c>
      <c r="G693" s="25">
        <v>0.3</v>
      </c>
      <c r="H693" s="25">
        <v>12.1</v>
      </c>
      <c r="K693" s="25">
        <v>11.4</v>
      </c>
      <c r="L693" s="30">
        <v>0</v>
      </c>
      <c r="M693" s="25">
        <v>0</v>
      </c>
      <c r="N693" s="25">
        <v>0</v>
      </c>
      <c r="O693" s="25">
        <v>0</v>
      </c>
      <c r="P693" s="25">
        <v>1.6</v>
      </c>
      <c r="Q693" s="25">
        <v>0.1</v>
      </c>
      <c r="X693" s="9"/>
      <c r="Y693" s="9"/>
      <c r="AI693" s="22">
        <v>30</v>
      </c>
      <c r="AL693" s="28">
        <v>10</v>
      </c>
    </row>
    <row r="694" spans="1:44" ht="18" customHeight="1" x14ac:dyDescent="0.25">
      <c r="A694" t="s">
        <v>2129</v>
      </c>
      <c r="B694" s="36" t="s">
        <v>2137</v>
      </c>
      <c r="C694" s="11">
        <v>70</v>
      </c>
      <c r="D694" s="11"/>
      <c r="E694" s="37"/>
      <c r="F694" s="38">
        <v>2.7</v>
      </c>
      <c r="G694" s="25">
        <v>2.2999999999999998</v>
      </c>
      <c r="H694" s="25">
        <v>9.5</v>
      </c>
      <c r="K694" s="25">
        <v>2.1</v>
      </c>
      <c r="L694" s="30">
        <v>0</v>
      </c>
      <c r="M694" s="25">
        <v>0</v>
      </c>
      <c r="N694" s="25">
        <v>0</v>
      </c>
      <c r="O694" s="25">
        <v>0</v>
      </c>
      <c r="P694" s="25">
        <v>0</v>
      </c>
      <c r="Q694" s="25">
        <v>1.2</v>
      </c>
      <c r="X694" s="9"/>
      <c r="Y694" s="9"/>
      <c r="AL694" s="28">
        <v>70</v>
      </c>
    </row>
    <row r="695" spans="1:44" ht="18" customHeight="1" x14ac:dyDescent="0.25">
      <c r="A695" t="s">
        <v>2130</v>
      </c>
      <c r="B695" s="36" t="s">
        <v>2138</v>
      </c>
      <c r="C695" s="11">
        <v>424</v>
      </c>
      <c r="D695" s="11"/>
      <c r="E695" s="37"/>
      <c r="F695" s="38">
        <v>15</v>
      </c>
      <c r="G695" s="25">
        <v>10</v>
      </c>
      <c r="H695" s="25">
        <v>67.3</v>
      </c>
      <c r="K695" s="25">
        <v>32.1</v>
      </c>
      <c r="L695" s="30">
        <v>0</v>
      </c>
      <c r="M695" s="25">
        <v>0</v>
      </c>
      <c r="N695" s="25">
        <v>0</v>
      </c>
      <c r="O695" s="25">
        <v>0</v>
      </c>
      <c r="P695" s="25">
        <v>2.5</v>
      </c>
      <c r="Q695" s="25">
        <v>4.4000000000000004</v>
      </c>
      <c r="U695" s="25">
        <v>1.8</v>
      </c>
      <c r="X695" s="9">
        <v>450</v>
      </c>
      <c r="Y695" s="9"/>
      <c r="Z695" s="22">
        <v>6</v>
      </c>
      <c r="AB695" s="22">
        <v>1</v>
      </c>
      <c r="AE695" s="22">
        <v>6.5</v>
      </c>
      <c r="AG695" s="22">
        <v>0.3</v>
      </c>
      <c r="AI695" s="22">
        <v>50</v>
      </c>
      <c r="AJ695" s="22">
        <v>35</v>
      </c>
      <c r="AL695" s="28">
        <v>115</v>
      </c>
      <c r="AN695" s="28">
        <v>430</v>
      </c>
      <c r="AQ695" s="25">
        <v>8</v>
      </c>
      <c r="AR695" s="25">
        <v>2.2999999999999998</v>
      </c>
    </row>
    <row r="696" spans="1:44" ht="18" customHeight="1" x14ac:dyDescent="0.25">
      <c r="A696" t="s">
        <v>2131</v>
      </c>
      <c r="B696" s="36" t="s">
        <v>2139</v>
      </c>
      <c r="C696" s="11">
        <v>427</v>
      </c>
      <c r="D696" s="11"/>
      <c r="E696" s="37"/>
      <c r="F696" s="38">
        <v>15.5</v>
      </c>
      <c r="G696" s="25">
        <v>10</v>
      </c>
      <c r="H696" s="25">
        <v>67.7</v>
      </c>
      <c r="K696" s="25">
        <v>34</v>
      </c>
      <c r="L696" s="30">
        <v>0</v>
      </c>
      <c r="M696" s="25">
        <v>0</v>
      </c>
      <c r="N696" s="25">
        <v>0</v>
      </c>
      <c r="O696" s="25">
        <v>0</v>
      </c>
      <c r="P696" s="25">
        <v>2</v>
      </c>
      <c r="Q696" s="25">
        <v>4.4000000000000004</v>
      </c>
      <c r="U696" s="25">
        <v>1.7</v>
      </c>
      <c r="X696" s="9">
        <v>400</v>
      </c>
      <c r="Y696" s="9"/>
      <c r="Z696" s="22">
        <v>5.5</v>
      </c>
      <c r="AB696" s="22">
        <v>1</v>
      </c>
      <c r="AE696" s="22">
        <v>7</v>
      </c>
      <c r="AG696" s="22">
        <v>0.3</v>
      </c>
      <c r="AI696" s="22">
        <v>50</v>
      </c>
      <c r="AL696" s="28">
        <v>110</v>
      </c>
      <c r="AN696" s="28">
        <v>430</v>
      </c>
      <c r="AQ696" s="25">
        <v>9</v>
      </c>
      <c r="AR696" s="25">
        <v>2.2000000000000002</v>
      </c>
    </row>
    <row r="697" spans="1:44" ht="18" customHeight="1" x14ac:dyDescent="0.25">
      <c r="A697" t="s">
        <v>2132</v>
      </c>
      <c r="B697" s="36" t="s">
        <v>2140</v>
      </c>
      <c r="C697" s="11">
        <v>71</v>
      </c>
      <c r="D697" s="11"/>
      <c r="E697" s="37">
        <v>89.3</v>
      </c>
      <c r="F697" s="38">
        <v>1.6</v>
      </c>
      <c r="G697" s="25">
        <v>2.9</v>
      </c>
      <c r="H697" s="25">
        <v>9.5</v>
      </c>
      <c r="K697" s="25">
        <v>4.2</v>
      </c>
      <c r="L697" s="30">
        <v>0</v>
      </c>
      <c r="M697" s="25">
        <v>0</v>
      </c>
      <c r="N697" s="25">
        <v>0.7</v>
      </c>
      <c r="O697" s="25">
        <v>0</v>
      </c>
      <c r="P697" s="25">
        <v>0.41</v>
      </c>
      <c r="Q697" s="25">
        <v>0.8</v>
      </c>
      <c r="U697" s="25">
        <v>0.62</v>
      </c>
      <c r="X697" s="9">
        <v>78</v>
      </c>
      <c r="Y697" s="9"/>
      <c r="Z697" s="22">
        <v>1.5</v>
      </c>
      <c r="AL697" s="28">
        <v>33.299999999999997</v>
      </c>
      <c r="AM697" s="28">
        <v>70.7</v>
      </c>
      <c r="AN697" s="28">
        <v>88.4</v>
      </c>
      <c r="AO697" s="28">
        <v>55.1</v>
      </c>
      <c r="AP697" s="28">
        <v>6.2</v>
      </c>
      <c r="AQ697" s="25">
        <v>1.2</v>
      </c>
      <c r="AR697" s="25">
        <v>0.8</v>
      </c>
    </row>
    <row r="698" spans="1:44" ht="18" customHeight="1" x14ac:dyDescent="0.25">
      <c r="A698" t="s">
        <v>2133</v>
      </c>
      <c r="B698" s="36" t="s">
        <v>2141</v>
      </c>
      <c r="C698" s="11">
        <v>79</v>
      </c>
      <c r="D698" s="11"/>
      <c r="E698" s="37">
        <v>88.1</v>
      </c>
      <c r="F698" s="38">
        <v>1.8</v>
      </c>
      <c r="G698" s="25">
        <v>3.4</v>
      </c>
      <c r="H698" s="25">
        <v>10.3</v>
      </c>
      <c r="K698" s="25">
        <v>5.0999999999999996</v>
      </c>
      <c r="L698" s="30">
        <v>0</v>
      </c>
      <c r="M698" s="25">
        <v>0</v>
      </c>
      <c r="N698" s="25">
        <v>2.2999999999999998</v>
      </c>
      <c r="O698" s="25">
        <v>0.42</v>
      </c>
      <c r="P698" s="25">
        <v>0.14000000000000001</v>
      </c>
      <c r="Q698" s="25">
        <v>0.9</v>
      </c>
      <c r="U698" s="25">
        <v>0.73</v>
      </c>
      <c r="X698" s="9">
        <v>95</v>
      </c>
      <c r="Y698" s="9"/>
      <c r="Z698" s="22">
        <v>1.9</v>
      </c>
      <c r="AL698" s="28">
        <v>31.3</v>
      </c>
      <c r="AM698" s="11">
        <v>83.4</v>
      </c>
      <c r="AN698" s="28">
        <v>88.7</v>
      </c>
      <c r="AO698" s="28">
        <v>46.9</v>
      </c>
      <c r="AP698" s="28">
        <v>7.0000000000000007E-2</v>
      </c>
      <c r="AQ698" s="25">
        <v>1.3</v>
      </c>
      <c r="AR698" s="25">
        <v>1.3</v>
      </c>
    </row>
    <row r="699" spans="1:44" ht="18" customHeight="1" x14ac:dyDescent="0.25">
      <c r="A699" t="s">
        <v>2134</v>
      </c>
      <c r="B699" s="36" t="s">
        <v>2144</v>
      </c>
      <c r="C699" s="11">
        <v>377</v>
      </c>
      <c r="D699" s="11"/>
      <c r="E699" s="37"/>
      <c r="F699" s="38">
        <v>10</v>
      </c>
      <c r="G699" s="25">
        <v>3</v>
      </c>
      <c r="H699" s="25">
        <v>77.5</v>
      </c>
      <c r="K699" s="25">
        <v>29.2</v>
      </c>
      <c r="L699" s="30">
        <v>0</v>
      </c>
      <c r="M699" s="25">
        <v>0</v>
      </c>
      <c r="N699" s="25">
        <v>0</v>
      </c>
      <c r="O699" s="25">
        <v>0</v>
      </c>
      <c r="P699" s="25">
        <v>5</v>
      </c>
      <c r="Q699" s="25">
        <v>1.4</v>
      </c>
      <c r="U699" s="25">
        <v>0.80600000000000005</v>
      </c>
      <c r="X699" s="9">
        <v>340</v>
      </c>
      <c r="Y699" s="9"/>
      <c r="Z699" s="22">
        <v>9.5</v>
      </c>
      <c r="AB699" s="22">
        <v>0.8</v>
      </c>
      <c r="AE699" s="22">
        <v>6</v>
      </c>
      <c r="AG699" s="22">
        <v>0.3</v>
      </c>
      <c r="AH699" s="9" t="s">
        <v>2024</v>
      </c>
      <c r="AI699" s="22">
        <v>35</v>
      </c>
      <c r="AJ699" s="22">
        <v>70</v>
      </c>
      <c r="AL699" s="28">
        <v>10</v>
      </c>
      <c r="AN699" s="28">
        <v>150</v>
      </c>
      <c r="AO699" s="11" t="s">
        <v>2024</v>
      </c>
      <c r="AP699" s="11" t="s">
        <v>2024</v>
      </c>
      <c r="AQ699" s="25">
        <v>7</v>
      </c>
      <c r="AR699" s="25">
        <v>1.2</v>
      </c>
    </row>
    <row r="700" spans="1:44" ht="18" customHeight="1" x14ac:dyDescent="0.25">
      <c r="A700" t="s">
        <v>2142</v>
      </c>
      <c r="B700" s="36" t="s">
        <v>2145</v>
      </c>
      <c r="C700" s="11">
        <v>85</v>
      </c>
      <c r="D700" s="11"/>
      <c r="E700" s="37"/>
      <c r="F700" s="38">
        <v>2.5</v>
      </c>
      <c r="G700" s="25">
        <v>2.9</v>
      </c>
      <c r="H700" s="25">
        <v>12</v>
      </c>
      <c r="K700" s="25">
        <v>7.4</v>
      </c>
      <c r="L700" s="30">
        <v>0</v>
      </c>
      <c r="M700" s="25">
        <v>0</v>
      </c>
      <c r="N700" s="25">
        <v>0</v>
      </c>
      <c r="O700" s="38">
        <v>0.42</v>
      </c>
      <c r="P700" s="25">
        <v>0.63</v>
      </c>
      <c r="Q700" s="25">
        <v>1.3</v>
      </c>
      <c r="U700" s="25">
        <v>0.42</v>
      </c>
      <c r="X700" s="9">
        <v>101</v>
      </c>
      <c r="Y700" s="9"/>
      <c r="Z700" s="22">
        <v>1.6</v>
      </c>
      <c r="AB700" s="22">
        <v>0.12</v>
      </c>
      <c r="AC700" s="22">
        <v>0.16</v>
      </c>
      <c r="AE700" s="22">
        <v>0.7</v>
      </c>
      <c r="AG700" s="22">
        <v>0.08</v>
      </c>
      <c r="AH700" s="22">
        <v>0.12</v>
      </c>
      <c r="AI700" s="22">
        <v>16</v>
      </c>
      <c r="AJ700" s="22">
        <v>12</v>
      </c>
      <c r="AL700" s="28">
        <v>42</v>
      </c>
      <c r="AN700" s="28">
        <v>121</v>
      </c>
      <c r="AO700" s="11" t="s">
        <v>2024</v>
      </c>
      <c r="AP700" s="11" t="s">
        <v>2024</v>
      </c>
      <c r="AQ700" s="25">
        <v>2.1</v>
      </c>
      <c r="AR700" s="25">
        <v>0.8</v>
      </c>
    </row>
    <row r="701" spans="1:44" ht="18" customHeight="1" x14ac:dyDescent="0.25">
      <c r="A701" t="s">
        <v>2143</v>
      </c>
      <c r="B701" s="36" t="s">
        <v>2146</v>
      </c>
      <c r="C701" s="11">
        <v>71</v>
      </c>
      <c r="D701" s="11"/>
      <c r="E701" s="37"/>
      <c r="F701" s="38">
        <v>1.8</v>
      </c>
      <c r="G701" s="25">
        <v>2.5</v>
      </c>
      <c r="H701" s="38">
        <v>10.199999999999999</v>
      </c>
      <c r="K701" s="25">
        <v>4.8</v>
      </c>
      <c r="L701" s="30">
        <v>0</v>
      </c>
      <c r="M701" s="25">
        <v>0</v>
      </c>
      <c r="N701" s="25">
        <v>0</v>
      </c>
      <c r="O701" s="25">
        <v>0</v>
      </c>
      <c r="P701" s="25">
        <v>0.41</v>
      </c>
      <c r="Q701" s="25">
        <v>0.68</v>
      </c>
      <c r="U701" s="25">
        <v>0.52</v>
      </c>
      <c r="X701" s="9">
        <v>87</v>
      </c>
      <c r="Y701" s="9"/>
      <c r="Z701" s="22">
        <v>1.1000000000000001</v>
      </c>
      <c r="AB701" s="22">
        <v>0.2</v>
      </c>
      <c r="AC701" s="22">
        <v>0.3</v>
      </c>
      <c r="AE701" s="22">
        <v>2.2999999999999998</v>
      </c>
      <c r="AG701" s="22">
        <v>0.2</v>
      </c>
      <c r="AH701" s="22">
        <v>0.3</v>
      </c>
      <c r="AI701" s="22">
        <v>8.4</v>
      </c>
      <c r="AJ701" s="22">
        <v>23</v>
      </c>
      <c r="AL701" s="28">
        <v>31.3</v>
      </c>
      <c r="AM701" s="28">
        <v>78.3</v>
      </c>
      <c r="AN701" s="28">
        <v>88.7</v>
      </c>
      <c r="AO701" s="28">
        <v>51.5</v>
      </c>
      <c r="AP701" s="28">
        <v>12.5</v>
      </c>
      <c r="AQ701" s="25">
        <v>1.2</v>
      </c>
      <c r="AR701" s="25">
        <v>0.8</v>
      </c>
    </row>
    <row r="702" spans="1:44" ht="18" customHeight="1" x14ac:dyDescent="0.25">
      <c r="B702" s="36"/>
      <c r="C702" s="11"/>
      <c r="D702" s="11"/>
      <c r="E702" s="37"/>
      <c r="F702" s="38"/>
      <c r="X702" s="9"/>
      <c r="Y702" s="9"/>
    </row>
    <row r="703" spans="1:44" ht="18" customHeight="1" x14ac:dyDescent="0.25">
      <c r="A703" t="s">
        <v>345</v>
      </c>
      <c r="B703" s="21" t="s">
        <v>1527</v>
      </c>
      <c r="C703" s="11">
        <v>452.85385015999998</v>
      </c>
      <c r="D703" s="11">
        <v>1895</v>
      </c>
      <c r="E703" s="37">
        <v>5.5</v>
      </c>
      <c r="F703" s="38">
        <v>5.4</v>
      </c>
      <c r="G703" s="25">
        <v>16.5</v>
      </c>
      <c r="H703" s="25">
        <v>69.7</v>
      </c>
      <c r="I703" s="25">
        <v>75.400000000000006</v>
      </c>
      <c r="J703" s="25">
        <v>25.9</v>
      </c>
      <c r="K703" s="25">
        <v>25.9</v>
      </c>
      <c r="L703" s="30">
        <v>0</v>
      </c>
      <c r="M703" s="25">
        <v>0</v>
      </c>
      <c r="N703" s="25">
        <v>43.8</v>
      </c>
      <c r="O703" s="25">
        <v>0</v>
      </c>
      <c r="P703" s="25">
        <v>1.1000000000000001</v>
      </c>
      <c r="Q703" s="25">
        <v>6.2</v>
      </c>
      <c r="R703" s="25">
        <v>6.4</v>
      </c>
      <c r="S703" s="25">
        <v>2.9</v>
      </c>
      <c r="T703" s="25">
        <v>0</v>
      </c>
      <c r="U703" s="25">
        <v>2.7</v>
      </c>
      <c r="V703" s="28">
        <v>102</v>
      </c>
      <c r="W703" s="22">
        <v>0.182</v>
      </c>
      <c r="X703" s="9">
        <v>182</v>
      </c>
      <c r="Y703" s="9">
        <v>0</v>
      </c>
      <c r="Z703" s="22">
        <v>0</v>
      </c>
      <c r="AA703" s="22">
        <v>2.9</v>
      </c>
      <c r="AB703" s="22">
        <v>0.12</v>
      </c>
      <c r="AC703" s="42">
        <v>0.1</v>
      </c>
      <c r="AD703" s="9">
        <v>1.7</v>
      </c>
      <c r="AE703" s="46">
        <v>0.6</v>
      </c>
      <c r="AF703" s="31">
        <v>1.1000000000000001</v>
      </c>
      <c r="AG703" s="22">
        <v>6.3E-2</v>
      </c>
      <c r="AH703" s="9">
        <v>0.55000000000000004</v>
      </c>
      <c r="AI703" s="22">
        <v>0</v>
      </c>
      <c r="AJ703" s="22">
        <v>12</v>
      </c>
      <c r="AK703" s="30">
        <v>1.1000000000000001</v>
      </c>
      <c r="AL703" s="28">
        <v>218</v>
      </c>
      <c r="AM703" s="28">
        <v>95</v>
      </c>
      <c r="AN703" s="28">
        <v>22</v>
      </c>
      <c r="AO703" s="28">
        <v>79</v>
      </c>
      <c r="AP703" s="28">
        <v>15</v>
      </c>
      <c r="AQ703" s="25">
        <v>1.2</v>
      </c>
      <c r="AR703" s="25">
        <v>0.5</v>
      </c>
    </row>
    <row r="704" spans="1:44" ht="18" customHeight="1" x14ac:dyDescent="0.25">
      <c r="A704" t="s">
        <v>346</v>
      </c>
      <c r="B704" s="26" t="s">
        <v>1898</v>
      </c>
      <c r="C704" s="11">
        <v>435.40882057599998</v>
      </c>
      <c r="D704" s="11">
        <v>1822</v>
      </c>
      <c r="E704" s="37">
        <v>4</v>
      </c>
      <c r="F704" s="38">
        <v>6.7</v>
      </c>
      <c r="G704" s="25">
        <v>11.9</v>
      </c>
      <c r="H704" s="25">
        <v>74.599999999999994</v>
      </c>
      <c r="I704" s="25">
        <v>80.400000000000006</v>
      </c>
      <c r="J704" s="25">
        <v>32.4</v>
      </c>
      <c r="K704" s="25">
        <v>32.4</v>
      </c>
      <c r="L704" s="30">
        <v>0</v>
      </c>
      <c r="M704" s="25">
        <v>0</v>
      </c>
      <c r="N704" s="25">
        <v>42.2</v>
      </c>
      <c r="O704" s="25">
        <v>0</v>
      </c>
      <c r="P704" s="25">
        <v>1.8</v>
      </c>
      <c r="Q704" s="25">
        <v>4.7</v>
      </c>
      <c r="R704" s="25">
        <v>3.4</v>
      </c>
      <c r="S704" s="25">
        <v>1.1000000000000001</v>
      </c>
      <c r="T704" s="25">
        <v>0.26</v>
      </c>
      <c r="U704" s="25">
        <v>1</v>
      </c>
      <c r="V704" s="28">
        <v>89</v>
      </c>
      <c r="W704" s="22">
        <v>0.11</v>
      </c>
      <c r="X704" s="9">
        <v>110</v>
      </c>
      <c r="Y704" s="9">
        <v>0</v>
      </c>
      <c r="Z704" s="46">
        <v>0.3</v>
      </c>
      <c r="AA704" s="46">
        <v>0.8</v>
      </c>
      <c r="AB704" s="46">
        <v>0.1</v>
      </c>
      <c r="AC704" s="42">
        <v>0.1</v>
      </c>
      <c r="AD704" s="9">
        <v>1.8</v>
      </c>
      <c r="AE704" s="46">
        <v>0.8</v>
      </c>
      <c r="AF704" s="31">
        <v>1</v>
      </c>
      <c r="AG704" s="22">
        <v>6.9000000000000006E-2</v>
      </c>
      <c r="AH704" s="9">
        <v>0.23</v>
      </c>
      <c r="AI704" s="24">
        <v>2</v>
      </c>
      <c r="AJ704" s="22">
        <v>12</v>
      </c>
      <c r="AK704" s="30">
        <v>1.2</v>
      </c>
      <c r="AL704" s="28">
        <v>90</v>
      </c>
      <c r="AM704" s="28">
        <v>126</v>
      </c>
      <c r="AN704" s="28">
        <v>32</v>
      </c>
      <c r="AO704" s="28">
        <v>113</v>
      </c>
      <c r="AP704" s="28">
        <v>28</v>
      </c>
      <c r="AQ704" s="25">
        <v>1.5</v>
      </c>
      <c r="AR704" s="25">
        <v>0.8</v>
      </c>
    </row>
    <row r="705" spans="1:44" ht="18" customHeight="1" x14ac:dyDescent="0.25">
      <c r="A705" t="s">
        <v>347</v>
      </c>
      <c r="B705" s="26" t="s">
        <v>1899</v>
      </c>
      <c r="C705" s="11">
        <v>383.31270483199995</v>
      </c>
      <c r="D705" s="11">
        <v>1604</v>
      </c>
      <c r="E705" s="37">
        <v>8.6999999999999993</v>
      </c>
      <c r="F705" s="38">
        <v>6.7</v>
      </c>
      <c r="G705" s="25">
        <v>4.4000000000000004</v>
      </c>
      <c r="H705" s="25">
        <v>77.900000000000006</v>
      </c>
      <c r="I705" s="25">
        <v>84.5</v>
      </c>
      <c r="J705" s="25">
        <v>24</v>
      </c>
      <c r="K705" s="25">
        <v>24</v>
      </c>
      <c r="L705" s="30">
        <v>0</v>
      </c>
      <c r="M705" s="25">
        <v>0</v>
      </c>
      <c r="N705" s="25">
        <v>53.9</v>
      </c>
      <c r="O705" s="25">
        <v>0</v>
      </c>
      <c r="P705" s="25">
        <v>1.8</v>
      </c>
      <c r="Q705" s="25">
        <v>1.4</v>
      </c>
      <c r="R705" s="25">
        <v>1.6</v>
      </c>
      <c r="S705" s="25">
        <v>0.9</v>
      </c>
      <c r="T705" s="25">
        <v>0</v>
      </c>
      <c r="U705" s="25">
        <v>0.9</v>
      </c>
      <c r="V705" s="28">
        <v>61</v>
      </c>
      <c r="W705" s="22">
        <v>6.4000000000000001E-2</v>
      </c>
      <c r="X705" s="9">
        <v>64</v>
      </c>
      <c r="Y705" s="9">
        <v>0</v>
      </c>
      <c r="Z705" s="22">
        <v>0</v>
      </c>
      <c r="AA705" s="46">
        <v>0.8</v>
      </c>
      <c r="AB705" s="22">
        <v>0.18</v>
      </c>
      <c r="AC705" s="22">
        <v>0.14000000000000001</v>
      </c>
      <c r="AD705" s="9">
        <v>2.1</v>
      </c>
      <c r="AE705" s="46">
        <v>0.7</v>
      </c>
      <c r="AF705" s="31">
        <v>1.4</v>
      </c>
      <c r="AG705" s="22">
        <v>9.1999999999999998E-2</v>
      </c>
      <c r="AH705" s="9">
        <v>0.31</v>
      </c>
      <c r="AI705" s="22">
        <v>0</v>
      </c>
      <c r="AJ705" s="22">
        <v>15</v>
      </c>
      <c r="AK705" s="30">
        <v>0.5</v>
      </c>
      <c r="AL705" s="28">
        <v>53</v>
      </c>
      <c r="AM705" s="28">
        <v>117</v>
      </c>
      <c r="AN705" s="28">
        <v>28</v>
      </c>
      <c r="AO705" s="28">
        <v>80</v>
      </c>
      <c r="AP705" s="28">
        <v>25</v>
      </c>
      <c r="AQ705" s="25">
        <v>1.2</v>
      </c>
      <c r="AR705" s="25">
        <v>0.7</v>
      </c>
    </row>
    <row r="706" spans="1:44" ht="18" customHeight="1" x14ac:dyDescent="0.25">
      <c r="A706" t="s">
        <v>348</v>
      </c>
      <c r="B706" s="26" t="s">
        <v>1900</v>
      </c>
      <c r="C706" s="11">
        <v>376.62146060800001</v>
      </c>
      <c r="D706" s="11">
        <v>1576</v>
      </c>
      <c r="E706" s="37">
        <v>6.3</v>
      </c>
      <c r="F706" s="38">
        <v>5.2</v>
      </c>
      <c r="G706" s="25">
        <v>1.8</v>
      </c>
      <c r="H706" s="25">
        <v>84.1</v>
      </c>
      <c r="I706" s="25">
        <v>90.6</v>
      </c>
      <c r="J706" s="25">
        <v>37.5</v>
      </c>
      <c r="K706" s="25">
        <v>37.5</v>
      </c>
      <c r="L706" s="30">
        <v>0</v>
      </c>
      <c r="M706" s="25">
        <v>0</v>
      </c>
      <c r="N706" s="25">
        <v>46.6</v>
      </c>
      <c r="O706" s="25">
        <v>0</v>
      </c>
      <c r="P706" s="25">
        <v>1.8</v>
      </c>
      <c r="Q706" s="25">
        <v>0.7</v>
      </c>
      <c r="R706" s="25">
        <v>0.6</v>
      </c>
      <c r="S706" s="25">
        <v>0.3</v>
      </c>
      <c r="T706" s="25">
        <v>0.11</v>
      </c>
      <c r="U706" s="25">
        <v>0.3</v>
      </c>
      <c r="V706" s="28">
        <v>4</v>
      </c>
      <c r="W706" s="22">
        <v>1.4E-2</v>
      </c>
      <c r="X706" s="9">
        <v>14</v>
      </c>
      <c r="Y706" s="9">
        <v>0</v>
      </c>
      <c r="Z706" s="22">
        <v>0</v>
      </c>
      <c r="AA706" s="22">
        <v>0.24</v>
      </c>
      <c r="AB706" s="22">
        <v>0.28000000000000003</v>
      </c>
      <c r="AC706" s="42">
        <v>0.1</v>
      </c>
      <c r="AD706" s="9">
        <v>1.7</v>
      </c>
      <c r="AE706" s="46">
        <v>0.6</v>
      </c>
      <c r="AF706" s="31">
        <v>1.1000000000000001</v>
      </c>
      <c r="AG706" s="22">
        <v>5.1999999999999998E-2</v>
      </c>
      <c r="AH706" s="40">
        <v>0.03</v>
      </c>
      <c r="AI706" s="22">
        <v>0</v>
      </c>
      <c r="AJ706" s="22">
        <v>8.8000000000000007</v>
      </c>
      <c r="AK706" s="30">
        <v>0.8</v>
      </c>
      <c r="AL706" s="28">
        <v>52</v>
      </c>
      <c r="AM706" s="28">
        <v>117</v>
      </c>
      <c r="AN706" s="28">
        <v>24</v>
      </c>
      <c r="AO706" s="28">
        <v>85</v>
      </c>
      <c r="AP706" s="28">
        <v>17</v>
      </c>
      <c r="AQ706" s="25">
        <v>1.9</v>
      </c>
      <c r="AR706" s="25">
        <v>0.3</v>
      </c>
    </row>
    <row r="707" spans="1:44" ht="18" customHeight="1" x14ac:dyDescent="0.25">
      <c r="A707" t="s">
        <v>349</v>
      </c>
      <c r="B707" s="26" t="s">
        <v>1901</v>
      </c>
      <c r="C707" s="11">
        <v>472.68860982399997</v>
      </c>
      <c r="D707" s="11">
        <v>1978</v>
      </c>
      <c r="E707" s="37">
        <v>5.8</v>
      </c>
      <c r="F707" s="38">
        <v>5.8</v>
      </c>
      <c r="G707" s="25">
        <v>20.7</v>
      </c>
      <c r="H707" s="25">
        <v>65.099999999999994</v>
      </c>
      <c r="I707" s="25">
        <v>70.2</v>
      </c>
      <c r="J707" s="25">
        <v>28.2</v>
      </c>
      <c r="K707" s="25">
        <v>28.2</v>
      </c>
      <c r="L707" s="30">
        <v>0</v>
      </c>
      <c r="M707" s="25">
        <v>0</v>
      </c>
      <c r="N707" s="25">
        <v>36.9</v>
      </c>
      <c r="O707" s="25">
        <v>0</v>
      </c>
      <c r="P707" s="25">
        <v>1.8</v>
      </c>
      <c r="Q707" s="25">
        <v>8</v>
      </c>
      <c r="R707" s="25">
        <v>7.2</v>
      </c>
      <c r="S707" s="25">
        <v>3.7</v>
      </c>
      <c r="T707" s="25">
        <v>1.3</v>
      </c>
      <c r="U707" s="25">
        <v>3.3</v>
      </c>
      <c r="V707" s="28">
        <v>86</v>
      </c>
      <c r="W707" s="22">
        <v>0.20200000000000001</v>
      </c>
      <c r="X707" s="9">
        <v>202</v>
      </c>
      <c r="Y707" s="9">
        <v>0</v>
      </c>
      <c r="Z707" s="22">
        <v>0.37</v>
      </c>
      <c r="AA707" s="22">
        <v>3.6</v>
      </c>
      <c r="AB707" s="46">
        <v>0.1</v>
      </c>
      <c r="AC707" s="22">
        <v>0.14000000000000001</v>
      </c>
      <c r="AD707" s="9">
        <v>2.2000000000000002</v>
      </c>
      <c r="AE707" s="22">
        <v>1.1000000000000001</v>
      </c>
      <c r="AF707" s="31">
        <v>1.1000000000000001</v>
      </c>
      <c r="AG707" s="22">
        <v>7.5999999999999998E-2</v>
      </c>
      <c r="AH707" s="9">
        <v>0.31</v>
      </c>
      <c r="AI707" s="22">
        <v>0</v>
      </c>
      <c r="AJ707" s="22">
        <v>14</v>
      </c>
      <c r="AK707" s="30">
        <v>1.2</v>
      </c>
      <c r="AL707" s="28">
        <v>227</v>
      </c>
      <c r="AM707" s="28">
        <v>91</v>
      </c>
      <c r="AN707" s="28">
        <v>37</v>
      </c>
      <c r="AO707" s="28">
        <v>78</v>
      </c>
      <c r="AP707" s="28">
        <v>12</v>
      </c>
      <c r="AQ707" s="25">
        <v>1.3</v>
      </c>
      <c r="AR707" s="25">
        <v>0.7</v>
      </c>
    </row>
    <row r="708" spans="1:44" ht="18" customHeight="1" x14ac:dyDescent="0.25">
      <c r="A708" t="s">
        <v>350</v>
      </c>
      <c r="B708" s="26" t="s">
        <v>1050</v>
      </c>
      <c r="C708" s="11">
        <v>378.53324467199997</v>
      </c>
      <c r="D708" s="11">
        <v>1584</v>
      </c>
      <c r="E708" s="37">
        <v>11.9</v>
      </c>
      <c r="F708" s="38">
        <v>11.5</v>
      </c>
      <c r="G708" s="25">
        <v>7.2</v>
      </c>
      <c r="H708" s="25">
        <v>66.599999999999994</v>
      </c>
      <c r="I708" s="25">
        <v>71.400000000000006</v>
      </c>
      <c r="J708" s="25">
        <v>36.700000000000003</v>
      </c>
      <c r="K708" s="25">
        <v>36.700000000000003</v>
      </c>
      <c r="L708" s="30">
        <v>0</v>
      </c>
      <c r="M708" s="25">
        <v>0</v>
      </c>
      <c r="N708" s="25">
        <v>29.9</v>
      </c>
      <c r="O708" s="25">
        <v>0</v>
      </c>
      <c r="P708" s="25">
        <v>1.8</v>
      </c>
      <c r="Q708" s="25">
        <v>3.4</v>
      </c>
      <c r="R708" s="25">
        <v>2.2999999999999998</v>
      </c>
      <c r="S708" s="25">
        <v>0.7</v>
      </c>
      <c r="T708" s="25">
        <v>0.12</v>
      </c>
      <c r="U708" s="25">
        <v>0.6</v>
      </c>
      <c r="V708" s="28">
        <v>2</v>
      </c>
      <c r="W708" s="22">
        <v>8.1000000000000003E-2</v>
      </c>
      <c r="X708" s="9">
        <v>81</v>
      </c>
      <c r="Y708" s="9">
        <v>0</v>
      </c>
      <c r="Z708" s="22">
        <v>0.98</v>
      </c>
      <c r="AA708" s="24">
        <v>1</v>
      </c>
      <c r="AB708" s="40">
        <v>0.08</v>
      </c>
      <c r="AC708" s="22">
        <v>0.26</v>
      </c>
      <c r="AD708" s="9">
        <v>2.7</v>
      </c>
      <c r="AE708" s="42">
        <v>0.3</v>
      </c>
      <c r="AF708" s="31">
        <v>2.4</v>
      </c>
      <c r="AG708" s="40">
        <v>0.09</v>
      </c>
      <c r="AH708" s="24">
        <v>1</v>
      </c>
      <c r="AI708" s="22">
        <v>0</v>
      </c>
      <c r="AJ708" s="22">
        <v>19</v>
      </c>
      <c r="AK708" s="30">
        <v>1</v>
      </c>
      <c r="AL708" s="28">
        <v>82</v>
      </c>
      <c r="AM708" s="28">
        <v>122</v>
      </c>
      <c r="AN708" s="28">
        <v>75</v>
      </c>
      <c r="AO708" s="28">
        <v>120</v>
      </c>
      <c r="AP708" s="28">
        <v>13</v>
      </c>
      <c r="AQ708" s="25">
        <v>1.7</v>
      </c>
      <c r="AR708" s="25">
        <v>1.1000000000000001</v>
      </c>
    </row>
    <row r="709" spans="1:44" ht="18" customHeight="1" x14ac:dyDescent="0.25">
      <c r="B709" s="36"/>
      <c r="C709" s="11"/>
      <c r="D709" s="11"/>
      <c r="E709" s="37"/>
      <c r="F709" s="38"/>
      <c r="X709" s="9"/>
      <c r="Y709" s="9"/>
    </row>
    <row r="710" spans="1:44" ht="18" customHeight="1" x14ac:dyDescent="0.25">
      <c r="A710" t="s">
        <v>351</v>
      </c>
      <c r="B710" s="21" t="s">
        <v>1528</v>
      </c>
      <c r="C710" s="11">
        <v>450.703093088</v>
      </c>
      <c r="D710" s="11">
        <v>1886</v>
      </c>
      <c r="E710" s="37">
        <v>5.3</v>
      </c>
      <c r="F710" s="38">
        <v>9.8000000000000007</v>
      </c>
      <c r="G710" s="25">
        <v>17.8</v>
      </c>
      <c r="H710" s="25">
        <v>61</v>
      </c>
      <c r="I710" s="25">
        <v>67</v>
      </c>
      <c r="J710" s="25">
        <v>1.4</v>
      </c>
      <c r="K710" s="25">
        <v>1.4</v>
      </c>
      <c r="L710" s="30">
        <v>0</v>
      </c>
      <c r="M710" s="25">
        <v>0</v>
      </c>
      <c r="N710" s="25">
        <v>59.6</v>
      </c>
      <c r="O710" s="25">
        <v>0</v>
      </c>
      <c r="P710" s="25">
        <v>3.2</v>
      </c>
      <c r="Q710" s="25">
        <v>7.6</v>
      </c>
      <c r="R710" s="25">
        <v>5.8</v>
      </c>
      <c r="S710" s="25">
        <v>2.7</v>
      </c>
      <c r="T710" s="25">
        <v>0.16</v>
      </c>
      <c r="U710" s="25">
        <v>2.6</v>
      </c>
      <c r="V710" s="28">
        <v>0</v>
      </c>
      <c r="W710" s="22">
        <v>0</v>
      </c>
      <c r="X710" s="9">
        <v>0</v>
      </c>
      <c r="Y710" s="9">
        <v>0</v>
      </c>
      <c r="Z710" s="22">
        <v>0</v>
      </c>
      <c r="AA710" s="22">
        <v>1.3</v>
      </c>
      <c r="AB710" s="41">
        <v>0.06</v>
      </c>
      <c r="AC710" s="22">
        <v>0.81</v>
      </c>
      <c r="AD710" s="9">
        <v>3.2</v>
      </c>
      <c r="AE710" s="22">
        <v>1.4</v>
      </c>
      <c r="AF710" s="31">
        <v>1.8</v>
      </c>
      <c r="AG710" s="40">
        <v>0.06</v>
      </c>
      <c r="AH710" s="22">
        <v>0</v>
      </c>
      <c r="AI710" s="22">
        <v>0</v>
      </c>
      <c r="AJ710" s="22">
        <v>20</v>
      </c>
      <c r="AK710" s="30">
        <v>2.1</v>
      </c>
      <c r="AL710" s="28">
        <v>548</v>
      </c>
      <c r="AM710" s="28">
        <v>292</v>
      </c>
      <c r="AN710" s="28">
        <v>27</v>
      </c>
      <c r="AO710" s="28">
        <v>145</v>
      </c>
      <c r="AP710" s="28">
        <v>19</v>
      </c>
      <c r="AQ710" s="25">
        <v>1.4</v>
      </c>
      <c r="AR710" s="25">
        <v>0.6</v>
      </c>
    </row>
    <row r="711" spans="1:44" ht="18" customHeight="1" x14ac:dyDescent="0.25">
      <c r="A711" t="s">
        <v>352</v>
      </c>
      <c r="B711" s="26" t="s">
        <v>1889</v>
      </c>
      <c r="C711" s="11">
        <v>441.14417276799998</v>
      </c>
      <c r="D711" s="11">
        <v>1846</v>
      </c>
      <c r="E711" s="37">
        <v>5.5</v>
      </c>
      <c r="F711" s="38">
        <v>10</v>
      </c>
      <c r="G711" s="25">
        <v>18.3</v>
      </c>
      <c r="H711" s="25">
        <v>57.5</v>
      </c>
      <c r="I711" s="25">
        <v>63.1</v>
      </c>
      <c r="J711" s="25">
        <v>3</v>
      </c>
      <c r="K711" s="25">
        <v>3</v>
      </c>
      <c r="L711" s="30">
        <v>0</v>
      </c>
      <c r="M711" s="25">
        <v>0</v>
      </c>
      <c r="N711" s="25">
        <v>54.5</v>
      </c>
      <c r="O711" s="25">
        <v>0</v>
      </c>
      <c r="P711" s="25">
        <v>4</v>
      </c>
      <c r="Q711" s="25">
        <v>8</v>
      </c>
      <c r="R711" s="25">
        <v>5.8</v>
      </c>
      <c r="S711" s="25">
        <v>3.4</v>
      </c>
      <c r="T711" s="25">
        <v>0.83</v>
      </c>
      <c r="U711" s="25">
        <v>3.2</v>
      </c>
      <c r="V711" s="28">
        <v>8</v>
      </c>
      <c r="W711" s="22">
        <v>0</v>
      </c>
      <c r="X711" s="9">
        <v>0</v>
      </c>
      <c r="Y711" s="9">
        <v>0</v>
      </c>
      <c r="Z711" s="22">
        <v>0</v>
      </c>
      <c r="AA711" s="22">
        <v>2.1</v>
      </c>
      <c r="AB711" s="22">
        <v>0.32</v>
      </c>
      <c r="AC711" s="40">
        <v>0.09</v>
      </c>
      <c r="AD711" s="43">
        <v>3</v>
      </c>
      <c r="AE711" s="46">
        <v>0.7</v>
      </c>
      <c r="AF711" s="31">
        <v>2.2999999999999998</v>
      </c>
      <c r="AG711" s="46">
        <v>0.1</v>
      </c>
      <c r="AH711" s="9">
        <v>0</v>
      </c>
      <c r="AI711" s="22">
        <v>0</v>
      </c>
      <c r="AJ711" s="22">
        <v>26</v>
      </c>
      <c r="AK711" s="30">
        <v>4.7</v>
      </c>
      <c r="AL711" s="28">
        <v>1230</v>
      </c>
      <c r="AM711" s="28">
        <v>340</v>
      </c>
      <c r="AN711" s="28">
        <v>54</v>
      </c>
      <c r="AO711" s="28">
        <v>420</v>
      </c>
      <c r="AP711" s="28">
        <v>100</v>
      </c>
      <c r="AQ711" s="25">
        <v>4.5</v>
      </c>
      <c r="AR711" s="25">
        <v>2.2999999999999998</v>
      </c>
    </row>
    <row r="712" spans="1:44" ht="18" customHeight="1" x14ac:dyDescent="0.25">
      <c r="A712" t="s">
        <v>353</v>
      </c>
      <c r="B712" s="26" t="s">
        <v>1890</v>
      </c>
      <c r="C712" s="11">
        <v>562.30348782399994</v>
      </c>
      <c r="D712" s="11">
        <v>2353</v>
      </c>
      <c r="E712" s="37">
        <v>2.7</v>
      </c>
      <c r="F712" s="38">
        <v>3.2</v>
      </c>
      <c r="G712" s="25">
        <v>36.4</v>
      </c>
      <c r="H712" s="25">
        <v>55.3</v>
      </c>
      <c r="I712" s="25">
        <v>59.2</v>
      </c>
      <c r="J712" s="25">
        <v>30.5</v>
      </c>
      <c r="K712" s="25">
        <v>30.5</v>
      </c>
      <c r="L712" s="30">
        <v>0</v>
      </c>
      <c r="M712" s="25">
        <v>0</v>
      </c>
      <c r="N712" s="25">
        <v>24.8</v>
      </c>
      <c r="O712" s="25">
        <v>0</v>
      </c>
      <c r="P712" s="25">
        <v>1</v>
      </c>
      <c r="Q712" s="25">
        <v>15.7</v>
      </c>
      <c r="R712" s="25">
        <v>11.6</v>
      </c>
      <c r="S712" s="25">
        <v>6.8</v>
      </c>
      <c r="T712" s="25">
        <v>1.64</v>
      </c>
      <c r="U712" s="25">
        <v>6.3</v>
      </c>
      <c r="V712" s="28">
        <v>15</v>
      </c>
      <c r="W712" s="22">
        <v>0</v>
      </c>
      <c r="X712" s="9">
        <v>0</v>
      </c>
      <c r="Y712" s="9">
        <v>0</v>
      </c>
      <c r="Z712" s="22">
        <v>0</v>
      </c>
      <c r="AA712" s="22">
        <v>1.4</v>
      </c>
      <c r="AB712" s="46">
        <v>0.1</v>
      </c>
      <c r="AC712" s="22">
        <v>0.13</v>
      </c>
      <c r="AD712" s="9">
        <v>1.8</v>
      </c>
      <c r="AE712" s="22">
        <v>1.2</v>
      </c>
      <c r="AF712" s="46">
        <v>0.6</v>
      </c>
      <c r="AG712" s="41">
        <v>0.03</v>
      </c>
      <c r="AH712" s="9">
        <v>0</v>
      </c>
      <c r="AI712" s="22">
        <v>0</v>
      </c>
      <c r="AJ712" s="43">
        <v>7</v>
      </c>
      <c r="AK712" s="30">
        <v>0.8</v>
      </c>
      <c r="AL712" s="28">
        <v>55</v>
      </c>
      <c r="AM712" s="28">
        <v>159</v>
      </c>
      <c r="AN712" s="28">
        <v>34</v>
      </c>
      <c r="AO712" s="28">
        <v>86</v>
      </c>
      <c r="AP712" s="28">
        <v>22</v>
      </c>
      <c r="AQ712" s="25">
        <v>0.8</v>
      </c>
      <c r="AR712" s="25">
        <v>0.6</v>
      </c>
    </row>
    <row r="713" spans="1:44" ht="18" customHeight="1" x14ac:dyDescent="0.25">
      <c r="A713" t="s">
        <v>354</v>
      </c>
      <c r="B713" s="26" t="s">
        <v>1891</v>
      </c>
      <c r="C713" s="11">
        <v>488.22185534399995</v>
      </c>
      <c r="D713" s="11">
        <v>2043</v>
      </c>
      <c r="E713" s="37">
        <v>1.1000000000000001</v>
      </c>
      <c r="F713" s="38">
        <v>7.1</v>
      </c>
      <c r="G713" s="25">
        <v>19.600000000000001</v>
      </c>
      <c r="H713" s="25">
        <v>70.099999999999994</v>
      </c>
      <c r="I713" s="25">
        <v>75.599999999999994</v>
      </c>
      <c r="J713" s="25">
        <v>28.4</v>
      </c>
      <c r="K713" s="25">
        <v>28.4</v>
      </c>
      <c r="L713" s="30">
        <v>0</v>
      </c>
      <c r="M713" s="25">
        <v>0</v>
      </c>
      <c r="N713" s="25">
        <v>41.7</v>
      </c>
      <c r="O713" s="25">
        <v>0</v>
      </c>
      <c r="P713" s="25">
        <v>1</v>
      </c>
      <c r="Q713" s="25">
        <v>9.5</v>
      </c>
      <c r="R713" s="25">
        <v>5.6</v>
      </c>
      <c r="S713" s="25">
        <v>2</v>
      </c>
      <c r="T713" s="25">
        <v>0.13</v>
      </c>
      <c r="U713" s="25">
        <v>1.9</v>
      </c>
      <c r="V713" s="28">
        <v>16</v>
      </c>
      <c r="W713" s="22">
        <v>0</v>
      </c>
      <c r="X713" s="9">
        <v>0</v>
      </c>
      <c r="Y713" s="9">
        <v>0</v>
      </c>
      <c r="Z713" s="22">
        <v>0</v>
      </c>
      <c r="AA713" s="22">
        <v>1.4</v>
      </c>
      <c r="AB713" s="22">
        <v>0.11</v>
      </c>
      <c r="AC713" s="22">
        <v>0.16</v>
      </c>
      <c r="AD713" s="9">
        <v>2.6</v>
      </c>
      <c r="AE713" s="22">
        <v>1.2</v>
      </c>
      <c r="AF713" s="31">
        <v>1.4</v>
      </c>
      <c r="AG713" s="40">
        <v>0.06</v>
      </c>
      <c r="AH713" s="9">
        <v>0</v>
      </c>
      <c r="AI713" s="22">
        <v>0</v>
      </c>
      <c r="AJ713" s="22">
        <v>13</v>
      </c>
      <c r="AK713" s="30">
        <v>1.03</v>
      </c>
      <c r="AL713" s="28">
        <v>54</v>
      </c>
      <c r="AM713" s="28">
        <v>170</v>
      </c>
      <c r="AN713" s="28">
        <v>12</v>
      </c>
      <c r="AO713" s="28">
        <v>85</v>
      </c>
      <c r="AP713" s="28">
        <v>26</v>
      </c>
      <c r="AQ713" s="25">
        <v>1</v>
      </c>
      <c r="AR713" s="25">
        <v>0.6</v>
      </c>
    </row>
    <row r="714" spans="1:44" ht="18" customHeight="1" x14ac:dyDescent="0.25">
      <c r="A714" t="s">
        <v>355</v>
      </c>
      <c r="B714" s="26" t="s">
        <v>1892</v>
      </c>
      <c r="C714" s="11">
        <v>465.75839259199995</v>
      </c>
      <c r="D714" s="11">
        <v>1949</v>
      </c>
      <c r="E714" s="37">
        <v>5.2</v>
      </c>
      <c r="F714" s="38">
        <v>5.7</v>
      </c>
      <c r="G714" s="25">
        <v>19.8</v>
      </c>
      <c r="H714" s="25">
        <v>65.400000000000006</v>
      </c>
      <c r="I714" s="25">
        <v>70.599999999999994</v>
      </c>
      <c r="J714" s="25">
        <v>24</v>
      </c>
      <c r="K714" s="25">
        <v>24</v>
      </c>
      <c r="L714" s="30">
        <v>0</v>
      </c>
      <c r="M714" s="25">
        <v>0</v>
      </c>
      <c r="N714" s="25">
        <v>41.4</v>
      </c>
      <c r="O714" s="25">
        <v>0</v>
      </c>
      <c r="P714" s="25">
        <v>3</v>
      </c>
      <c r="Q714" s="25">
        <v>12.4</v>
      </c>
      <c r="R714" s="25">
        <v>5.6</v>
      </c>
      <c r="S714" s="25">
        <v>1.3</v>
      </c>
      <c r="T714" s="25">
        <v>0.17</v>
      </c>
      <c r="U714" s="25">
        <v>1.3</v>
      </c>
      <c r="V714" s="28">
        <v>0</v>
      </c>
      <c r="W714" s="22">
        <v>0</v>
      </c>
      <c r="X714" s="9">
        <v>0</v>
      </c>
      <c r="Y714" s="9">
        <v>0</v>
      </c>
      <c r="Z714" s="22">
        <v>0</v>
      </c>
      <c r="AA714" s="22">
        <v>1.1000000000000001</v>
      </c>
      <c r="AB714" s="40">
        <v>0.04</v>
      </c>
      <c r="AC714" s="42">
        <v>0.6</v>
      </c>
      <c r="AD714" s="9">
        <v>3.2</v>
      </c>
      <c r="AE714" s="24">
        <v>2</v>
      </c>
      <c r="AF714" s="31">
        <v>1.2</v>
      </c>
      <c r="AG714" s="40">
        <v>0.08</v>
      </c>
      <c r="AH714" s="9">
        <v>0</v>
      </c>
      <c r="AI714" s="22">
        <v>0</v>
      </c>
      <c r="AJ714" s="22">
        <v>13</v>
      </c>
      <c r="AK714" s="30">
        <v>0.8</v>
      </c>
      <c r="AL714" s="28">
        <v>92</v>
      </c>
      <c r="AM714" s="28">
        <v>223</v>
      </c>
      <c r="AN714" s="28">
        <v>16</v>
      </c>
      <c r="AO714" s="28">
        <v>80</v>
      </c>
      <c r="AP714" s="28">
        <v>41</v>
      </c>
      <c r="AQ714" s="25">
        <v>1.2</v>
      </c>
      <c r="AR714" s="25">
        <v>0.8</v>
      </c>
    </row>
    <row r="715" spans="1:44" ht="18" customHeight="1" x14ac:dyDescent="0.25">
      <c r="A715" t="s">
        <v>356</v>
      </c>
      <c r="B715" s="26" t="s">
        <v>1893</v>
      </c>
      <c r="C715" s="11">
        <v>443.29492983999995</v>
      </c>
      <c r="D715" s="11">
        <v>1855</v>
      </c>
      <c r="E715" s="37">
        <v>3.5</v>
      </c>
      <c r="F715" s="38">
        <v>10.8</v>
      </c>
      <c r="G715" s="25">
        <v>16.2</v>
      </c>
      <c r="H715" s="25">
        <v>61.6</v>
      </c>
      <c r="I715" s="25">
        <v>67.8</v>
      </c>
      <c r="J715" s="25">
        <v>0</v>
      </c>
      <c r="K715" s="25">
        <v>0</v>
      </c>
      <c r="L715" s="30">
        <v>0</v>
      </c>
      <c r="M715" s="25">
        <v>0</v>
      </c>
      <c r="N715" s="25">
        <v>61.6</v>
      </c>
      <c r="O715" s="25">
        <v>0</v>
      </c>
      <c r="P715" s="25">
        <v>3.1</v>
      </c>
      <c r="Q715" s="25">
        <v>6.9</v>
      </c>
      <c r="R715" s="25">
        <v>5.3</v>
      </c>
      <c r="S715" s="25">
        <v>2.4</v>
      </c>
      <c r="T715" s="25">
        <v>0.15</v>
      </c>
      <c r="U715" s="25">
        <v>2.4</v>
      </c>
      <c r="V715" s="28">
        <v>0</v>
      </c>
      <c r="W715" s="22">
        <v>0</v>
      </c>
      <c r="X715" s="9">
        <v>0</v>
      </c>
      <c r="Y715" s="9">
        <v>0</v>
      </c>
      <c r="Z715" s="22">
        <v>0</v>
      </c>
      <c r="AA715" s="22">
        <v>1.3</v>
      </c>
      <c r="AB715" s="22">
        <v>0.15</v>
      </c>
      <c r="AC715" s="22">
        <v>0.15</v>
      </c>
      <c r="AD715" s="9">
        <v>3.1</v>
      </c>
      <c r="AE715" s="46">
        <v>0.9</v>
      </c>
      <c r="AF715" s="31">
        <v>2.2000000000000002</v>
      </c>
      <c r="AG715" s="40">
        <v>0.06</v>
      </c>
      <c r="AH715" s="9">
        <v>0</v>
      </c>
      <c r="AI715" s="22">
        <v>0</v>
      </c>
      <c r="AJ715" s="22">
        <v>14</v>
      </c>
      <c r="AK715" s="30">
        <v>1.79</v>
      </c>
      <c r="AL715" s="28">
        <v>366</v>
      </c>
      <c r="AM715" s="28">
        <v>121</v>
      </c>
      <c r="AN715" s="28">
        <v>28</v>
      </c>
      <c r="AO715" s="28">
        <v>98</v>
      </c>
      <c r="AP715" s="28">
        <v>25</v>
      </c>
      <c r="AQ715" s="25">
        <v>1.4</v>
      </c>
      <c r="AR715" s="25">
        <v>0.6</v>
      </c>
    </row>
    <row r="716" spans="1:44" ht="18" customHeight="1" x14ac:dyDescent="0.25">
      <c r="A716" t="s">
        <v>357</v>
      </c>
      <c r="B716" s="26" t="s">
        <v>1894</v>
      </c>
      <c r="C716" s="11">
        <v>446</v>
      </c>
      <c r="D716" s="11">
        <v>1864</v>
      </c>
      <c r="E716" s="37">
        <v>3</v>
      </c>
      <c r="F716" s="38">
        <v>8.8000000000000007</v>
      </c>
      <c r="G716" s="25">
        <v>15.6</v>
      </c>
      <c r="H716" s="25">
        <v>65.599999999999994</v>
      </c>
      <c r="I716" s="25">
        <v>72</v>
      </c>
      <c r="J716" s="25">
        <v>3</v>
      </c>
      <c r="K716" s="25">
        <v>3</v>
      </c>
      <c r="L716" s="30">
        <v>0</v>
      </c>
      <c r="M716" s="25">
        <v>0</v>
      </c>
      <c r="N716" s="25">
        <v>62.6</v>
      </c>
      <c r="O716" s="25">
        <v>0</v>
      </c>
      <c r="P716" s="25">
        <v>6</v>
      </c>
      <c r="Q716" s="25">
        <v>7</v>
      </c>
      <c r="R716" s="25">
        <v>5</v>
      </c>
      <c r="S716" s="25">
        <v>2.9</v>
      </c>
      <c r="T716" s="25">
        <v>0.7</v>
      </c>
      <c r="U716" s="25">
        <v>2.7</v>
      </c>
      <c r="V716" s="28">
        <v>0</v>
      </c>
      <c r="W716" s="22">
        <v>0</v>
      </c>
      <c r="X716" s="9">
        <v>0</v>
      </c>
      <c r="Y716" s="9">
        <v>0</v>
      </c>
      <c r="Z716" s="22">
        <v>0</v>
      </c>
      <c r="AA716" s="22">
        <v>1.3</v>
      </c>
      <c r="AB716" s="22">
        <v>0.22</v>
      </c>
      <c r="AC716" s="40">
        <v>0.05</v>
      </c>
      <c r="AD716" s="43">
        <v>4</v>
      </c>
      <c r="AE716" s="22">
        <v>2.4</v>
      </c>
      <c r="AF716" s="31">
        <v>1.6</v>
      </c>
      <c r="AG716" s="22">
        <v>0.16</v>
      </c>
      <c r="AH716" s="9">
        <v>0</v>
      </c>
      <c r="AI716" s="22">
        <v>0</v>
      </c>
      <c r="AJ716" s="22">
        <v>23</v>
      </c>
      <c r="AK716" s="30">
        <v>1.5</v>
      </c>
      <c r="AL716" s="28">
        <v>626</v>
      </c>
      <c r="AM716" s="28">
        <v>148</v>
      </c>
      <c r="AN716" s="28">
        <v>96</v>
      </c>
      <c r="AO716" s="28">
        <v>148</v>
      </c>
      <c r="AP716" s="28">
        <v>43</v>
      </c>
      <c r="AQ716" s="25">
        <v>2.2000000000000002</v>
      </c>
      <c r="AR716" s="25">
        <v>1</v>
      </c>
    </row>
    <row r="717" spans="1:44" ht="18" customHeight="1" x14ac:dyDescent="0.25">
      <c r="A717" t="s">
        <v>358</v>
      </c>
      <c r="B717" s="26" t="s">
        <v>1895</v>
      </c>
      <c r="C717" s="11">
        <v>482.00855713599998</v>
      </c>
      <c r="D717" s="11">
        <v>2017</v>
      </c>
      <c r="E717" s="37">
        <v>3.4</v>
      </c>
      <c r="F717" s="38">
        <v>6.2</v>
      </c>
      <c r="G717" s="25">
        <v>21.3</v>
      </c>
      <c r="H717" s="25">
        <v>65.2</v>
      </c>
      <c r="I717" s="25">
        <v>70.8</v>
      </c>
      <c r="J717" s="25">
        <v>18.3</v>
      </c>
      <c r="K717" s="25">
        <v>18.3</v>
      </c>
      <c r="L717" s="30">
        <v>0</v>
      </c>
      <c r="M717" s="25">
        <v>0</v>
      </c>
      <c r="N717" s="25">
        <v>46.9</v>
      </c>
      <c r="O717" s="25">
        <v>0</v>
      </c>
      <c r="P717" s="25">
        <v>3</v>
      </c>
      <c r="Q717" s="25">
        <v>11.3</v>
      </c>
      <c r="R717" s="25">
        <v>4.9000000000000004</v>
      </c>
      <c r="S717" s="25">
        <v>0.9</v>
      </c>
      <c r="T717" s="25">
        <v>0.67</v>
      </c>
      <c r="U717" s="25">
        <v>0.8</v>
      </c>
      <c r="V717" s="28">
        <v>81</v>
      </c>
      <c r="W717" s="22">
        <v>4.7E-2</v>
      </c>
      <c r="X717" s="9">
        <v>47</v>
      </c>
      <c r="Y717" s="9">
        <v>0</v>
      </c>
      <c r="Z717" s="22">
        <v>0</v>
      </c>
      <c r="AA717" s="46">
        <v>0.5</v>
      </c>
      <c r="AB717" s="22">
        <v>0.18</v>
      </c>
      <c r="AC717" s="40">
        <v>0.08</v>
      </c>
      <c r="AD717" s="9">
        <v>2.2000000000000002</v>
      </c>
      <c r="AE717" s="46">
        <v>0.9</v>
      </c>
      <c r="AF717" s="31">
        <v>1.3</v>
      </c>
      <c r="AG717" s="40">
        <v>7.0000000000000007E-2</v>
      </c>
      <c r="AH717" s="9">
        <v>0</v>
      </c>
      <c r="AI717" s="22">
        <v>0</v>
      </c>
      <c r="AJ717" s="43">
        <v>9</v>
      </c>
      <c r="AK717" s="30">
        <v>0.89</v>
      </c>
      <c r="AL717" s="28">
        <v>41</v>
      </c>
      <c r="AM717" s="28">
        <v>121</v>
      </c>
      <c r="AN717" s="28">
        <v>32</v>
      </c>
      <c r="AO717" s="28">
        <v>116</v>
      </c>
      <c r="AP717" s="28">
        <v>25</v>
      </c>
      <c r="AQ717" s="25">
        <v>1.4</v>
      </c>
      <c r="AR717" s="25">
        <v>0.7</v>
      </c>
    </row>
    <row r="718" spans="1:44" ht="18" customHeight="1" x14ac:dyDescent="0.25">
      <c r="A718" t="s">
        <v>359</v>
      </c>
      <c r="B718" s="26" t="s">
        <v>1896</v>
      </c>
      <c r="C718" s="11">
        <v>436.12573959999997</v>
      </c>
      <c r="D718" s="11">
        <v>1825</v>
      </c>
      <c r="E718" s="37">
        <v>3.9</v>
      </c>
      <c r="F718" s="38">
        <v>8.4</v>
      </c>
      <c r="G718" s="25">
        <v>12.2</v>
      </c>
      <c r="H718" s="25">
        <v>72</v>
      </c>
      <c r="I718" s="25">
        <v>78.099999999999994</v>
      </c>
      <c r="J718" s="25">
        <v>21.5</v>
      </c>
      <c r="K718" s="25">
        <v>21.5</v>
      </c>
      <c r="L718" s="30">
        <v>0</v>
      </c>
      <c r="M718" s="25">
        <v>0</v>
      </c>
      <c r="N718" s="25">
        <v>50.5</v>
      </c>
      <c r="O718" s="25">
        <v>0</v>
      </c>
      <c r="P718" s="25">
        <v>2.1</v>
      </c>
      <c r="Q718" s="25">
        <v>5.9</v>
      </c>
      <c r="R718" s="25">
        <v>3.4</v>
      </c>
      <c r="S718" s="25">
        <v>1.3</v>
      </c>
      <c r="T718" s="25">
        <v>0.1</v>
      </c>
      <c r="U718" s="25">
        <v>1.3</v>
      </c>
      <c r="V718" s="28">
        <v>30</v>
      </c>
      <c r="W718" s="22">
        <v>0</v>
      </c>
      <c r="X718" s="9">
        <v>0</v>
      </c>
      <c r="Y718" s="9">
        <v>0</v>
      </c>
      <c r="Z718" s="22">
        <v>0</v>
      </c>
      <c r="AA718" s="22">
        <v>1.4</v>
      </c>
      <c r="AB718" s="22">
        <v>0.65</v>
      </c>
      <c r="AC718" s="22">
        <v>0.45</v>
      </c>
      <c r="AD718" s="9">
        <v>3.7</v>
      </c>
      <c r="AE718" s="22">
        <v>1.9</v>
      </c>
      <c r="AF718" s="31">
        <v>1.8</v>
      </c>
      <c r="AG718" s="40">
        <v>0.06</v>
      </c>
      <c r="AH718" s="9">
        <v>0</v>
      </c>
      <c r="AI718" s="22">
        <v>0</v>
      </c>
      <c r="AJ718" s="22">
        <v>13</v>
      </c>
      <c r="AK718" s="30">
        <v>1.38</v>
      </c>
      <c r="AL718" s="28">
        <v>418</v>
      </c>
      <c r="AM718" s="28">
        <v>162</v>
      </c>
      <c r="AN718" s="28">
        <v>38</v>
      </c>
      <c r="AO718" s="28">
        <v>128</v>
      </c>
      <c r="AP718" s="28">
        <v>28</v>
      </c>
      <c r="AQ718" s="25">
        <v>1.1000000000000001</v>
      </c>
      <c r="AR718" s="25">
        <v>0.4</v>
      </c>
    </row>
    <row r="719" spans="1:44" ht="18" customHeight="1" x14ac:dyDescent="0.25">
      <c r="A719" t="s">
        <v>360</v>
      </c>
      <c r="B719" s="26" t="s">
        <v>1897</v>
      </c>
      <c r="C719" s="11">
        <v>437.32060464</v>
      </c>
      <c r="D719" s="11">
        <v>1830</v>
      </c>
      <c r="E719" s="37">
        <v>6.4</v>
      </c>
      <c r="F719" s="38">
        <v>7.3</v>
      </c>
      <c r="G719" s="25">
        <v>14.4</v>
      </c>
      <c r="H719" s="25">
        <v>68.5</v>
      </c>
      <c r="I719" s="25">
        <v>74.3</v>
      </c>
      <c r="J719" s="25">
        <v>20.5</v>
      </c>
      <c r="K719" s="25">
        <v>20.5</v>
      </c>
      <c r="L719" s="30">
        <v>0</v>
      </c>
      <c r="M719" s="25">
        <v>0</v>
      </c>
      <c r="N719" s="25">
        <v>48</v>
      </c>
      <c r="O719" s="25">
        <v>0</v>
      </c>
      <c r="P719" s="25">
        <v>2.1</v>
      </c>
      <c r="Q719" s="25">
        <v>7</v>
      </c>
      <c r="R719" s="25">
        <v>4</v>
      </c>
      <c r="S719" s="25">
        <v>1.6</v>
      </c>
      <c r="T719" s="25">
        <v>0.12</v>
      </c>
      <c r="U719" s="25">
        <v>1.5</v>
      </c>
      <c r="V719" s="28">
        <v>0</v>
      </c>
      <c r="W719" s="22">
        <v>0</v>
      </c>
      <c r="X719" s="9">
        <v>0</v>
      </c>
      <c r="Y719" s="9">
        <v>0</v>
      </c>
      <c r="Z719" s="22">
        <v>0</v>
      </c>
      <c r="AA719" s="22">
        <v>1.4</v>
      </c>
      <c r="AB719" s="22">
        <v>0.45</v>
      </c>
      <c r="AC719" s="42">
        <v>0.6</v>
      </c>
      <c r="AD719" s="9">
        <v>3.4</v>
      </c>
      <c r="AE719" s="22">
        <v>1.9</v>
      </c>
      <c r="AF719" s="31">
        <v>1.5</v>
      </c>
      <c r="AG719" s="22">
        <v>5.8000000000000003E-2</v>
      </c>
      <c r="AH719" s="9">
        <v>0</v>
      </c>
      <c r="AI719" s="22">
        <v>0</v>
      </c>
      <c r="AJ719" s="22">
        <v>12</v>
      </c>
      <c r="AK719" s="30">
        <v>1.26</v>
      </c>
      <c r="AL719" s="28">
        <v>142</v>
      </c>
      <c r="AM719" s="28">
        <v>134</v>
      </c>
      <c r="AN719" s="28">
        <v>39</v>
      </c>
      <c r="AO719" s="28">
        <v>111</v>
      </c>
      <c r="AP719" s="28">
        <v>16</v>
      </c>
      <c r="AQ719" s="25">
        <v>0.9</v>
      </c>
      <c r="AR719" s="25">
        <v>0.6</v>
      </c>
    </row>
    <row r="720" spans="1:44" ht="18" customHeight="1" x14ac:dyDescent="0.25">
      <c r="A720" t="s">
        <v>2008</v>
      </c>
      <c r="B720" s="36" t="s">
        <v>2009</v>
      </c>
      <c r="C720" s="11">
        <v>398</v>
      </c>
      <c r="D720" s="11"/>
      <c r="E720" s="37"/>
      <c r="F720" s="38">
        <v>6</v>
      </c>
      <c r="G720" s="25">
        <v>8.6</v>
      </c>
      <c r="H720" s="25">
        <v>74</v>
      </c>
      <c r="K720" s="25">
        <v>31</v>
      </c>
      <c r="P720" s="25">
        <v>3.5</v>
      </c>
      <c r="Q720" s="25">
        <v>4.2</v>
      </c>
      <c r="X720" s="9"/>
      <c r="Y720" s="9"/>
      <c r="AC720" s="42"/>
      <c r="AH720" s="9"/>
      <c r="AL720" s="28">
        <v>160</v>
      </c>
    </row>
    <row r="721" spans="1:44" ht="18" customHeight="1" x14ac:dyDescent="0.25">
      <c r="A721" t="s">
        <v>2012</v>
      </c>
      <c r="B721" s="36" t="s">
        <v>2013</v>
      </c>
      <c r="C721" s="11">
        <v>495</v>
      </c>
      <c r="D721" s="11"/>
      <c r="E721" s="37"/>
      <c r="F721" s="38">
        <v>5.4</v>
      </c>
      <c r="G721" s="25">
        <v>24</v>
      </c>
      <c r="H721" s="25">
        <v>65</v>
      </c>
      <c r="K721" s="25">
        <v>30</v>
      </c>
      <c r="P721" s="25">
        <v>2.6</v>
      </c>
      <c r="Q721" s="25">
        <v>13</v>
      </c>
      <c r="X721" s="9"/>
      <c r="Y721" s="9"/>
      <c r="AC721" s="42"/>
      <c r="AH721" s="9"/>
      <c r="AL721" s="28">
        <v>430</v>
      </c>
    </row>
    <row r="722" spans="1:44" ht="18" customHeight="1" x14ac:dyDescent="0.25">
      <c r="A722" t="s">
        <v>2014</v>
      </c>
      <c r="B722" s="36" t="s">
        <v>2015</v>
      </c>
      <c r="C722" s="11">
        <v>471</v>
      </c>
      <c r="D722" s="11"/>
      <c r="E722" s="37"/>
      <c r="F722" s="38">
        <v>5.7</v>
      </c>
      <c r="G722" s="25">
        <v>21</v>
      </c>
      <c r="H722" s="25">
        <v>65</v>
      </c>
      <c r="K722" s="25">
        <v>41</v>
      </c>
      <c r="P722" s="25">
        <v>3.6</v>
      </c>
      <c r="Q722" s="25">
        <v>1.2</v>
      </c>
      <c r="X722" s="9"/>
      <c r="Y722" s="9"/>
      <c r="AC722" s="42"/>
      <c r="AH722" s="9"/>
      <c r="AL722" s="28">
        <v>490</v>
      </c>
    </row>
    <row r="723" spans="1:44" ht="18" customHeight="1" x14ac:dyDescent="0.25">
      <c r="A723" t="s">
        <v>2016</v>
      </c>
      <c r="B723" s="36" t="s">
        <v>2017</v>
      </c>
      <c r="C723" s="11">
        <v>414</v>
      </c>
      <c r="D723" s="11"/>
      <c r="E723" s="37"/>
      <c r="F723" s="38">
        <v>6.4</v>
      </c>
      <c r="G723" s="25">
        <v>12.7</v>
      </c>
      <c r="H723" s="25">
        <v>68.7</v>
      </c>
      <c r="K723" s="25">
        <v>30.7</v>
      </c>
      <c r="P723" s="25">
        <v>2.2000000000000002</v>
      </c>
      <c r="Q723" s="25">
        <v>7.3</v>
      </c>
      <c r="X723" s="9"/>
      <c r="Y723" s="9"/>
      <c r="AB723" s="22">
        <v>0.98</v>
      </c>
      <c r="AC723" s="42">
        <v>1.1200000000000001</v>
      </c>
      <c r="AE723" s="22">
        <v>12.6</v>
      </c>
      <c r="AG723" s="22">
        <v>0.34</v>
      </c>
      <c r="AH723" s="9">
        <v>0.7</v>
      </c>
      <c r="AJ723" s="22">
        <v>140</v>
      </c>
      <c r="AL723" s="28">
        <v>400</v>
      </c>
      <c r="AN723" s="28">
        <v>960</v>
      </c>
      <c r="AQ723" s="25">
        <v>9.8000000000000007</v>
      </c>
    </row>
    <row r="724" spans="1:44" ht="18" customHeight="1" x14ac:dyDescent="0.25">
      <c r="A724" t="s">
        <v>2147</v>
      </c>
      <c r="B724" s="36" t="s">
        <v>2159</v>
      </c>
      <c r="C724" s="11">
        <v>454</v>
      </c>
      <c r="D724" s="11"/>
      <c r="E724" s="37"/>
      <c r="F724" s="38">
        <v>8</v>
      </c>
      <c r="G724" s="25">
        <v>18.7</v>
      </c>
      <c r="H724" s="25">
        <v>65</v>
      </c>
      <c r="K724" s="25">
        <v>18</v>
      </c>
      <c r="P724" s="25">
        <v>4.5999999999999996</v>
      </c>
      <c r="Q724" s="25">
        <v>1.9</v>
      </c>
      <c r="T724" s="25">
        <v>0</v>
      </c>
      <c r="X724" s="9"/>
      <c r="Y724" s="9"/>
      <c r="AC724" s="42"/>
      <c r="AH724" s="9"/>
      <c r="AL724" s="28">
        <v>400</v>
      </c>
    </row>
    <row r="725" spans="1:44" ht="18" customHeight="1" x14ac:dyDescent="0.25">
      <c r="A725" t="s">
        <v>2148</v>
      </c>
      <c r="B725" s="36" t="s">
        <v>2158</v>
      </c>
      <c r="C725" s="11">
        <v>442</v>
      </c>
      <c r="D725" s="11"/>
      <c r="E725" s="37"/>
      <c r="F725" s="38">
        <v>8</v>
      </c>
      <c r="G725" s="25">
        <v>20</v>
      </c>
      <c r="H725" s="25">
        <v>64</v>
      </c>
      <c r="K725" s="25">
        <v>21</v>
      </c>
      <c r="P725" s="25">
        <v>4.5</v>
      </c>
      <c r="Q725" s="25">
        <v>9</v>
      </c>
      <c r="X725" s="9"/>
      <c r="Y725" s="9"/>
      <c r="AL725" s="28">
        <v>180</v>
      </c>
    </row>
    <row r="726" spans="1:44" ht="18" customHeight="1" x14ac:dyDescent="0.25">
      <c r="A726" t="s">
        <v>2149</v>
      </c>
      <c r="B726" s="36" t="s">
        <v>2160</v>
      </c>
      <c r="C726" s="11">
        <v>382</v>
      </c>
      <c r="D726" s="11"/>
      <c r="E726" s="37"/>
      <c r="F726" s="38">
        <v>8.8000000000000007</v>
      </c>
      <c r="G726" s="25">
        <v>15</v>
      </c>
      <c r="H726" s="25">
        <v>82</v>
      </c>
      <c r="K726" s="25">
        <v>0.8</v>
      </c>
      <c r="P726" s="25">
        <v>2.8</v>
      </c>
      <c r="Q726" s="25">
        <v>0.6</v>
      </c>
      <c r="X726" s="9"/>
      <c r="Y726" s="9"/>
      <c r="AL726" s="28">
        <v>200</v>
      </c>
    </row>
    <row r="727" spans="1:44" ht="18" customHeight="1" x14ac:dyDescent="0.25">
      <c r="A727" t="s">
        <v>2150</v>
      </c>
      <c r="B727" s="36" t="s">
        <v>2161</v>
      </c>
      <c r="C727" s="11">
        <v>500</v>
      </c>
      <c r="D727" s="11"/>
      <c r="E727" s="37"/>
      <c r="F727" s="38">
        <v>6.1</v>
      </c>
      <c r="G727" s="25">
        <v>24</v>
      </c>
      <c r="H727" s="25">
        <v>63.4</v>
      </c>
      <c r="K727" s="25">
        <v>23</v>
      </c>
      <c r="P727" s="25">
        <v>2.8</v>
      </c>
      <c r="Q727" s="25">
        <v>15.8</v>
      </c>
      <c r="X727" s="9"/>
      <c r="Y727" s="9"/>
      <c r="AL727" s="28">
        <v>110</v>
      </c>
    </row>
    <row r="728" spans="1:44" ht="18" customHeight="1" x14ac:dyDescent="0.25">
      <c r="A728" t="s">
        <v>2151</v>
      </c>
      <c r="B728" s="36" t="s">
        <v>2162</v>
      </c>
      <c r="C728" s="11">
        <v>403</v>
      </c>
      <c r="D728" s="11"/>
      <c r="E728" s="37"/>
      <c r="F728" s="38">
        <v>9</v>
      </c>
      <c r="G728" s="25">
        <v>2.6</v>
      </c>
      <c r="H728" s="25">
        <v>86</v>
      </c>
      <c r="K728" s="25">
        <v>1</v>
      </c>
      <c r="P728" s="25">
        <v>2</v>
      </c>
      <c r="Q728" s="25">
        <v>0.3</v>
      </c>
      <c r="X728" s="9"/>
      <c r="Y728" s="9"/>
      <c r="AL728" s="28">
        <v>700</v>
      </c>
    </row>
    <row r="729" spans="1:44" ht="18" customHeight="1" x14ac:dyDescent="0.25">
      <c r="A729" t="s">
        <v>2152</v>
      </c>
      <c r="B729" s="36" t="s">
        <v>2163</v>
      </c>
      <c r="C729" s="11">
        <v>498</v>
      </c>
      <c r="D729" s="11"/>
      <c r="E729" s="37"/>
      <c r="F729" s="38">
        <v>4.9000000000000004</v>
      </c>
      <c r="G729" s="25">
        <v>24.3</v>
      </c>
      <c r="H729" s="25">
        <v>64.7</v>
      </c>
      <c r="K729" s="25">
        <v>28</v>
      </c>
      <c r="P729" s="25">
        <v>2.5</v>
      </c>
      <c r="Q729" s="25">
        <v>6.5</v>
      </c>
      <c r="X729" s="9"/>
      <c r="Y729" s="9"/>
      <c r="AL729" s="28">
        <v>230</v>
      </c>
    </row>
    <row r="730" spans="1:44" ht="18" customHeight="1" x14ac:dyDescent="0.25">
      <c r="A730" t="s">
        <v>2153</v>
      </c>
      <c r="B730" s="36" t="s">
        <v>2164</v>
      </c>
      <c r="C730" s="11">
        <v>454</v>
      </c>
      <c r="D730" s="11"/>
      <c r="E730" s="37"/>
      <c r="F730" s="38">
        <v>6</v>
      </c>
      <c r="G730" s="25">
        <v>18.7</v>
      </c>
      <c r="H730" s="25">
        <v>65</v>
      </c>
      <c r="K730" s="25">
        <v>18</v>
      </c>
      <c r="P730" s="25">
        <v>4.5999999999999996</v>
      </c>
      <c r="Q730" s="25">
        <v>1.6</v>
      </c>
      <c r="X730" s="9"/>
      <c r="Y730" s="9"/>
      <c r="AL730" s="28">
        <v>400</v>
      </c>
    </row>
    <row r="731" spans="1:44" ht="18" customHeight="1" x14ac:dyDescent="0.25">
      <c r="A731" t="s">
        <v>2154</v>
      </c>
      <c r="B731" s="36" t="s">
        <v>2165</v>
      </c>
      <c r="C731" s="11">
        <v>393</v>
      </c>
      <c r="D731" s="11"/>
      <c r="E731" s="37"/>
      <c r="F731" s="38">
        <v>7.9</v>
      </c>
      <c r="G731" s="25">
        <v>1.6</v>
      </c>
      <c r="H731" s="25">
        <v>86</v>
      </c>
      <c r="K731" s="25">
        <v>0.3</v>
      </c>
      <c r="P731" s="25">
        <v>1.5</v>
      </c>
      <c r="Q731" s="25">
        <v>1</v>
      </c>
      <c r="X731" s="9"/>
      <c r="Y731" s="9"/>
      <c r="AL731" s="28">
        <v>100</v>
      </c>
    </row>
    <row r="732" spans="1:44" ht="18" customHeight="1" x14ac:dyDescent="0.25">
      <c r="A732" t="s">
        <v>2155</v>
      </c>
      <c r="B732" s="36" t="s">
        <v>2166</v>
      </c>
      <c r="C732" s="11">
        <v>503</v>
      </c>
      <c r="D732" s="11"/>
      <c r="E732" s="37"/>
      <c r="F732" s="38">
        <v>7.6</v>
      </c>
      <c r="G732" s="25">
        <v>24.9</v>
      </c>
      <c r="H732" s="25">
        <v>60</v>
      </c>
      <c r="K732" s="25">
        <v>23</v>
      </c>
      <c r="P732" s="25">
        <v>4.0999999999999996</v>
      </c>
      <c r="Q732" s="25">
        <v>10.6</v>
      </c>
      <c r="X732" s="9"/>
      <c r="Y732" s="9"/>
      <c r="AL732" s="28">
        <v>200</v>
      </c>
    </row>
    <row r="733" spans="1:44" ht="18" customHeight="1" x14ac:dyDescent="0.25">
      <c r="A733" t="s">
        <v>2156</v>
      </c>
      <c r="B733" s="36" t="s">
        <v>2167</v>
      </c>
      <c r="C733" s="11">
        <v>369</v>
      </c>
      <c r="D733" s="11"/>
      <c r="E733" s="37"/>
      <c r="F733" s="38">
        <v>5</v>
      </c>
      <c r="G733" s="25">
        <v>1</v>
      </c>
      <c r="H733" s="25">
        <v>85</v>
      </c>
      <c r="K733" s="25">
        <v>20</v>
      </c>
      <c r="P733" s="25">
        <v>1.7</v>
      </c>
      <c r="Q733" s="25">
        <v>0.2</v>
      </c>
      <c r="X733" s="9"/>
      <c r="Y733" s="9"/>
      <c r="AL733" s="28">
        <v>200</v>
      </c>
    </row>
    <row r="734" spans="1:44" ht="18" customHeight="1" x14ac:dyDescent="0.25">
      <c r="A734" t="s">
        <v>2157</v>
      </c>
      <c r="B734" s="36" t="s">
        <v>2168</v>
      </c>
      <c r="C734" s="11">
        <v>432</v>
      </c>
      <c r="D734" s="11"/>
      <c r="E734" s="37"/>
      <c r="F734" s="38">
        <v>4.9000000000000004</v>
      </c>
      <c r="G734" s="25">
        <v>8.1999999999999993</v>
      </c>
      <c r="H734" s="25">
        <v>82.9</v>
      </c>
      <c r="K734" s="25">
        <v>5.2</v>
      </c>
      <c r="P734" s="25">
        <v>3.6</v>
      </c>
      <c r="Q734" s="25">
        <v>3.8</v>
      </c>
      <c r="X734" s="9"/>
      <c r="Y734" s="9"/>
      <c r="AL734" s="28">
        <v>600</v>
      </c>
    </row>
    <row r="735" spans="1:44" ht="18" customHeight="1" x14ac:dyDescent="0.25">
      <c r="B735" s="35"/>
      <c r="C735" s="11"/>
      <c r="D735" s="11"/>
      <c r="E735" s="37"/>
      <c r="F735" s="38"/>
      <c r="X735" s="9"/>
      <c r="Y735" s="9"/>
    </row>
    <row r="736" spans="1:44" ht="18" customHeight="1" x14ac:dyDescent="0.25">
      <c r="A736" t="s">
        <v>361</v>
      </c>
      <c r="B736" s="21" t="s">
        <v>1529</v>
      </c>
      <c r="C736" s="11">
        <v>403.86438351999999</v>
      </c>
      <c r="D736" s="11">
        <v>1690</v>
      </c>
      <c r="E736" s="37">
        <v>16</v>
      </c>
      <c r="F736" s="38">
        <v>4.4000000000000004</v>
      </c>
      <c r="G736" s="25">
        <v>14.8</v>
      </c>
      <c r="H736" s="25">
        <v>62.7</v>
      </c>
      <c r="I736" s="25">
        <v>67.5</v>
      </c>
      <c r="J736" s="25">
        <v>29.7</v>
      </c>
      <c r="K736" s="25">
        <v>29.7</v>
      </c>
      <c r="L736" s="30">
        <v>0</v>
      </c>
      <c r="M736" s="25">
        <v>0</v>
      </c>
      <c r="N736" s="25">
        <v>33</v>
      </c>
      <c r="O736" s="25">
        <v>0</v>
      </c>
      <c r="P736" s="25">
        <v>1.1000000000000001</v>
      </c>
      <c r="Q736" s="25">
        <v>3.9</v>
      </c>
      <c r="R736" s="25">
        <v>4</v>
      </c>
      <c r="S736" s="25">
        <v>4.0999999999999996</v>
      </c>
      <c r="T736" s="25">
        <v>0.65</v>
      </c>
      <c r="U736" s="25">
        <v>3.9</v>
      </c>
      <c r="V736" s="28">
        <v>25</v>
      </c>
      <c r="W736" s="22">
        <v>0.192</v>
      </c>
      <c r="X736" s="9">
        <v>192</v>
      </c>
      <c r="Y736" s="9">
        <v>0</v>
      </c>
      <c r="Z736" s="46">
        <v>0.6</v>
      </c>
      <c r="AA736" s="22">
        <v>0.48</v>
      </c>
      <c r="AB736" s="41">
        <v>0.06</v>
      </c>
      <c r="AC736" s="22">
        <v>0.14000000000000001</v>
      </c>
      <c r="AD736" s="9">
        <v>1.7</v>
      </c>
      <c r="AE736" s="46">
        <v>0.4</v>
      </c>
      <c r="AF736" s="31">
        <v>1.3</v>
      </c>
      <c r="AG736" s="40">
        <v>0.05</v>
      </c>
      <c r="AH736" s="46">
        <v>0.6</v>
      </c>
      <c r="AI736" s="22">
        <v>0</v>
      </c>
      <c r="AJ736" s="22">
        <v>8.6</v>
      </c>
      <c r="AK736" s="30">
        <v>1.3</v>
      </c>
      <c r="AL736" s="28">
        <v>149</v>
      </c>
      <c r="AM736" s="28">
        <v>95</v>
      </c>
      <c r="AN736" s="28">
        <v>29</v>
      </c>
      <c r="AO736" s="28">
        <v>90</v>
      </c>
      <c r="AP736" s="28">
        <v>15</v>
      </c>
      <c r="AQ736" s="25">
        <v>1.7</v>
      </c>
      <c r="AR736" s="25">
        <v>0.6</v>
      </c>
    </row>
    <row r="737" spans="1:44" ht="18" customHeight="1" x14ac:dyDescent="0.25">
      <c r="A737" t="s">
        <v>362</v>
      </c>
      <c r="B737" s="26" t="s">
        <v>1024</v>
      </c>
      <c r="C737" s="11">
        <v>398.84595035199999</v>
      </c>
      <c r="D737" s="11">
        <v>1669</v>
      </c>
      <c r="E737" s="37">
        <v>24.3</v>
      </c>
      <c r="F737" s="38">
        <v>6.8</v>
      </c>
      <c r="G737" s="25">
        <v>21.5</v>
      </c>
      <c r="H737" s="25">
        <v>43.7</v>
      </c>
      <c r="I737" s="25">
        <v>47.5</v>
      </c>
      <c r="J737" s="25">
        <v>8.5</v>
      </c>
      <c r="K737" s="25">
        <v>8.5</v>
      </c>
      <c r="L737" s="30">
        <v>0</v>
      </c>
      <c r="M737" s="25">
        <v>0</v>
      </c>
      <c r="N737" s="25">
        <v>35.200000000000003</v>
      </c>
      <c r="O737" s="25">
        <v>0</v>
      </c>
      <c r="P737" s="25">
        <v>3</v>
      </c>
      <c r="Q737" s="25">
        <v>7</v>
      </c>
      <c r="R737" s="25">
        <v>6.4</v>
      </c>
      <c r="S737" s="25">
        <v>4.4000000000000004</v>
      </c>
      <c r="T737" s="25">
        <v>0.21</v>
      </c>
      <c r="U737" s="25">
        <v>4.0999999999999996</v>
      </c>
      <c r="V737" s="28">
        <v>30</v>
      </c>
      <c r="W737" s="22">
        <v>0</v>
      </c>
      <c r="X737" s="9">
        <v>0</v>
      </c>
      <c r="Y737" s="9">
        <v>0</v>
      </c>
      <c r="Z737" s="46">
        <v>0.8</v>
      </c>
      <c r="AA737" s="22">
        <v>3.9</v>
      </c>
      <c r="AB737" s="22">
        <v>0.17</v>
      </c>
      <c r="AC737" s="40">
        <v>7.0000000000000007E-2</v>
      </c>
      <c r="AD737" s="9">
        <v>2.2999999999999998</v>
      </c>
      <c r="AE737" s="22">
        <v>1.1000000000000001</v>
      </c>
      <c r="AF737" s="31">
        <v>1.2</v>
      </c>
      <c r="AG737" s="41">
        <v>0.02</v>
      </c>
      <c r="AH737" s="9">
        <v>0</v>
      </c>
      <c r="AI737" s="22">
        <v>0</v>
      </c>
      <c r="AJ737" s="22">
        <v>19</v>
      </c>
      <c r="AK737" s="30">
        <v>0.7</v>
      </c>
      <c r="AL737" s="28">
        <v>288</v>
      </c>
      <c r="AM737" s="28">
        <v>128</v>
      </c>
      <c r="AN737" s="28">
        <v>35</v>
      </c>
      <c r="AO737" s="28">
        <v>89</v>
      </c>
      <c r="AP737" s="28">
        <v>17</v>
      </c>
      <c r="AQ737" s="25">
        <v>1.2</v>
      </c>
      <c r="AR737" s="25">
        <v>0.3</v>
      </c>
    </row>
    <row r="738" spans="1:44" ht="18" customHeight="1" x14ac:dyDescent="0.25">
      <c r="A738" t="s">
        <v>363</v>
      </c>
      <c r="B738" s="26" t="s">
        <v>251</v>
      </c>
      <c r="C738" s="11">
        <v>388</v>
      </c>
      <c r="D738" s="11">
        <v>1621</v>
      </c>
      <c r="E738" s="37">
        <v>27.3</v>
      </c>
      <c r="F738" s="38">
        <v>3.9</v>
      </c>
      <c r="G738" s="25">
        <v>20.7</v>
      </c>
      <c r="H738" s="25">
        <v>46.3</v>
      </c>
      <c r="I738" s="25">
        <v>49.5</v>
      </c>
      <c r="J738" s="25">
        <v>27.1</v>
      </c>
      <c r="K738" s="25">
        <v>27.1</v>
      </c>
      <c r="L738" s="30">
        <v>0</v>
      </c>
      <c r="M738" s="25">
        <v>0</v>
      </c>
      <c r="N738" s="25">
        <v>19.2</v>
      </c>
      <c r="O738" s="25">
        <v>0</v>
      </c>
      <c r="P738" s="25">
        <v>0.8</v>
      </c>
      <c r="Q738" s="25">
        <v>11.2</v>
      </c>
      <c r="R738" s="25">
        <v>5.0999999999999996</v>
      </c>
      <c r="S738" s="25">
        <v>1.1000000000000001</v>
      </c>
      <c r="T738" s="25">
        <v>0.66100000000000003</v>
      </c>
      <c r="U738" s="25">
        <v>1</v>
      </c>
      <c r="V738" s="28">
        <v>76</v>
      </c>
      <c r="W738" s="22">
        <v>0.12</v>
      </c>
      <c r="X738" s="9">
        <v>120</v>
      </c>
      <c r="Y738" s="43">
        <v>9</v>
      </c>
      <c r="Z738" s="46">
        <v>0.9</v>
      </c>
      <c r="AA738" s="24">
        <v>1</v>
      </c>
      <c r="AB738" s="22">
        <v>0.25</v>
      </c>
      <c r="AC738" s="42">
        <v>0.2</v>
      </c>
      <c r="AD738" s="9">
        <v>1.7</v>
      </c>
      <c r="AE738" s="46">
        <v>0.8</v>
      </c>
      <c r="AF738" s="42">
        <v>0.9</v>
      </c>
      <c r="AG738" s="41">
        <v>0.03</v>
      </c>
      <c r="AH738" s="46">
        <v>0.1</v>
      </c>
      <c r="AI738" s="22">
        <v>0</v>
      </c>
      <c r="AJ738" s="43">
        <v>8</v>
      </c>
      <c r="AK738" s="30">
        <v>1</v>
      </c>
      <c r="AL738" s="28">
        <v>308</v>
      </c>
      <c r="AM738" s="28">
        <v>84</v>
      </c>
      <c r="AN738" s="28">
        <v>20</v>
      </c>
      <c r="AO738" s="28">
        <v>64</v>
      </c>
      <c r="AP738" s="28">
        <v>13</v>
      </c>
      <c r="AQ738" s="25">
        <v>0.6</v>
      </c>
      <c r="AR738" s="25">
        <v>0.2</v>
      </c>
    </row>
    <row r="739" spans="1:44" ht="18" customHeight="1" x14ac:dyDescent="0.25">
      <c r="A739" t="s">
        <v>364</v>
      </c>
      <c r="B739" s="26" t="s">
        <v>1025</v>
      </c>
      <c r="C739" s="11">
        <v>455.72152625599995</v>
      </c>
      <c r="D739" s="11">
        <v>1907</v>
      </c>
      <c r="E739" s="37">
        <v>12.7</v>
      </c>
      <c r="F739" s="38">
        <v>7.4</v>
      </c>
      <c r="G739" s="25">
        <v>26.4</v>
      </c>
      <c r="H739" s="25">
        <v>47</v>
      </c>
      <c r="I739" s="25">
        <v>50.3</v>
      </c>
      <c r="J739" s="25">
        <v>26.8</v>
      </c>
      <c r="K739" s="25">
        <v>26.8</v>
      </c>
      <c r="L739" s="30">
        <v>0</v>
      </c>
      <c r="M739" s="25">
        <v>0</v>
      </c>
      <c r="N739" s="25">
        <v>20.2</v>
      </c>
      <c r="O739" s="25">
        <v>0</v>
      </c>
      <c r="P739" s="25">
        <v>3.8</v>
      </c>
      <c r="Q739" s="25">
        <v>11.1</v>
      </c>
      <c r="R739" s="25">
        <v>11.3</v>
      </c>
      <c r="S739" s="25">
        <v>4.7</v>
      </c>
      <c r="T739" s="25">
        <v>0.99</v>
      </c>
      <c r="U739" s="25">
        <v>4.3</v>
      </c>
      <c r="V739" s="28">
        <v>125</v>
      </c>
      <c r="W739" s="22">
        <v>0.27</v>
      </c>
      <c r="X739" s="9">
        <v>270</v>
      </c>
      <c r="Y739" s="9">
        <v>30</v>
      </c>
      <c r="Z739" s="22">
        <v>2.5</v>
      </c>
      <c r="AA739" s="22">
        <v>2.7</v>
      </c>
      <c r="AB739" s="40">
        <v>0.09</v>
      </c>
      <c r="AC739" s="22">
        <v>0.12</v>
      </c>
      <c r="AD739" s="9">
        <v>2.5</v>
      </c>
      <c r="AE739" s="46">
        <v>0.9</v>
      </c>
      <c r="AF739" s="31">
        <v>1.6</v>
      </c>
      <c r="AG739" s="40">
        <v>0.06</v>
      </c>
      <c r="AH739" s="24">
        <v>1</v>
      </c>
      <c r="AI739" s="22">
        <v>0</v>
      </c>
      <c r="AJ739" s="22">
        <v>11</v>
      </c>
      <c r="AK739" s="30">
        <v>2.5</v>
      </c>
      <c r="AL739" s="28">
        <v>430</v>
      </c>
      <c r="AM739" s="28">
        <v>190</v>
      </c>
      <c r="AN739" s="28">
        <v>75</v>
      </c>
      <c r="AO739" s="28">
        <v>210</v>
      </c>
      <c r="AP739" s="28">
        <v>46</v>
      </c>
      <c r="AQ739" s="25">
        <v>1.9</v>
      </c>
      <c r="AR739" s="25">
        <v>1.2</v>
      </c>
    </row>
    <row r="740" spans="1:44" ht="18" customHeight="1" x14ac:dyDescent="0.25">
      <c r="A740" t="s">
        <v>365</v>
      </c>
      <c r="B740" s="26" t="s">
        <v>1026</v>
      </c>
      <c r="C740" s="11">
        <v>445.44568691199999</v>
      </c>
      <c r="D740" s="11">
        <v>1864</v>
      </c>
      <c r="E740" s="37">
        <v>22.7</v>
      </c>
      <c r="F740" s="38">
        <v>4.2</v>
      </c>
      <c r="G740" s="25">
        <v>31</v>
      </c>
      <c r="H740" s="25">
        <v>37.799999999999997</v>
      </c>
      <c r="I740" s="25">
        <v>39.9</v>
      </c>
      <c r="J740" s="25">
        <v>32.700000000000003</v>
      </c>
      <c r="K740" s="25">
        <v>32.700000000000003</v>
      </c>
      <c r="L740" s="30">
        <v>0</v>
      </c>
      <c r="M740" s="25">
        <v>0</v>
      </c>
      <c r="N740" s="25">
        <v>5.0999999999999996</v>
      </c>
      <c r="O740" s="25">
        <v>0</v>
      </c>
      <c r="P740" s="25">
        <v>3.4</v>
      </c>
      <c r="Q740" s="25">
        <v>21.5</v>
      </c>
      <c r="R740" s="25">
        <v>4.2</v>
      </c>
      <c r="S740" s="25">
        <v>1.3</v>
      </c>
      <c r="T740" s="25">
        <v>0.67</v>
      </c>
      <c r="U740" s="25">
        <v>1.2</v>
      </c>
      <c r="V740" s="28">
        <v>87</v>
      </c>
      <c r="W740" s="22">
        <v>7.0000000000000001E-3</v>
      </c>
      <c r="X740" s="43">
        <v>7</v>
      </c>
      <c r="Y740" s="9">
        <v>40</v>
      </c>
      <c r="Z740" s="22">
        <v>1.7</v>
      </c>
      <c r="AA740" s="24">
        <v>2</v>
      </c>
      <c r="AB740" s="40">
        <v>0.04</v>
      </c>
      <c r="AC740" s="40">
        <v>0.04</v>
      </c>
      <c r="AD740" s="9">
        <v>1.9</v>
      </c>
      <c r="AE740" s="46">
        <v>0.4</v>
      </c>
      <c r="AF740" s="31">
        <v>1.5</v>
      </c>
      <c r="AG740" s="46">
        <v>0.1</v>
      </c>
      <c r="AH740" s="9">
        <v>5.0000000000000001E-3</v>
      </c>
      <c r="AI740" s="22">
        <v>0</v>
      </c>
      <c r="AJ740" s="43">
        <v>7</v>
      </c>
      <c r="AK740" s="30">
        <v>0.95</v>
      </c>
      <c r="AL740" s="28">
        <v>290</v>
      </c>
      <c r="AM740" s="28">
        <v>107</v>
      </c>
      <c r="AN740" s="28">
        <v>21</v>
      </c>
      <c r="AO740" s="28">
        <v>87</v>
      </c>
      <c r="AP740" s="28">
        <v>12</v>
      </c>
      <c r="AQ740" s="25">
        <v>1</v>
      </c>
      <c r="AR740" s="25">
        <v>0.5</v>
      </c>
    </row>
    <row r="741" spans="1:44" ht="18" customHeight="1" x14ac:dyDescent="0.25">
      <c r="A741" t="s">
        <v>366</v>
      </c>
      <c r="B741" s="26" t="s">
        <v>1061</v>
      </c>
      <c r="C741" s="11">
        <v>363.955891184</v>
      </c>
      <c r="D741" s="11">
        <v>1523</v>
      </c>
      <c r="E741" s="37">
        <v>12.7</v>
      </c>
      <c r="F741" s="38">
        <v>6.5</v>
      </c>
      <c r="G741" s="25">
        <v>4.5999999999999996</v>
      </c>
      <c r="H741" s="25">
        <v>73.2</v>
      </c>
      <c r="I741" s="25">
        <v>79.099999999999994</v>
      </c>
      <c r="J741" s="25">
        <v>27.6</v>
      </c>
      <c r="K741" s="25">
        <v>27.6</v>
      </c>
      <c r="L741" s="30">
        <v>0</v>
      </c>
      <c r="M741" s="25">
        <v>0</v>
      </c>
      <c r="N741" s="25">
        <v>45.6</v>
      </c>
      <c r="O741" s="25">
        <v>0</v>
      </c>
      <c r="P741" s="25">
        <v>2.4</v>
      </c>
      <c r="Q741" s="25">
        <v>1.3</v>
      </c>
      <c r="R741" s="25">
        <v>1.6</v>
      </c>
      <c r="S741" s="25">
        <v>1.1000000000000001</v>
      </c>
      <c r="T741" s="25">
        <v>0.35</v>
      </c>
      <c r="U741" s="25">
        <v>1</v>
      </c>
      <c r="V741" s="28">
        <v>30</v>
      </c>
      <c r="W741" s="22">
        <v>3.3000000000000002E-2</v>
      </c>
      <c r="X741" s="9">
        <v>33</v>
      </c>
      <c r="Y741" s="9">
        <v>0</v>
      </c>
      <c r="Z741" s="22">
        <v>0.13</v>
      </c>
      <c r="AA741" s="46">
        <v>0.8</v>
      </c>
      <c r="AB741" s="22">
        <v>0.21</v>
      </c>
      <c r="AC741" s="22">
        <v>0.11</v>
      </c>
      <c r="AD741" s="9">
        <v>1.9</v>
      </c>
      <c r="AE741" s="46">
        <v>0.5</v>
      </c>
      <c r="AF741" s="31">
        <v>1.4</v>
      </c>
      <c r="AG741" s="22">
        <v>8.6999999999999994E-2</v>
      </c>
      <c r="AH741" s="9">
        <v>0.15</v>
      </c>
      <c r="AI741" s="22">
        <v>0</v>
      </c>
      <c r="AJ741" s="22">
        <v>25</v>
      </c>
      <c r="AK741" s="30">
        <v>1</v>
      </c>
      <c r="AL741" s="28">
        <v>138</v>
      </c>
      <c r="AM741" s="28">
        <v>126</v>
      </c>
      <c r="AN741" s="28">
        <v>28</v>
      </c>
      <c r="AO741" s="28">
        <v>101</v>
      </c>
      <c r="AP741" s="28">
        <v>16</v>
      </c>
      <c r="AQ741" s="25">
        <v>1.2</v>
      </c>
      <c r="AR741" s="25">
        <v>0.5</v>
      </c>
    </row>
    <row r="742" spans="1:44" ht="18" customHeight="1" x14ac:dyDescent="0.25">
      <c r="A742" t="s">
        <v>367</v>
      </c>
      <c r="B742" s="26" t="s">
        <v>252</v>
      </c>
      <c r="C742" s="11">
        <v>369.69124337599999</v>
      </c>
      <c r="D742" s="11">
        <v>1547</v>
      </c>
      <c r="E742" s="37">
        <v>19.5</v>
      </c>
      <c r="F742" s="38">
        <v>5.0999999999999996</v>
      </c>
      <c r="G742" s="25">
        <v>13.9</v>
      </c>
      <c r="H742" s="25">
        <v>57</v>
      </c>
      <c r="I742" s="25">
        <v>59.8</v>
      </c>
      <c r="J742" s="25">
        <v>37.799999999999997</v>
      </c>
      <c r="K742" s="25">
        <v>37.799999999999997</v>
      </c>
      <c r="L742" s="30">
        <v>0</v>
      </c>
      <c r="M742" s="25">
        <v>0</v>
      </c>
      <c r="N742" s="25">
        <v>19.2</v>
      </c>
      <c r="O742" s="25">
        <v>0</v>
      </c>
      <c r="P742" s="25">
        <v>3.2</v>
      </c>
      <c r="Q742" s="25">
        <v>6.6</v>
      </c>
      <c r="R742" s="25">
        <v>4.5</v>
      </c>
      <c r="S742" s="25">
        <v>1.3</v>
      </c>
      <c r="T742" s="25">
        <v>0.24</v>
      </c>
      <c r="U742" s="25">
        <v>1.2</v>
      </c>
      <c r="V742" s="28">
        <v>113</v>
      </c>
      <c r="W742" s="22">
        <v>0.11</v>
      </c>
      <c r="X742" s="9">
        <v>110</v>
      </c>
      <c r="Y742" s="9">
        <v>150</v>
      </c>
      <c r="Z742" s="22">
        <v>0.45</v>
      </c>
      <c r="AA742" s="22">
        <v>0.43</v>
      </c>
      <c r="AB742" s="46">
        <v>0.1</v>
      </c>
      <c r="AC742" s="42">
        <v>0.1</v>
      </c>
      <c r="AD742" s="9">
        <v>1.8</v>
      </c>
      <c r="AE742" s="46">
        <v>0.8</v>
      </c>
      <c r="AF742" s="31">
        <v>1</v>
      </c>
      <c r="AG742" s="22">
        <v>0.12</v>
      </c>
      <c r="AH742" s="24">
        <v>1</v>
      </c>
      <c r="AI742" s="22">
        <v>0</v>
      </c>
      <c r="AJ742" s="43">
        <v>8</v>
      </c>
      <c r="AK742" s="30">
        <v>1.3</v>
      </c>
      <c r="AL742" s="28">
        <v>215</v>
      </c>
      <c r="AM742" s="28">
        <v>227</v>
      </c>
      <c r="AN742" s="28">
        <v>32</v>
      </c>
      <c r="AO742" s="28">
        <v>102</v>
      </c>
      <c r="AP742" s="28">
        <v>16</v>
      </c>
      <c r="AQ742" s="25">
        <v>1.5</v>
      </c>
      <c r="AR742" s="25">
        <v>0.5</v>
      </c>
    </row>
    <row r="743" spans="1:44" ht="18" customHeight="1" x14ac:dyDescent="0.25">
      <c r="A743" t="s">
        <v>368</v>
      </c>
      <c r="B743" s="26" t="s">
        <v>253</v>
      </c>
      <c r="C743" s="11">
        <v>398.129031328</v>
      </c>
      <c r="D743" s="11">
        <v>1666</v>
      </c>
      <c r="E743" s="37">
        <v>16.399999999999999</v>
      </c>
      <c r="F743" s="38">
        <v>7.9</v>
      </c>
      <c r="G743" s="25">
        <v>14.9</v>
      </c>
      <c r="H743" s="25">
        <v>57.3</v>
      </c>
      <c r="I743" s="25">
        <v>62</v>
      </c>
      <c r="J743" s="25">
        <v>16.899999999999999</v>
      </c>
      <c r="K743" s="25">
        <v>16.899999999999999</v>
      </c>
      <c r="L743" s="30">
        <v>0</v>
      </c>
      <c r="M743" s="25">
        <v>0</v>
      </c>
      <c r="N743" s="25">
        <v>40.4</v>
      </c>
      <c r="O743" s="25">
        <v>0</v>
      </c>
      <c r="P743" s="25">
        <v>2.1</v>
      </c>
      <c r="Q743" s="25">
        <v>5.9</v>
      </c>
      <c r="R743" s="25">
        <v>3.6</v>
      </c>
      <c r="S743" s="25">
        <v>3.2</v>
      </c>
      <c r="T743" s="25">
        <v>0.36799999999999999</v>
      </c>
      <c r="U743" s="25">
        <v>2.8</v>
      </c>
      <c r="V743" s="28">
        <v>81</v>
      </c>
      <c r="W743" s="22">
        <v>9.9000000000000005E-2</v>
      </c>
      <c r="X743" s="9">
        <v>99</v>
      </c>
      <c r="Y743" s="9">
        <v>11</v>
      </c>
      <c r="Z743" s="22">
        <v>0.24</v>
      </c>
      <c r="AA743" s="22">
        <v>1.1000000000000001</v>
      </c>
      <c r="AB743" s="40">
        <v>7.0000000000000007E-2</v>
      </c>
      <c r="AC743" s="22">
        <v>0.11</v>
      </c>
      <c r="AD743" s="9">
        <v>2.4</v>
      </c>
      <c r="AE743" s="46">
        <v>0.7</v>
      </c>
      <c r="AF743" s="31">
        <v>1.7</v>
      </c>
      <c r="AG743" s="22">
        <v>0.12</v>
      </c>
      <c r="AH743" s="46">
        <v>0.3</v>
      </c>
      <c r="AI743" s="22">
        <v>0</v>
      </c>
      <c r="AJ743" s="22">
        <v>16</v>
      </c>
      <c r="AK743" s="30">
        <v>1.4</v>
      </c>
      <c r="AL743" s="28">
        <v>309</v>
      </c>
      <c r="AM743" s="28">
        <v>147</v>
      </c>
      <c r="AN743" s="28">
        <v>35</v>
      </c>
      <c r="AO743" s="28">
        <v>131</v>
      </c>
      <c r="AP743" s="28">
        <v>38</v>
      </c>
      <c r="AQ743" s="25">
        <v>1.3</v>
      </c>
      <c r="AR743" s="25">
        <v>1</v>
      </c>
    </row>
    <row r="744" spans="1:44" ht="18" customHeight="1" x14ac:dyDescent="0.25">
      <c r="A744" t="s">
        <v>369</v>
      </c>
      <c r="B744" s="60" t="s">
        <v>1051</v>
      </c>
      <c r="C744" s="11">
        <v>415.81303391999995</v>
      </c>
      <c r="D744" s="11">
        <v>1740</v>
      </c>
      <c r="E744" s="37">
        <v>22.7</v>
      </c>
      <c r="F744" s="38">
        <v>7.6</v>
      </c>
      <c r="G744" s="25">
        <v>23.5</v>
      </c>
      <c r="H744" s="25">
        <v>42.2</v>
      </c>
      <c r="I744" s="25">
        <v>46.4</v>
      </c>
      <c r="J744" s="25">
        <v>0.6</v>
      </c>
      <c r="K744" s="25">
        <v>0.6</v>
      </c>
      <c r="L744" s="30">
        <v>0</v>
      </c>
      <c r="M744" s="25">
        <v>0</v>
      </c>
      <c r="N744" s="25">
        <v>41.6</v>
      </c>
      <c r="O744" s="25">
        <v>0</v>
      </c>
      <c r="P744" s="25">
        <v>2.6</v>
      </c>
      <c r="Q744" s="25">
        <v>10.4</v>
      </c>
      <c r="R744" s="25">
        <v>7</v>
      </c>
      <c r="S744" s="25">
        <v>2.5</v>
      </c>
      <c r="T744" s="25">
        <v>1.75</v>
      </c>
      <c r="U744" s="25">
        <v>2.5</v>
      </c>
      <c r="V744" s="28">
        <v>52</v>
      </c>
      <c r="W744" s="22">
        <v>2.1000000000000001E-2</v>
      </c>
      <c r="X744" s="9">
        <v>21</v>
      </c>
      <c r="Y744" s="9">
        <v>0</v>
      </c>
      <c r="Z744" s="22">
        <v>0.13</v>
      </c>
      <c r="AA744" s="40">
        <v>0.06</v>
      </c>
      <c r="AB744" s="22">
        <v>0.14000000000000001</v>
      </c>
      <c r="AC744" s="42">
        <v>0.1</v>
      </c>
      <c r="AD744" s="9">
        <v>3.6</v>
      </c>
      <c r="AE744" s="24">
        <v>2</v>
      </c>
      <c r="AF744" s="31">
        <v>1.6</v>
      </c>
      <c r="AG744" s="40">
        <v>0.08</v>
      </c>
      <c r="AH744" s="9">
        <v>5.0000000000000001E-3</v>
      </c>
      <c r="AI744" s="22">
        <v>0</v>
      </c>
      <c r="AJ744" s="22">
        <v>73</v>
      </c>
      <c r="AK744" s="30">
        <v>1.4</v>
      </c>
      <c r="AL744" s="28">
        <v>440</v>
      </c>
      <c r="AM744" s="28">
        <v>120</v>
      </c>
      <c r="AN744" s="28">
        <v>45</v>
      </c>
      <c r="AO744" s="28">
        <v>115</v>
      </c>
      <c r="AP744" s="28">
        <v>30</v>
      </c>
      <c r="AQ744" s="25">
        <v>1.8</v>
      </c>
      <c r="AR744" s="25">
        <v>0.8</v>
      </c>
    </row>
    <row r="745" spans="1:44" ht="18" customHeight="1" x14ac:dyDescent="0.25">
      <c r="A745" t="s">
        <v>370</v>
      </c>
      <c r="B745" s="26" t="s">
        <v>1062</v>
      </c>
      <c r="C745" s="11">
        <v>395.26135523199997</v>
      </c>
      <c r="D745" s="11">
        <v>1654</v>
      </c>
      <c r="E745" s="37">
        <v>23.8</v>
      </c>
      <c r="F745" s="38">
        <v>6.6</v>
      </c>
      <c r="G745" s="25">
        <v>21.7</v>
      </c>
      <c r="H745" s="25">
        <v>43</v>
      </c>
      <c r="I745" s="25">
        <v>46.3</v>
      </c>
      <c r="J745" s="25">
        <v>14.6</v>
      </c>
      <c r="K745" s="25">
        <v>14.6</v>
      </c>
      <c r="L745" s="30">
        <v>0</v>
      </c>
      <c r="M745" s="25">
        <v>0</v>
      </c>
      <c r="N745" s="25">
        <v>28.4</v>
      </c>
      <c r="O745" s="25">
        <v>0</v>
      </c>
      <c r="P745" s="25">
        <v>3</v>
      </c>
      <c r="Q745" s="25">
        <v>9.6</v>
      </c>
      <c r="R745" s="25">
        <v>7.5</v>
      </c>
      <c r="S745" s="25">
        <v>1.8</v>
      </c>
      <c r="T745" s="25">
        <v>1.1000000000000001</v>
      </c>
      <c r="U745" s="25">
        <v>1.7</v>
      </c>
      <c r="V745" s="28">
        <v>31</v>
      </c>
      <c r="W745" s="22">
        <v>0.18</v>
      </c>
      <c r="X745" s="9">
        <v>180</v>
      </c>
      <c r="Y745" s="9">
        <v>270</v>
      </c>
      <c r="Z745" s="46">
        <v>0.8</v>
      </c>
      <c r="AA745" s="24">
        <v>1</v>
      </c>
      <c r="AB745" s="22">
        <v>0.18</v>
      </c>
      <c r="AC745" s="40">
        <v>0.09</v>
      </c>
      <c r="AD745" s="9">
        <v>2.2999999999999998</v>
      </c>
      <c r="AE745" s="22">
        <v>1.1000000000000001</v>
      </c>
      <c r="AF745" s="31">
        <v>1.2</v>
      </c>
      <c r="AG745" s="41">
        <v>0.04</v>
      </c>
      <c r="AH745" s="9">
        <v>5.0000000000000001E-3</v>
      </c>
      <c r="AI745" s="22">
        <v>0</v>
      </c>
      <c r="AJ745" s="22">
        <v>19</v>
      </c>
      <c r="AK745" s="30">
        <v>1.9</v>
      </c>
      <c r="AL745" s="28">
        <v>230</v>
      </c>
      <c r="AM745" s="28">
        <v>90</v>
      </c>
      <c r="AN745" s="28">
        <v>35</v>
      </c>
      <c r="AO745" s="28">
        <v>95</v>
      </c>
      <c r="AP745" s="28">
        <v>14</v>
      </c>
      <c r="AQ745" s="25">
        <v>1.4</v>
      </c>
      <c r="AR745" s="25">
        <v>0.6</v>
      </c>
    </row>
    <row r="746" spans="1:44" ht="18" customHeight="1" x14ac:dyDescent="0.25">
      <c r="A746" t="s">
        <v>371</v>
      </c>
      <c r="B746" s="26" t="s">
        <v>1063</v>
      </c>
      <c r="C746" s="11">
        <v>342.68729347199996</v>
      </c>
      <c r="D746" s="11">
        <v>1434</v>
      </c>
      <c r="E746" s="37">
        <v>28</v>
      </c>
      <c r="F746" s="38">
        <v>6</v>
      </c>
      <c r="G746" s="25">
        <v>14.5</v>
      </c>
      <c r="H746" s="25">
        <v>47</v>
      </c>
      <c r="I746" s="25">
        <v>50.2</v>
      </c>
      <c r="J746" s="25">
        <v>18.600000000000001</v>
      </c>
      <c r="K746" s="25">
        <v>18.600000000000001</v>
      </c>
      <c r="L746" s="30">
        <v>0</v>
      </c>
      <c r="M746" s="25">
        <v>0</v>
      </c>
      <c r="N746" s="25">
        <v>28.4</v>
      </c>
      <c r="O746" s="25">
        <v>0</v>
      </c>
      <c r="P746" s="25">
        <v>2.5</v>
      </c>
      <c r="Q746" s="25">
        <v>6.4</v>
      </c>
      <c r="R746" s="25">
        <v>5</v>
      </c>
      <c r="S746" s="25">
        <v>1.2</v>
      </c>
      <c r="T746" s="25">
        <v>0.77</v>
      </c>
      <c r="U746" s="25">
        <v>1.1000000000000001</v>
      </c>
      <c r="V746" s="28">
        <v>15</v>
      </c>
      <c r="W746" s="22">
        <v>2.1000000000000001E-2</v>
      </c>
      <c r="X746" s="9">
        <v>21</v>
      </c>
      <c r="Y746" s="9">
        <v>20</v>
      </c>
      <c r="Z746" s="46">
        <v>0.2</v>
      </c>
      <c r="AA746" s="22">
        <v>0</v>
      </c>
      <c r="AB746" s="22">
        <v>0.22</v>
      </c>
      <c r="AC746" s="40">
        <v>7.0000000000000007E-2</v>
      </c>
      <c r="AD746" s="9">
        <v>2.5</v>
      </c>
      <c r="AE746" s="22">
        <v>1.3</v>
      </c>
      <c r="AF746" s="31">
        <v>1.2</v>
      </c>
      <c r="AG746" s="40">
        <v>0.06</v>
      </c>
      <c r="AH746" s="9">
        <v>5.0000000000000001E-3</v>
      </c>
      <c r="AI746" s="22">
        <v>0</v>
      </c>
      <c r="AJ746" s="22">
        <v>21</v>
      </c>
      <c r="AK746" s="30">
        <v>1.9</v>
      </c>
      <c r="AL746" s="28">
        <v>180</v>
      </c>
      <c r="AM746" s="28">
        <v>106</v>
      </c>
      <c r="AN746" s="28">
        <v>50</v>
      </c>
      <c r="AO746" s="28">
        <v>71</v>
      </c>
      <c r="AP746" s="28">
        <v>16</v>
      </c>
      <c r="AQ746" s="25">
        <v>1.4</v>
      </c>
      <c r="AR746" s="25">
        <v>0.5</v>
      </c>
    </row>
    <row r="747" spans="1:44" ht="18" customHeight="1" x14ac:dyDescent="0.25">
      <c r="A747" t="s">
        <v>372</v>
      </c>
      <c r="B747" s="60" t="s">
        <v>1052</v>
      </c>
      <c r="C747" s="11">
        <v>376.38248759999999</v>
      </c>
      <c r="D747" s="11">
        <v>1575</v>
      </c>
      <c r="E747" s="37">
        <v>33.700000000000003</v>
      </c>
      <c r="F747" s="38">
        <v>4.0999999999999996</v>
      </c>
      <c r="G747" s="25">
        <v>23.8</v>
      </c>
      <c r="H747" s="25">
        <v>36.5</v>
      </c>
      <c r="I747" s="25">
        <v>38.9</v>
      </c>
      <c r="J747" s="25">
        <v>25.7</v>
      </c>
      <c r="K747" s="25">
        <v>25.7</v>
      </c>
      <c r="L747" s="30">
        <v>0</v>
      </c>
      <c r="M747" s="25">
        <v>0</v>
      </c>
      <c r="N747" s="25">
        <v>10.8</v>
      </c>
      <c r="O747" s="25">
        <v>0</v>
      </c>
      <c r="P747" s="25">
        <v>0.5</v>
      </c>
      <c r="Q747" s="25">
        <v>10.3</v>
      </c>
      <c r="R747" s="25">
        <v>7.6</v>
      </c>
      <c r="S747" s="25">
        <v>4.5</v>
      </c>
      <c r="T747" s="25">
        <v>1.07</v>
      </c>
      <c r="U747" s="25">
        <v>4.0999999999999996</v>
      </c>
      <c r="V747" s="28">
        <v>105</v>
      </c>
      <c r="W747" s="22">
        <v>0.21</v>
      </c>
      <c r="X747" s="9">
        <v>210</v>
      </c>
      <c r="Y747" s="9">
        <v>0</v>
      </c>
      <c r="Z747" s="22">
        <v>0.25</v>
      </c>
      <c r="AA747" s="22">
        <v>1.2</v>
      </c>
      <c r="AB747" s="41">
        <v>0.06</v>
      </c>
      <c r="AC747" s="22">
        <v>0.11</v>
      </c>
      <c r="AD747" s="9">
        <v>2.2999999999999998</v>
      </c>
      <c r="AE747" s="22">
        <v>1.3</v>
      </c>
      <c r="AF747" s="31">
        <v>1</v>
      </c>
      <c r="AG747" s="41">
        <v>0.03</v>
      </c>
      <c r="AH747" s="9">
        <v>5.0000000000000001E-3</v>
      </c>
      <c r="AI747" s="22">
        <v>0</v>
      </c>
      <c r="AJ747" s="43">
        <v>8</v>
      </c>
      <c r="AK747" s="30">
        <v>1.4</v>
      </c>
      <c r="AL747" s="28">
        <v>150</v>
      </c>
      <c r="AM747" s="28">
        <v>88</v>
      </c>
      <c r="AN747" s="28">
        <v>47</v>
      </c>
      <c r="AO747" s="28">
        <v>73</v>
      </c>
      <c r="AP747" s="28">
        <v>16</v>
      </c>
      <c r="AQ747" s="25">
        <v>0.9</v>
      </c>
      <c r="AR747" s="25">
        <v>0.4</v>
      </c>
    </row>
    <row r="748" spans="1:44" ht="18" customHeight="1" x14ac:dyDescent="0.25">
      <c r="A748" t="s">
        <v>373</v>
      </c>
      <c r="B748" s="26" t="s">
        <v>254</v>
      </c>
      <c r="C748" s="11">
        <v>514.747859232</v>
      </c>
      <c r="D748" s="11">
        <v>2154</v>
      </c>
      <c r="E748" s="37">
        <v>7.3</v>
      </c>
      <c r="F748" s="38">
        <v>4.0999999999999996</v>
      </c>
      <c r="G748" s="25">
        <v>31.2</v>
      </c>
      <c r="H748" s="25">
        <v>54</v>
      </c>
      <c r="I748" s="25">
        <v>58</v>
      </c>
      <c r="J748" s="25">
        <v>26.1</v>
      </c>
      <c r="K748" s="25">
        <v>26.1</v>
      </c>
      <c r="L748" s="30">
        <v>0</v>
      </c>
      <c r="M748" s="25">
        <v>0</v>
      </c>
      <c r="N748" s="25">
        <v>27.9</v>
      </c>
      <c r="O748" s="25">
        <v>0</v>
      </c>
      <c r="P748" s="25">
        <v>2.5</v>
      </c>
      <c r="Q748" s="25">
        <v>11.4</v>
      </c>
      <c r="R748" s="25">
        <v>9.5</v>
      </c>
      <c r="S748" s="25">
        <v>4.8</v>
      </c>
      <c r="T748" s="25">
        <v>1.3</v>
      </c>
      <c r="U748" s="25">
        <v>4.5</v>
      </c>
      <c r="V748" s="28">
        <v>78</v>
      </c>
      <c r="W748" s="22">
        <v>0.15</v>
      </c>
      <c r="X748" s="9">
        <v>150</v>
      </c>
      <c r="Y748" s="9">
        <v>0</v>
      </c>
      <c r="Z748" s="22">
        <v>1.3</v>
      </c>
      <c r="AA748" s="22">
        <v>1.6</v>
      </c>
      <c r="AB748" s="46">
        <v>0.1</v>
      </c>
      <c r="AC748" s="40">
        <v>0.05</v>
      </c>
      <c r="AD748" s="9">
        <v>1.4</v>
      </c>
      <c r="AE748" s="46">
        <v>0.6</v>
      </c>
      <c r="AF748" s="46">
        <v>0.8</v>
      </c>
      <c r="AG748" s="40">
        <v>0.05</v>
      </c>
      <c r="AH748" s="9">
        <v>5.0000000000000001E-3</v>
      </c>
      <c r="AI748" s="22">
        <v>0</v>
      </c>
      <c r="AJ748" s="43">
        <v>5</v>
      </c>
      <c r="AK748" s="30">
        <v>0.9</v>
      </c>
      <c r="AL748" s="28">
        <v>350</v>
      </c>
      <c r="AM748" s="28">
        <v>67</v>
      </c>
      <c r="AN748" s="28">
        <v>21</v>
      </c>
      <c r="AO748" s="28">
        <v>45</v>
      </c>
      <c r="AP748" s="28">
        <v>11</v>
      </c>
      <c r="AQ748" s="25">
        <v>0.9</v>
      </c>
      <c r="AR748" s="25">
        <v>0.3</v>
      </c>
    </row>
    <row r="749" spans="1:44" ht="18" customHeight="1" x14ac:dyDescent="0.25">
      <c r="A749" t="s">
        <v>374</v>
      </c>
      <c r="B749" s="26" t="s">
        <v>160</v>
      </c>
      <c r="C749" s="11">
        <v>441.62211878399995</v>
      </c>
      <c r="D749" s="11">
        <v>1848</v>
      </c>
      <c r="E749" s="37">
        <v>16</v>
      </c>
      <c r="F749" s="38">
        <v>4.9000000000000004</v>
      </c>
      <c r="G749" s="25">
        <v>22.6</v>
      </c>
      <c r="H749" s="25">
        <v>54.7</v>
      </c>
      <c r="I749" s="25">
        <v>58.3</v>
      </c>
      <c r="J749" s="25">
        <v>36.200000000000003</v>
      </c>
      <c r="K749" s="25">
        <v>36.200000000000003</v>
      </c>
      <c r="L749" s="30">
        <v>0</v>
      </c>
      <c r="M749" s="25">
        <v>0</v>
      </c>
      <c r="N749" s="25">
        <v>18.5</v>
      </c>
      <c r="O749" s="25">
        <v>0</v>
      </c>
      <c r="P749" s="25">
        <v>0.7</v>
      </c>
      <c r="Q749" s="25">
        <v>3</v>
      </c>
      <c r="R749" s="25">
        <v>5</v>
      </c>
      <c r="S749" s="25">
        <v>13.4</v>
      </c>
      <c r="T749" s="25">
        <v>6.0999999999999999E-2</v>
      </c>
      <c r="U749" s="25">
        <v>13.3</v>
      </c>
      <c r="V749" s="28">
        <v>77</v>
      </c>
      <c r="W749" s="22">
        <v>0.04</v>
      </c>
      <c r="X749" s="9">
        <v>40</v>
      </c>
      <c r="Y749" s="9">
        <v>20</v>
      </c>
      <c r="Z749" s="46">
        <v>0.3</v>
      </c>
      <c r="AA749" s="22">
        <v>13</v>
      </c>
      <c r="AB749" s="40">
        <v>0.03</v>
      </c>
      <c r="AC749" s="22">
        <v>0.12</v>
      </c>
      <c r="AD749" s="9">
        <v>1.5</v>
      </c>
      <c r="AE749" s="42">
        <v>0.3</v>
      </c>
      <c r="AF749" s="31">
        <v>1.2</v>
      </c>
      <c r="AG749" s="46">
        <v>0.1</v>
      </c>
      <c r="AH749" s="46">
        <v>0.2</v>
      </c>
      <c r="AI749" s="22">
        <v>0</v>
      </c>
      <c r="AJ749" s="22">
        <v>7.5</v>
      </c>
      <c r="AK749" s="30">
        <v>0.7</v>
      </c>
      <c r="AL749" s="28">
        <v>127</v>
      </c>
      <c r="AM749" s="28">
        <v>86</v>
      </c>
      <c r="AN749" s="28">
        <v>34</v>
      </c>
      <c r="AO749" s="28">
        <v>135</v>
      </c>
      <c r="AP749" s="28">
        <v>13</v>
      </c>
      <c r="AQ749" s="25">
        <v>0.7</v>
      </c>
      <c r="AR749" s="25">
        <v>0.6</v>
      </c>
    </row>
    <row r="750" spans="1:44" ht="18" customHeight="1" x14ac:dyDescent="0.25">
      <c r="A750" t="s">
        <v>375</v>
      </c>
      <c r="B750" s="26" t="s">
        <v>1064</v>
      </c>
      <c r="C750" s="11">
        <v>347.94469964799998</v>
      </c>
      <c r="D750" s="11">
        <v>1456</v>
      </c>
      <c r="E750" s="37">
        <v>12</v>
      </c>
      <c r="F750" s="38">
        <v>4.0999999999999996</v>
      </c>
      <c r="G750" s="25">
        <v>0.5</v>
      </c>
      <c r="H750" s="25">
        <v>83</v>
      </c>
      <c r="I750" s="25">
        <v>87.2</v>
      </c>
      <c r="J750" s="25">
        <v>83</v>
      </c>
      <c r="K750" s="25">
        <v>83</v>
      </c>
      <c r="L750" s="30">
        <v>0</v>
      </c>
      <c r="M750" s="25">
        <v>0</v>
      </c>
      <c r="N750" s="25">
        <v>0</v>
      </c>
      <c r="O750" s="25">
        <v>0</v>
      </c>
      <c r="P750" s="25">
        <v>0</v>
      </c>
      <c r="Q750" s="25">
        <v>0.2</v>
      </c>
      <c r="R750" s="25">
        <v>0.2</v>
      </c>
      <c r="S750" s="25">
        <v>0</v>
      </c>
      <c r="T750" s="25">
        <v>0</v>
      </c>
      <c r="U750" s="25">
        <v>0</v>
      </c>
      <c r="V750" s="28">
        <v>0</v>
      </c>
      <c r="W750" s="22">
        <v>0</v>
      </c>
      <c r="X750" s="9">
        <v>0</v>
      </c>
      <c r="Y750" s="9">
        <v>0</v>
      </c>
      <c r="Z750" s="22">
        <v>0</v>
      </c>
      <c r="AA750" s="22">
        <v>0</v>
      </c>
      <c r="AB750" s="40">
        <v>7.0000000000000007E-2</v>
      </c>
      <c r="AC750" s="22">
        <v>0.12</v>
      </c>
      <c r="AD750" s="42">
        <v>0.9</v>
      </c>
      <c r="AE750" s="46">
        <v>0.1</v>
      </c>
      <c r="AF750" s="46">
        <v>0.8</v>
      </c>
      <c r="AG750" s="41">
        <v>0.01</v>
      </c>
      <c r="AH750" s="9">
        <v>0</v>
      </c>
      <c r="AI750" s="22">
        <v>0</v>
      </c>
      <c r="AJ750" s="43">
        <v>4</v>
      </c>
      <c r="AK750" s="30">
        <v>0.4</v>
      </c>
      <c r="AL750" s="28">
        <v>97</v>
      </c>
      <c r="AM750" s="28">
        <v>109</v>
      </c>
      <c r="AN750" s="28">
        <v>22</v>
      </c>
      <c r="AO750" s="28">
        <v>10</v>
      </c>
      <c r="AP750" s="25">
        <v>8</v>
      </c>
      <c r="AQ750" s="25">
        <v>0.2</v>
      </c>
      <c r="AR750" s="25">
        <v>0</v>
      </c>
    </row>
    <row r="751" spans="1:44" ht="18" customHeight="1" x14ac:dyDescent="0.25">
      <c r="A751" t="s">
        <v>376</v>
      </c>
      <c r="B751" s="26" t="s">
        <v>255</v>
      </c>
      <c r="C751" s="11">
        <v>367.301513296</v>
      </c>
      <c r="D751" s="11">
        <v>1537</v>
      </c>
      <c r="E751" s="37">
        <v>16.7</v>
      </c>
      <c r="F751" s="38">
        <v>9.6</v>
      </c>
      <c r="G751" s="25">
        <v>8.1</v>
      </c>
      <c r="H751" s="25">
        <v>63.8</v>
      </c>
      <c r="I751" s="25">
        <v>68.3</v>
      </c>
      <c r="J751" s="25">
        <v>38.200000000000003</v>
      </c>
      <c r="K751" s="25">
        <v>38.200000000000003</v>
      </c>
      <c r="L751" s="30">
        <v>0</v>
      </c>
      <c r="M751" s="25">
        <v>0</v>
      </c>
      <c r="N751" s="25">
        <v>25.6</v>
      </c>
      <c r="O751" s="25">
        <v>0</v>
      </c>
      <c r="P751" s="25">
        <v>1.1000000000000001</v>
      </c>
      <c r="Q751" s="25">
        <v>2.4</v>
      </c>
      <c r="R751" s="25">
        <v>2.7</v>
      </c>
      <c r="S751" s="25">
        <v>1.4</v>
      </c>
      <c r="T751" s="25">
        <v>0.17</v>
      </c>
      <c r="U751" s="25">
        <v>1.3</v>
      </c>
      <c r="V751" s="28">
        <v>215</v>
      </c>
      <c r="W751" s="22">
        <v>0.17399999999999999</v>
      </c>
      <c r="X751" s="9">
        <v>174</v>
      </c>
      <c r="Y751" s="9">
        <v>0</v>
      </c>
      <c r="Z751" s="22">
        <v>0.92</v>
      </c>
      <c r="AA751" s="24">
        <v>1</v>
      </c>
      <c r="AB751" s="22">
        <v>0.14000000000000001</v>
      </c>
      <c r="AC751" s="42">
        <v>0.2</v>
      </c>
      <c r="AD751" s="9">
        <v>2.4</v>
      </c>
      <c r="AE751" s="46">
        <v>0.4</v>
      </c>
      <c r="AF751" s="31">
        <v>2</v>
      </c>
      <c r="AG751" s="40">
        <v>0.09</v>
      </c>
      <c r="AH751" s="9">
        <v>0.98</v>
      </c>
      <c r="AI751" s="22">
        <v>0</v>
      </c>
      <c r="AJ751" s="22">
        <v>19</v>
      </c>
      <c r="AK751" s="30">
        <v>0.66</v>
      </c>
      <c r="AL751" s="28">
        <v>225</v>
      </c>
      <c r="AM751" s="28">
        <v>69</v>
      </c>
      <c r="AN751" s="28">
        <v>57</v>
      </c>
      <c r="AO751" s="28">
        <v>160</v>
      </c>
      <c r="AP751" s="28">
        <v>13</v>
      </c>
      <c r="AQ751" s="25">
        <v>1.6</v>
      </c>
      <c r="AR751" s="25">
        <v>0.5</v>
      </c>
    </row>
    <row r="752" spans="1:44" ht="18" customHeight="1" x14ac:dyDescent="0.25">
      <c r="A752" t="s">
        <v>377</v>
      </c>
      <c r="B752" s="26" t="s">
        <v>256</v>
      </c>
      <c r="C752" s="11">
        <v>319.98485771200001</v>
      </c>
      <c r="D752" s="11">
        <v>1339</v>
      </c>
      <c r="E752" s="37">
        <v>29.4</v>
      </c>
      <c r="F752" s="38">
        <v>6.8</v>
      </c>
      <c r="G752" s="25">
        <v>9.4</v>
      </c>
      <c r="H752" s="25">
        <v>52</v>
      </c>
      <c r="I752" s="25">
        <v>55.5</v>
      </c>
      <c r="J752" s="25">
        <v>33.700000000000003</v>
      </c>
      <c r="K752" s="25">
        <v>33.700000000000003</v>
      </c>
      <c r="L752" s="30">
        <v>0</v>
      </c>
      <c r="M752" s="25">
        <v>0</v>
      </c>
      <c r="N752" s="25">
        <v>18.3</v>
      </c>
      <c r="O752" s="25">
        <v>0</v>
      </c>
      <c r="P752" s="25">
        <v>1.3</v>
      </c>
      <c r="Q752" s="25">
        <v>3.6</v>
      </c>
      <c r="R752" s="25">
        <v>2.9</v>
      </c>
      <c r="S752" s="25">
        <v>1</v>
      </c>
      <c r="T752" s="25">
        <v>0.17</v>
      </c>
      <c r="U752" s="25">
        <v>0.9</v>
      </c>
      <c r="V752" s="28">
        <v>191</v>
      </c>
      <c r="W752" s="22">
        <v>0.13700000000000001</v>
      </c>
      <c r="X752" s="9">
        <v>137</v>
      </c>
      <c r="Y752" s="9">
        <v>0</v>
      </c>
      <c r="Z752" s="22">
        <v>0.73</v>
      </c>
      <c r="AA752" s="46">
        <v>0.9</v>
      </c>
      <c r="AB752" s="22">
        <v>0.13</v>
      </c>
      <c r="AC752" s="22">
        <v>0.16</v>
      </c>
      <c r="AD752" s="9">
        <v>1.7</v>
      </c>
      <c r="AE752" s="42">
        <v>0.2</v>
      </c>
      <c r="AF752" s="31">
        <v>1.5</v>
      </c>
      <c r="AG752" s="40">
        <v>0.08</v>
      </c>
      <c r="AH752" s="46">
        <v>0.9</v>
      </c>
      <c r="AI752" s="22">
        <v>0</v>
      </c>
      <c r="AJ752" s="22">
        <v>23</v>
      </c>
      <c r="AK752" s="30">
        <v>1</v>
      </c>
      <c r="AL752" s="28">
        <v>71</v>
      </c>
      <c r="AM752" s="28">
        <v>123</v>
      </c>
      <c r="AN752" s="28">
        <v>34</v>
      </c>
      <c r="AO752" s="28">
        <v>109</v>
      </c>
      <c r="AP752" s="28">
        <v>15</v>
      </c>
      <c r="AQ752" s="25">
        <v>1.6</v>
      </c>
      <c r="AR752" s="25">
        <v>0.8</v>
      </c>
    </row>
    <row r="753" spans="1:44" ht="18" customHeight="1" x14ac:dyDescent="0.25">
      <c r="A753" t="s">
        <v>378</v>
      </c>
      <c r="B753" s="26" t="s">
        <v>161</v>
      </c>
      <c r="C753" s="11">
        <v>297.99934097599998</v>
      </c>
      <c r="D753" s="11">
        <v>1247</v>
      </c>
      <c r="E753" s="37">
        <v>36.799999999999997</v>
      </c>
      <c r="F753" s="38">
        <v>2.9</v>
      </c>
      <c r="G753" s="25">
        <v>10.199999999999999</v>
      </c>
      <c r="H753" s="25">
        <v>48.5</v>
      </c>
      <c r="I753" s="25">
        <v>51.9</v>
      </c>
      <c r="J753" s="25">
        <v>28</v>
      </c>
      <c r="K753" s="25">
        <v>28</v>
      </c>
      <c r="L753" s="30">
        <v>0</v>
      </c>
      <c r="M753" s="25">
        <v>0</v>
      </c>
      <c r="N753" s="25">
        <v>20.5</v>
      </c>
      <c r="O753" s="25">
        <v>0</v>
      </c>
      <c r="P753" s="25">
        <v>1</v>
      </c>
      <c r="Q753" s="25">
        <v>4.5999999999999996</v>
      </c>
      <c r="R753" s="25">
        <v>2.9</v>
      </c>
      <c r="S753" s="25">
        <v>1.3</v>
      </c>
      <c r="T753" s="25">
        <v>0.3</v>
      </c>
      <c r="U753" s="25">
        <v>1.2</v>
      </c>
      <c r="V753" s="28">
        <v>72</v>
      </c>
      <c r="W753" s="22">
        <v>9.8000000000000004E-2</v>
      </c>
      <c r="X753" s="9">
        <v>98</v>
      </c>
      <c r="Y753" s="43">
        <v>4</v>
      </c>
      <c r="Z753" s="22">
        <v>0.18</v>
      </c>
      <c r="AA753" s="46">
        <v>0.4</v>
      </c>
      <c r="AB753" s="46">
        <v>0.1</v>
      </c>
      <c r="AC753" s="40">
        <v>7.0000000000000007E-2</v>
      </c>
      <c r="AD753" s="9">
        <v>1.3</v>
      </c>
      <c r="AE753" s="46">
        <v>0.4</v>
      </c>
      <c r="AF753" s="42">
        <v>0.9</v>
      </c>
      <c r="AG753" s="40">
        <v>0.05</v>
      </c>
      <c r="AH753" s="9">
        <v>0.15</v>
      </c>
      <c r="AI753" s="22">
        <v>0</v>
      </c>
      <c r="AJ753" s="22">
        <v>6.4</v>
      </c>
      <c r="AK753" s="30">
        <v>0.6</v>
      </c>
      <c r="AL753" s="28">
        <v>135</v>
      </c>
      <c r="AM753" s="28">
        <v>100</v>
      </c>
      <c r="AN753" s="28">
        <v>26</v>
      </c>
      <c r="AO753" s="28">
        <v>51</v>
      </c>
      <c r="AP753" s="25">
        <v>7</v>
      </c>
      <c r="AQ753" s="25">
        <v>1</v>
      </c>
      <c r="AR753" s="25">
        <v>0.2</v>
      </c>
    </row>
    <row r="754" spans="1:44" ht="18" customHeight="1" x14ac:dyDescent="0.25">
      <c r="A754" t="s">
        <v>379</v>
      </c>
      <c r="B754" s="26" t="s">
        <v>163</v>
      </c>
      <c r="C754" s="11">
        <v>406.97103262399997</v>
      </c>
      <c r="D754" s="11">
        <v>1703</v>
      </c>
      <c r="E754" s="37">
        <v>19.399999999999999</v>
      </c>
      <c r="F754" s="38">
        <v>6.7</v>
      </c>
      <c r="G754" s="25">
        <v>18.2</v>
      </c>
      <c r="H754" s="25">
        <v>53.8</v>
      </c>
      <c r="I754" s="25">
        <v>57.7</v>
      </c>
      <c r="J754" s="25">
        <v>27.4</v>
      </c>
      <c r="K754" s="25">
        <v>27.4</v>
      </c>
      <c r="L754" s="30">
        <v>0</v>
      </c>
      <c r="M754" s="25">
        <v>0</v>
      </c>
      <c r="N754" s="25">
        <v>26.4</v>
      </c>
      <c r="O754" s="25">
        <v>0</v>
      </c>
      <c r="P754" s="25">
        <v>1</v>
      </c>
      <c r="Q754" s="25">
        <v>9.1999999999999993</v>
      </c>
      <c r="R754" s="25">
        <v>4.5999999999999996</v>
      </c>
      <c r="S754" s="25">
        <v>1.2</v>
      </c>
      <c r="T754" s="25">
        <v>0.59399999999999997</v>
      </c>
      <c r="U754" s="25">
        <v>1.1000000000000001</v>
      </c>
      <c r="V754" s="28">
        <v>162</v>
      </c>
      <c r="W754" s="22">
        <v>0.17</v>
      </c>
      <c r="X754" s="9">
        <v>170</v>
      </c>
      <c r="Y754" s="43">
        <v>7</v>
      </c>
      <c r="Z754" s="46">
        <v>0.5</v>
      </c>
      <c r="AA754" s="22">
        <v>1.1000000000000001</v>
      </c>
      <c r="AB754" s="41">
        <v>0.05</v>
      </c>
      <c r="AC754" s="22">
        <v>0.14000000000000001</v>
      </c>
      <c r="AD754" s="9">
        <v>2.1</v>
      </c>
      <c r="AE754" s="46">
        <v>0.4</v>
      </c>
      <c r="AF754" s="31">
        <v>1.7</v>
      </c>
      <c r="AG754" s="40">
        <v>0.08</v>
      </c>
      <c r="AH754" s="46">
        <v>0.7</v>
      </c>
      <c r="AI754" s="22">
        <v>0</v>
      </c>
      <c r="AJ754" s="22">
        <v>11</v>
      </c>
      <c r="AK754" s="30">
        <v>0.9</v>
      </c>
      <c r="AL754" s="28">
        <v>267</v>
      </c>
      <c r="AM754" s="28">
        <v>89</v>
      </c>
      <c r="AN754" s="28">
        <v>36</v>
      </c>
      <c r="AO754" s="28">
        <v>183</v>
      </c>
      <c r="AP754" s="28">
        <v>17</v>
      </c>
      <c r="AQ754" s="25">
        <v>1.1000000000000001</v>
      </c>
      <c r="AR754" s="25">
        <v>0.8</v>
      </c>
    </row>
    <row r="755" spans="1:44" ht="18" customHeight="1" x14ac:dyDescent="0.25">
      <c r="A755" t="s">
        <v>380</v>
      </c>
      <c r="B755" s="26" t="s">
        <v>257</v>
      </c>
      <c r="C755" s="11">
        <v>195.718893552</v>
      </c>
      <c r="D755" s="11">
        <v>819</v>
      </c>
      <c r="E755" s="37">
        <v>57.8</v>
      </c>
      <c r="F755" s="38">
        <v>1.8</v>
      </c>
      <c r="G755" s="25">
        <v>8</v>
      </c>
      <c r="H755" s="25">
        <v>29.3</v>
      </c>
      <c r="I755" s="25">
        <v>31.1</v>
      </c>
      <c r="J755" s="25">
        <v>17.100000000000001</v>
      </c>
      <c r="K755" s="25">
        <v>17.100000000000001</v>
      </c>
      <c r="L755" s="30">
        <v>0</v>
      </c>
      <c r="M755" s="25">
        <v>0</v>
      </c>
      <c r="N755" s="25">
        <v>12.2</v>
      </c>
      <c r="O755" s="25">
        <v>0</v>
      </c>
      <c r="P755" s="25">
        <v>2</v>
      </c>
      <c r="Q755" s="25">
        <v>3.5</v>
      </c>
      <c r="R755" s="25">
        <v>2.6</v>
      </c>
      <c r="S755" s="25">
        <v>1.5</v>
      </c>
      <c r="T755" s="25">
        <v>0.36</v>
      </c>
      <c r="U755" s="25">
        <v>1.4</v>
      </c>
      <c r="V755" s="28">
        <v>3</v>
      </c>
      <c r="W755" s="22">
        <v>3.6999999999999998E-2</v>
      </c>
      <c r="X755" s="9">
        <v>37</v>
      </c>
      <c r="Y755" s="9">
        <v>53</v>
      </c>
      <c r="Z755" s="22">
        <v>0.34</v>
      </c>
      <c r="AA755" s="22">
        <v>0.52</v>
      </c>
      <c r="AB755" s="41">
        <v>0.06</v>
      </c>
      <c r="AC755" s="40">
        <v>0.02</v>
      </c>
      <c r="AD755" s="42">
        <v>0.6</v>
      </c>
      <c r="AE755" s="42">
        <v>0.3</v>
      </c>
      <c r="AF755" s="46">
        <v>0.3</v>
      </c>
      <c r="AG755" s="41">
        <v>0.03</v>
      </c>
      <c r="AH755" s="9">
        <v>5.0000000000000001E-3</v>
      </c>
      <c r="AI755" s="24">
        <v>7</v>
      </c>
      <c r="AJ755" s="43">
        <v>4</v>
      </c>
      <c r="AK755" s="30">
        <v>1.1000000000000001</v>
      </c>
      <c r="AL755" s="28">
        <v>120</v>
      </c>
      <c r="AM755" s="28">
        <v>100</v>
      </c>
      <c r="AN755" s="28">
        <v>27</v>
      </c>
      <c r="AO755" s="28">
        <v>30</v>
      </c>
      <c r="AP755" s="25">
        <v>6</v>
      </c>
      <c r="AQ755" s="25">
        <v>0.5</v>
      </c>
      <c r="AR755" s="25">
        <v>0.2</v>
      </c>
    </row>
    <row r="756" spans="1:44" ht="18" customHeight="1" x14ac:dyDescent="0.25">
      <c r="A756" t="s">
        <v>381</v>
      </c>
      <c r="B756" s="26" t="s">
        <v>258</v>
      </c>
      <c r="C756" s="11">
        <v>219.13824833599998</v>
      </c>
      <c r="D756" s="11">
        <v>917</v>
      </c>
      <c r="E756" s="37">
        <v>50.2</v>
      </c>
      <c r="F756" s="38">
        <v>4.4000000000000004</v>
      </c>
      <c r="G756" s="25">
        <v>6.1</v>
      </c>
      <c r="H756" s="25">
        <v>36.6</v>
      </c>
      <c r="I756" s="25">
        <v>39</v>
      </c>
      <c r="J756" s="25">
        <v>21.7</v>
      </c>
      <c r="K756" s="25">
        <v>21.7</v>
      </c>
      <c r="L756" s="30">
        <v>0.14000000000000001</v>
      </c>
      <c r="M756" s="25">
        <v>0</v>
      </c>
      <c r="N756" s="25">
        <v>14.9</v>
      </c>
      <c r="O756" s="25">
        <v>0</v>
      </c>
      <c r="P756" s="25">
        <v>1.9</v>
      </c>
      <c r="Q756" s="25">
        <v>2.2999999999999998</v>
      </c>
      <c r="R756" s="25">
        <v>2</v>
      </c>
      <c r="S756" s="25">
        <v>0.8</v>
      </c>
      <c r="T756" s="25">
        <v>0.13</v>
      </c>
      <c r="U756" s="25">
        <v>0.7</v>
      </c>
      <c r="V756" s="28">
        <v>45</v>
      </c>
      <c r="W756" s="22">
        <v>0.05</v>
      </c>
      <c r="X756" s="9">
        <v>50</v>
      </c>
      <c r="Y756" s="9">
        <v>52</v>
      </c>
      <c r="Z756" s="46">
        <v>0.1</v>
      </c>
      <c r="AA756" s="22">
        <v>1.1000000000000001</v>
      </c>
      <c r="AB756" s="40">
        <v>0.04</v>
      </c>
      <c r="AC756" s="22">
        <v>0.11</v>
      </c>
      <c r="AD756" s="43">
        <v>6</v>
      </c>
      <c r="AE756" s="24">
        <v>5</v>
      </c>
      <c r="AF756" s="31">
        <v>1</v>
      </c>
      <c r="AG756" s="40">
        <v>7.0000000000000007E-2</v>
      </c>
      <c r="AH756" s="46">
        <v>0.2</v>
      </c>
      <c r="AI756" s="24">
        <v>2</v>
      </c>
      <c r="AJ756" s="22">
        <v>6.2</v>
      </c>
      <c r="AK756" s="30">
        <v>0.8</v>
      </c>
      <c r="AL756" s="28">
        <v>54</v>
      </c>
      <c r="AM756" s="28">
        <v>180</v>
      </c>
      <c r="AN756" s="28">
        <v>61</v>
      </c>
      <c r="AO756" s="28">
        <v>90</v>
      </c>
      <c r="AP756" s="28">
        <v>22</v>
      </c>
      <c r="AQ756" s="25">
        <v>0.7</v>
      </c>
      <c r="AR756" s="25">
        <v>0.5</v>
      </c>
    </row>
    <row r="757" spans="1:44" ht="18" customHeight="1" x14ac:dyDescent="0.25">
      <c r="A757" t="s">
        <v>382</v>
      </c>
      <c r="B757" s="26" t="s">
        <v>1053</v>
      </c>
      <c r="C757" s="11">
        <v>364</v>
      </c>
      <c r="D757" s="11">
        <v>1521</v>
      </c>
      <c r="E757" s="37">
        <v>33</v>
      </c>
      <c r="F757" s="38">
        <v>8.4</v>
      </c>
      <c r="G757" s="25">
        <v>23.7</v>
      </c>
      <c r="H757" s="25">
        <v>29.6</v>
      </c>
      <c r="I757" s="25">
        <v>31.1</v>
      </c>
      <c r="J757" s="25">
        <v>28.3</v>
      </c>
      <c r="K757" s="25">
        <v>28.3</v>
      </c>
      <c r="L757" s="30">
        <v>0</v>
      </c>
      <c r="M757" s="25">
        <v>0</v>
      </c>
      <c r="N757" s="25">
        <v>1.3</v>
      </c>
      <c r="O757" s="25">
        <v>0</v>
      </c>
      <c r="P757" s="25">
        <v>3.7</v>
      </c>
      <c r="Q757" s="25">
        <v>12.2</v>
      </c>
      <c r="R757" s="25">
        <v>6.2</v>
      </c>
      <c r="S757" s="25">
        <v>1.4</v>
      </c>
      <c r="T757" s="25">
        <v>0.59099999999999997</v>
      </c>
      <c r="U757" s="25">
        <v>1.2</v>
      </c>
      <c r="V757" s="28">
        <v>210</v>
      </c>
      <c r="W757" s="22">
        <v>0.3</v>
      </c>
      <c r="X757" s="9">
        <v>300</v>
      </c>
      <c r="Y757" s="9">
        <v>107</v>
      </c>
      <c r="Z757" s="22">
        <v>0.74</v>
      </c>
      <c r="AA757" s="22">
        <v>1.1000000000000001</v>
      </c>
      <c r="AB757" s="41">
        <v>0.05</v>
      </c>
      <c r="AC757" s="22">
        <v>0.26</v>
      </c>
      <c r="AD757" s="9">
        <v>2.5</v>
      </c>
      <c r="AE757" s="46">
        <v>0.4</v>
      </c>
      <c r="AF757" s="31">
        <v>2.1</v>
      </c>
      <c r="AG757" s="40">
        <v>0.06</v>
      </c>
      <c r="AH757" s="24">
        <v>1</v>
      </c>
      <c r="AI757" s="22">
        <v>0</v>
      </c>
      <c r="AJ757" s="22">
        <v>12</v>
      </c>
      <c r="AK757" s="30">
        <v>1.4</v>
      </c>
      <c r="AL757" s="28">
        <v>70</v>
      </c>
      <c r="AM757" s="28">
        <v>311</v>
      </c>
      <c r="AN757" s="28">
        <v>56</v>
      </c>
      <c r="AO757" s="28">
        <v>166</v>
      </c>
      <c r="AP757" s="28">
        <v>63</v>
      </c>
      <c r="AQ757" s="25">
        <v>2</v>
      </c>
      <c r="AR757" s="25">
        <v>1.3</v>
      </c>
    </row>
    <row r="758" spans="1:44" ht="18" customHeight="1" x14ac:dyDescent="0.25">
      <c r="A758" t="s">
        <v>383</v>
      </c>
      <c r="B758" s="26" t="s">
        <v>167</v>
      </c>
      <c r="C758" s="11">
        <v>290.35220471999997</v>
      </c>
      <c r="D758" s="11">
        <v>1215</v>
      </c>
      <c r="E758" s="37">
        <v>31.8</v>
      </c>
      <c r="F758" s="38">
        <v>6.7</v>
      </c>
      <c r="G758" s="25">
        <v>4.7</v>
      </c>
      <c r="H758" s="25">
        <v>55.4</v>
      </c>
      <c r="I758" s="25">
        <v>59</v>
      </c>
      <c r="J758" s="25">
        <v>36.4</v>
      </c>
      <c r="K758" s="25">
        <v>35.200000000000003</v>
      </c>
      <c r="L758" s="30">
        <v>0</v>
      </c>
      <c r="M758" s="25">
        <v>0</v>
      </c>
      <c r="N758" s="25">
        <v>19</v>
      </c>
      <c r="O758" s="25">
        <v>0</v>
      </c>
      <c r="P758" s="25">
        <v>0.8</v>
      </c>
      <c r="Q758" s="25">
        <v>1.9</v>
      </c>
      <c r="R758" s="25">
        <v>1.4</v>
      </c>
      <c r="S758" s="25">
        <v>0.5</v>
      </c>
      <c r="T758" s="25">
        <v>9.2999999999999999E-2</v>
      </c>
      <c r="U758" s="25">
        <v>0.4</v>
      </c>
      <c r="V758" s="28">
        <v>98</v>
      </c>
      <c r="W758" s="22">
        <v>0.06</v>
      </c>
      <c r="X758" s="9">
        <v>60</v>
      </c>
      <c r="Y758" s="43">
        <v>1</v>
      </c>
      <c r="Z758" s="46">
        <v>0.3</v>
      </c>
      <c r="AA758" s="46">
        <v>0.4</v>
      </c>
      <c r="AB758" s="40">
        <v>0.04</v>
      </c>
      <c r="AC758" s="22">
        <v>0.15</v>
      </c>
      <c r="AD758" s="9">
        <v>2.2999999999999998</v>
      </c>
      <c r="AE758" s="46">
        <v>0.7</v>
      </c>
      <c r="AF758" s="31">
        <v>1.6</v>
      </c>
      <c r="AG758" s="40">
        <v>0.08</v>
      </c>
      <c r="AH758" s="46">
        <v>0.9</v>
      </c>
      <c r="AI758" s="22">
        <v>0</v>
      </c>
      <c r="AJ758" s="22">
        <v>10</v>
      </c>
      <c r="AK758" s="30">
        <v>0.6</v>
      </c>
      <c r="AL758" s="28">
        <v>38</v>
      </c>
      <c r="AM758" s="28">
        <v>95</v>
      </c>
      <c r="AN758" s="28">
        <v>59</v>
      </c>
      <c r="AO758" s="28">
        <v>122</v>
      </c>
      <c r="AP758" s="28">
        <v>14</v>
      </c>
      <c r="AQ758" s="25">
        <v>0.8</v>
      </c>
      <c r="AR758" s="25">
        <v>0.69</v>
      </c>
    </row>
    <row r="759" spans="1:44" ht="18" customHeight="1" x14ac:dyDescent="0.25">
      <c r="A759" t="s">
        <v>384</v>
      </c>
      <c r="B759" s="26" t="s">
        <v>259</v>
      </c>
      <c r="C759" s="11">
        <v>324.047398848</v>
      </c>
      <c r="D759" s="11">
        <v>1356</v>
      </c>
      <c r="E759" s="37">
        <v>33.4</v>
      </c>
      <c r="F759" s="38">
        <v>9.3000000000000007</v>
      </c>
      <c r="G759" s="25">
        <v>13.7</v>
      </c>
      <c r="H759" s="25">
        <v>41.2</v>
      </c>
      <c r="I759" s="25">
        <v>43.6</v>
      </c>
      <c r="J759" s="25">
        <v>32.200000000000003</v>
      </c>
      <c r="K759" s="25">
        <v>36.4</v>
      </c>
      <c r="L759" s="30">
        <v>0</v>
      </c>
      <c r="M759" s="25">
        <v>0</v>
      </c>
      <c r="N759" s="25">
        <v>8.9</v>
      </c>
      <c r="O759" s="25">
        <v>0</v>
      </c>
      <c r="P759" s="25">
        <v>0.4</v>
      </c>
      <c r="Q759" s="25">
        <v>6.2</v>
      </c>
      <c r="R759" s="25">
        <v>4.0999999999999996</v>
      </c>
      <c r="S759" s="25">
        <v>1.1000000000000001</v>
      </c>
      <c r="T759" s="25">
        <v>0.40300000000000002</v>
      </c>
      <c r="U759" s="25">
        <v>0.9</v>
      </c>
      <c r="V759" s="28">
        <v>164</v>
      </c>
      <c r="W759" s="22">
        <v>0.16</v>
      </c>
      <c r="X759" s="9">
        <v>160</v>
      </c>
      <c r="Y759" s="9">
        <v>19</v>
      </c>
      <c r="Z759" s="46">
        <v>0.6</v>
      </c>
      <c r="AA759" s="22">
        <v>1.3</v>
      </c>
      <c r="AB759" s="40">
        <v>0.04</v>
      </c>
      <c r="AC759" s="22">
        <v>0.23</v>
      </c>
      <c r="AD759" s="9">
        <v>3.1</v>
      </c>
      <c r="AE759" s="46">
        <v>0.8</v>
      </c>
      <c r="AF759" s="31">
        <v>2.2999999999999998</v>
      </c>
      <c r="AG759" s="40">
        <v>0.05</v>
      </c>
      <c r="AH759" s="9">
        <v>1.1000000000000001</v>
      </c>
      <c r="AI759" s="22">
        <v>0</v>
      </c>
      <c r="AJ759" s="22">
        <v>12</v>
      </c>
      <c r="AK759" s="30">
        <v>2</v>
      </c>
      <c r="AL759" s="28">
        <v>177</v>
      </c>
      <c r="AM759" s="28">
        <v>129</v>
      </c>
      <c r="AN759" s="28">
        <v>207</v>
      </c>
      <c r="AO759" s="28">
        <v>193</v>
      </c>
      <c r="AP759" s="28">
        <v>17</v>
      </c>
      <c r="AQ759" s="25">
        <v>1</v>
      </c>
      <c r="AR759" s="25">
        <v>0.9</v>
      </c>
    </row>
    <row r="760" spans="1:44" ht="18" customHeight="1" x14ac:dyDescent="0.25">
      <c r="A760" t="s">
        <v>385</v>
      </c>
      <c r="B760" s="26" t="s">
        <v>168</v>
      </c>
      <c r="C760" s="11">
        <v>299.19420601600001</v>
      </c>
      <c r="D760" s="11">
        <v>1252</v>
      </c>
      <c r="E760" s="37">
        <v>29.5</v>
      </c>
      <c r="F760" s="38">
        <v>7.5</v>
      </c>
      <c r="G760" s="25">
        <v>4.7</v>
      </c>
      <c r="H760" s="25">
        <v>56.7</v>
      </c>
      <c r="I760" s="25">
        <v>60.5</v>
      </c>
      <c r="J760" s="25">
        <v>35.200000000000003</v>
      </c>
      <c r="K760" s="25">
        <v>32.200000000000003</v>
      </c>
      <c r="L760" s="30">
        <v>0</v>
      </c>
      <c r="M760" s="25">
        <v>0</v>
      </c>
      <c r="N760" s="25">
        <v>21.5</v>
      </c>
      <c r="O760" s="25">
        <v>0</v>
      </c>
      <c r="P760" s="25">
        <v>0.9</v>
      </c>
      <c r="Q760" s="25">
        <v>1.8</v>
      </c>
      <c r="R760" s="25">
        <v>1.4</v>
      </c>
      <c r="S760" s="25">
        <v>0.5</v>
      </c>
      <c r="T760" s="25">
        <v>8.4000000000000005E-2</v>
      </c>
      <c r="U760" s="25">
        <v>0.5</v>
      </c>
      <c r="V760" s="28">
        <v>106</v>
      </c>
      <c r="W760" s="22">
        <v>0.06</v>
      </c>
      <c r="X760" s="9">
        <v>60</v>
      </c>
      <c r="Y760" s="43">
        <v>1</v>
      </c>
      <c r="Z760" s="46">
        <v>0.4</v>
      </c>
      <c r="AA760" s="46">
        <v>0.4</v>
      </c>
      <c r="AB760" s="41">
        <v>0.05</v>
      </c>
      <c r="AC760" s="22">
        <v>0.17</v>
      </c>
      <c r="AD760" s="9">
        <v>2.4</v>
      </c>
      <c r="AE760" s="46">
        <v>0.7</v>
      </c>
      <c r="AF760" s="31">
        <v>1.7</v>
      </c>
      <c r="AG760" s="40">
        <v>0.09</v>
      </c>
      <c r="AH760" s="24">
        <v>1</v>
      </c>
      <c r="AI760" s="22">
        <v>0</v>
      </c>
      <c r="AJ760" s="22">
        <v>11</v>
      </c>
      <c r="AK760" s="30">
        <v>0.7</v>
      </c>
      <c r="AL760" s="28">
        <v>58</v>
      </c>
      <c r="AM760" s="28">
        <v>106</v>
      </c>
      <c r="AN760" s="28">
        <v>65</v>
      </c>
      <c r="AO760" s="28">
        <v>134</v>
      </c>
      <c r="AP760" s="28">
        <v>16</v>
      </c>
      <c r="AQ760" s="25">
        <v>0.9</v>
      </c>
      <c r="AR760" s="25">
        <v>0.8</v>
      </c>
    </row>
    <row r="761" spans="1:44" ht="18" customHeight="1" x14ac:dyDescent="0.25">
      <c r="C761" s="11"/>
      <c r="D761" s="11"/>
      <c r="E761" s="37"/>
      <c r="F761" s="38"/>
      <c r="X761" s="9"/>
      <c r="Y761" s="9"/>
    </row>
    <row r="762" spans="1:44" ht="18" customHeight="1" x14ac:dyDescent="0.25">
      <c r="B762" s="62" t="s">
        <v>1333</v>
      </c>
      <c r="C762" s="11"/>
      <c r="D762" s="11"/>
      <c r="E762" s="37"/>
      <c r="F762" s="38"/>
      <c r="X762" s="9"/>
      <c r="Y762" s="9"/>
    </row>
    <row r="763" spans="1:44" ht="18" customHeight="1" x14ac:dyDescent="0.25">
      <c r="A763" t="s">
        <v>395</v>
      </c>
      <c r="B763" s="26" t="s">
        <v>1776</v>
      </c>
      <c r="C763" s="11">
        <v>89.136931984</v>
      </c>
      <c r="D763" s="11">
        <v>373</v>
      </c>
      <c r="E763" s="37">
        <v>76</v>
      </c>
      <c r="F763" s="38">
        <v>2.5</v>
      </c>
      <c r="G763" s="25">
        <v>0</v>
      </c>
      <c r="H763" s="25">
        <v>19.2</v>
      </c>
      <c r="I763" s="25">
        <v>21.1</v>
      </c>
      <c r="J763" s="25">
        <v>1.2</v>
      </c>
      <c r="K763" s="25">
        <v>1.2</v>
      </c>
      <c r="L763" s="30">
        <v>0</v>
      </c>
      <c r="M763" s="25">
        <v>0</v>
      </c>
      <c r="N763" s="25">
        <v>18</v>
      </c>
      <c r="O763" s="25">
        <v>0</v>
      </c>
      <c r="P763" s="25">
        <v>1.6</v>
      </c>
      <c r="Q763" s="25">
        <v>0</v>
      </c>
      <c r="R763" s="25">
        <v>0</v>
      </c>
      <c r="S763" s="25">
        <v>0</v>
      </c>
      <c r="T763" s="25">
        <v>0</v>
      </c>
      <c r="U763" s="25">
        <v>0</v>
      </c>
      <c r="V763" s="28">
        <v>0</v>
      </c>
      <c r="W763" s="22">
        <v>0</v>
      </c>
      <c r="X763" s="9">
        <v>0</v>
      </c>
      <c r="Y763" s="9">
        <v>0</v>
      </c>
      <c r="Z763" s="22">
        <v>0</v>
      </c>
      <c r="AA763" s="40">
        <v>0.06</v>
      </c>
      <c r="AB763" s="22">
        <v>0.21</v>
      </c>
      <c r="AC763" s="40">
        <v>0.02</v>
      </c>
      <c r="AD763" s="43">
        <v>2</v>
      </c>
      <c r="AE763" s="22">
        <v>1.4</v>
      </c>
      <c r="AF763" s="46">
        <v>0.6</v>
      </c>
      <c r="AG763" s="22">
        <v>0.44</v>
      </c>
      <c r="AH763" s="22">
        <v>0</v>
      </c>
      <c r="AI763" s="22">
        <v>14</v>
      </c>
      <c r="AJ763" s="22">
        <v>35</v>
      </c>
      <c r="AK763" s="30">
        <v>0.74</v>
      </c>
      <c r="AL763" s="25">
        <v>9</v>
      </c>
      <c r="AM763" s="28">
        <v>452</v>
      </c>
      <c r="AN763" s="25">
        <v>9</v>
      </c>
      <c r="AO763" s="28">
        <v>42</v>
      </c>
      <c r="AP763" s="28">
        <v>13</v>
      </c>
      <c r="AQ763" s="25">
        <v>0.2</v>
      </c>
      <c r="AR763" s="25">
        <v>0.2</v>
      </c>
    </row>
    <row r="764" spans="1:44" ht="18" customHeight="1" x14ac:dyDescent="0.25">
      <c r="A764" t="s">
        <v>396</v>
      </c>
      <c r="B764" s="26" t="s">
        <v>1777</v>
      </c>
      <c r="C764" s="11">
        <v>88.658985967999996</v>
      </c>
      <c r="D764" s="11">
        <v>371</v>
      </c>
      <c r="E764" s="37">
        <v>75.8</v>
      </c>
      <c r="F764" s="38">
        <v>2.5</v>
      </c>
      <c r="G764" s="25">
        <v>0</v>
      </c>
      <c r="H764" s="25">
        <v>19.2</v>
      </c>
      <c r="I764" s="25">
        <v>21</v>
      </c>
      <c r="J764" s="25">
        <v>1.2</v>
      </c>
      <c r="K764" s="25">
        <v>1.2</v>
      </c>
      <c r="L764" s="30">
        <v>0</v>
      </c>
      <c r="M764" s="25">
        <v>0</v>
      </c>
      <c r="N764" s="25">
        <v>18</v>
      </c>
      <c r="O764" s="25">
        <v>0</v>
      </c>
      <c r="P764" s="25">
        <v>1.7</v>
      </c>
      <c r="Q764" s="25">
        <v>0</v>
      </c>
      <c r="R764" s="25">
        <v>0</v>
      </c>
      <c r="S764" s="25">
        <v>0</v>
      </c>
      <c r="T764" s="25">
        <v>0</v>
      </c>
      <c r="U764" s="25">
        <v>0</v>
      </c>
      <c r="V764" s="28">
        <v>0</v>
      </c>
      <c r="W764" s="22">
        <v>0</v>
      </c>
      <c r="X764" s="9">
        <v>0</v>
      </c>
      <c r="Y764" s="9">
        <v>0</v>
      </c>
      <c r="Z764" s="22">
        <v>0</v>
      </c>
      <c r="AA764" s="46">
        <v>0.1</v>
      </c>
      <c r="AB764" s="22">
        <v>0.19</v>
      </c>
      <c r="AC764" s="40">
        <v>0.02</v>
      </c>
      <c r="AD764" s="9">
        <v>1.8</v>
      </c>
      <c r="AE764" s="22">
        <v>1.4</v>
      </c>
      <c r="AF764" s="46">
        <v>0.4</v>
      </c>
      <c r="AG764" s="22">
        <v>0.37</v>
      </c>
      <c r="AH764" s="22">
        <v>0</v>
      </c>
      <c r="AI764" s="22">
        <v>13</v>
      </c>
      <c r="AJ764" s="22">
        <v>28</v>
      </c>
      <c r="AK764" s="30">
        <v>0.8</v>
      </c>
      <c r="AL764" s="25">
        <v>9</v>
      </c>
      <c r="AM764" s="28">
        <v>476</v>
      </c>
      <c r="AN764" s="25">
        <v>9</v>
      </c>
      <c r="AO764" s="28">
        <v>44</v>
      </c>
      <c r="AP764" s="28">
        <v>14</v>
      </c>
      <c r="AQ764" s="25">
        <v>0.2</v>
      </c>
      <c r="AR764" s="25">
        <v>0.2</v>
      </c>
    </row>
    <row r="765" spans="1:44" ht="18" customHeight="1" x14ac:dyDescent="0.25">
      <c r="A765" t="s">
        <v>397</v>
      </c>
      <c r="B765" s="26" t="s">
        <v>1778</v>
      </c>
      <c r="C765" s="11">
        <v>152.22580609599999</v>
      </c>
      <c r="D765" s="11">
        <v>637</v>
      </c>
      <c r="E765" s="37">
        <v>64.099999999999994</v>
      </c>
      <c r="F765" s="38">
        <v>3</v>
      </c>
      <c r="G765" s="25">
        <v>4.8</v>
      </c>
      <c r="H765" s="25">
        <v>23.7</v>
      </c>
      <c r="I765" s="25">
        <v>25.9</v>
      </c>
      <c r="J765" s="25">
        <v>1.5</v>
      </c>
      <c r="K765" s="25">
        <v>1.5</v>
      </c>
      <c r="L765" s="30">
        <v>0</v>
      </c>
      <c r="M765" s="25">
        <v>0</v>
      </c>
      <c r="N765" s="25">
        <v>22.2</v>
      </c>
      <c r="O765" s="25">
        <v>0</v>
      </c>
      <c r="P765" s="25">
        <v>2.1</v>
      </c>
      <c r="Q765" s="25">
        <v>0.6</v>
      </c>
      <c r="R765" s="25">
        <v>2.2999999999999998</v>
      </c>
      <c r="S765" s="25">
        <v>1.7</v>
      </c>
      <c r="T765" s="25">
        <v>6.0000000000000001E-3</v>
      </c>
      <c r="U765" s="25">
        <v>1.6</v>
      </c>
      <c r="V765" s="28">
        <v>0</v>
      </c>
      <c r="W765" s="22">
        <v>0</v>
      </c>
      <c r="X765" s="9">
        <v>0</v>
      </c>
      <c r="Y765" s="9">
        <v>0</v>
      </c>
      <c r="Z765" s="22">
        <v>0</v>
      </c>
      <c r="AA765" s="22">
        <v>1.1000000000000001</v>
      </c>
      <c r="AB765" s="22">
        <v>0.23</v>
      </c>
      <c r="AC765" s="40">
        <v>0.03</v>
      </c>
      <c r="AD765" s="9">
        <v>2.2999999999999998</v>
      </c>
      <c r="AE765" s="22">
        <v>1.6</v>
      </c>
      <c r="AF765" s="42">
        <v>0.7</v>
      </c>
      <c r="AG765" s="22">
        <v>0.46</v>
      </c>
      <c r="AH765" s="22">
        <v>0</v>
      </c>
      <c r="AI765" s="22">
        <v>15</v>
      </c>
      <c r="AJ765" s="22">
        <v>34</v>
      </c>
      <c r="AK765" s="30">
        <v>2.2999999999999998</v>
      </c>
      <c r="AL765" s="28">
        <v>541</v>
      </c>
      <c r="AM765" s="28">
        <v>585</v>
      </c>
      <c r="AN765" s="28">
        <v>12</v>
      </c>
      <c r="AO765" s="28">
        <v>54</v>
      </c>
      <c r="AP765" s="28">
        <v>21</v>
      </c>
      <c r="AQ765" s="25">
        <v>0.3</v>
      </c>
      <c r="AR765" s="25">
        <v>0.3</v>
      </c>
    </row>
    <row r="766" spans="1:44" ht="18" customHeight="1" x14ac:dyDescent="0.25">
      <c r="A766" t="s">
        <v>398</v>
      </c>
      <c r="B766" s="26" t="s">
        <v>1779</v>
      </c>
      <c r="C766" s="11">
        <v>85.313363855999995</v>
      </c>
      <c r="D766" s="11">
        <v>357</v>
      </c>
      <c r="E766" s="37">
        <v>77</v>
      </c>
      <c r="F766" s="38">
        <v>2.4</v>
      </c>
      <c r="G766" s="25">
        <v>0</v>
      </c>
      <c r="H766" s="25">
        <v>18.5</v>
      </c>
      <c r="I766" s="25">
        <v>20.2</v>
      </c>
      <c r="J766" s="25">
        <v>1.2</v>
      </c>
      <c r="K766" s="25">
        <v>1.2</v>
      </c>
      <c r="L766" s="30">
        <v>0</v>
      </c>
      <c r="M766" s="25">
        <v>0</v>
      </c>
      <c r="N766" s="25">
        <v>17.3</v>
      </c>
      <c r="O766" s="25">
        <v>0</v>
      </c>
      <c r="P766" s="25">
        <v>1.6</v>
      </c>
      <c r="Q766" s="25">
        <v>0</v>
      </c>
      <c r="R766" s="25">
        <v>0</v>
      </c>
      <c r="S766" s="25">
        <v>0</v>
      </c>
      <c r="T766" s="25">
        <v>0</v>
      </c>
      <c r="U766" s="25">
        <v>0</v>
      </c>
      <c r="V766" s="28">
        <v>0</v>
      </c>
      <c r="W766" s="22">
        <v>0</v>
      </c>
      <c r="X766" s="9">
        <v>0</v>
      </c>
      <c r="Y766" s="9">
        <v>0</v>
      </c>
      <c r="Z766" s="22">
        <v>0</v>
      </c>
      <c r="AA766" s="40">
        <v>0.06</v>
      </c>
      <c r="AB766" s="22">
        <v>0.18</v>
      </c>
      <c r="AC766" s="40">
        <v>0.02</v>
      </c>
      <c r="AD766" s="9">
        <v>1.9</v>
      </c>
      <c r="AE766" s="22">
        <v>1.3</v>
      </c>
      <c r="AF766" s="46">
        <v>0.6</v>
      </c>
      <c r="AG766" s="22">
        <v>0.38</v>
      </c>
      <c r="AH766" s="22">
        <v>0</v>
      </c>
      <c r="AI766" s="22">
        <v>11</v>
      </c>
      <c r="AJ766" s="22">
        <v>21</v>
      </c>
      <c r="AK766" s="30">
        <v>0.66</v>
      </c>
      <c r="AL766" s="28">
        <v>103</v>
      </c>
      <c r="AM766" s="28">
        <v>366</v>
      </c>
      <c r="AN766" s="25">
        <v>9</v>
      </c>
      <c r="AO766" s="28">
        <v>38</v>
      </c>
      <c r="AP766" s="28">
        <v>13</v>
      </c>
      <c r="AQ766" s="25">
        <v>0.2</v>
      </c>
      <c r="AR766" s="25">
        <v>0.2</v>
      </c>
    </row>
    <row r="767" spans="1:44" ht="18" customHeight="1" x14ac:dyDescent="0.25">
      <c r="A767" t="s">
        <v>400</v>
      </c>
      <c r="B767" s="26" t="s">
        <v>1780</v>
      </c>
      <c r="C767" s="11">
        <v>91.048716047999989</v>
      </c>
      <c r="D767" s="11">
        <v>381</v>
      </c>
      <c r="E767" s="37">
        <v>78.400000000000006</v>
      </c>
      <c r="F767" s="38">
        <v>1.9</v>
      </c>
      <c r="G767" s="25">
        <v>3.1</v>
      </c>
      <c r="H767" s="25">
        <v>13.6</v>
      </c>
      <c r="I767" s="25">
        <v>14.8</v>
      </c>
      <c r="J767" s="25">
        <v>1.1000000000000001</v>
      </c>
      <c r="K767" s="25">
        <v>1.1000000000000001</v>
      </c>
      <c r="L767" s="30">
        <v>0</v>
      </c>
      <c r="M767" s="25">
        <v>0</v>
      </c>
      <c r="N767" s="25">
        <v>12.4</v>
      </c>
      <c r="O767" s="25">
        <v>0.1</v>
      </c>
      <c r="P767" s="25">
        <v>1.4</v>
      </c>
      <c r="Q767" s="25">
        <v>0.4</v>
      </c>
      <c r="R767" s="25">
        <v>1.5</v>
      </c>
      <c r="S767" s="25">
        <v>1.2</v>
      </c>
      <c r="T767" s="25">
        <v>0</v>
      </c>
      <c r="U767" s="25">
        <v>1.1000000000000001</v>
      </c>
      <c r="V767" s="28">
        <v>0</v>
      </c>
      <c r="W767" s="22">
        <v>1E-3</v>
      </c>
      <c r="X767" s="43">
        <v>1</v>
      </c>
      <c r="Y767" s="9">
        <v>30</v>
      </c>
      <c r="Z767" s="22">
        <v>0</v>
      </c>
      <c r="AA767" s="46">
        <v>0.3</v>
      </c>
      <c r="AB767" s="22">
        <v>0.16</v>
      </c>
      <c r="AC767" s="40">
        <v>0.02</v>
      </c>
      <c r="AD767" s="9">
        <v>1.8</v>
      </c>
      <c r="AE767" s="22">
        <v>0.83</v>
      </c>
      <c r="AF767" s="46">
        <v>0.5</v>
      </c>
      <c r="AG767" s="22">
        <v>0.32</v>
      </c>
      <c r="AH767" s="22">
        <v>0</v>
      </c>
      <c r="AI767" s="22">
        <v>11</v>
      </c>
      <c r="AJ767" s="22">
        <v>22</v>
      </c>
      <c r="AK767" s="30">
        <v>1.6</v>
      </c>
      <c r="AL767" s="28">
        <v>378</v>
      </c>
      <c r="AM767" s="28">
        <v>367</v>
      </c>
      <c r="AN767" s="28">
        <v>13</v>
      </c>
      <c r="AO767" s="28">
        <v>35</v>
      </c>
      <c r="AP767" s="28">
        <v>14</v>
      </c>
      <c r="AQ767" s="25">
        <v>0.3</v>
      </c>
      <c r="AR767" s="25">
        <v>0.2</v>
      </c>
    </row>
    <row r="768" spans="1:44" ht="18" customHeight="1" x14ac:dyDescent="0.25">
      <c r="A768" t="s">
        <v>401</v>
      </c>
      <c r="B768" s="26" t="s">
        <v>1781</v>
      </c>
      <c r="C768" s="11">
        <v>225.11257353599999</v>
      </c>
      <c r="D768" s="11">
        <v>942</v>
      </c>
      <c r="E768" s="37">
        <v>54.3</v>
      </c>
      <c r="F768" s="38">
        <v>3.7</v>
      </c>
      <c r="G768" s="25">
        <v>10.8</v>
      </c>
      <c r="H768" s="25">
        <v>27.6</v>
      </c>
      <c r="I768" s="25">
        <v>30.2</v>
      </c>
      <c r="J768" s="25">
        <v>1.7</v>
      </c>
      <c r="K768" s="25">
        <v>1.7</v>
      </c>
      <c r="L768" s="30">
        <v>0</v>
      </c>
      <c r="M768" s="25">
        <v>0</v>
      </c>
      <c r="N768" s="25">
        <v>25.9</v>
      </c>
      <c r="O768" s="25">
        <v>0</v>
      </c>
      <c r="P768" s="25">
        <v>2.4</v>
      </c>
      <c r="Q768" s="25">
        <v>1.4</v>
      </c>
      <c r="R768" s="25">
        <v>2.4</v>
      </c>
      <c r="S768" s="25">
        <v>5.0999999999999996</v>
      </c>
      <c r="T768" s="25">
        <v>0.06</v>
      </c>
      <c r="U768" s="25">
        <v>5</v>
      </c>
      <c r="V768" s="28">
        <v>0</v>
      </c>
      <c r="W768" s="22">
        <v>0</v>
      </c>
      <c r="X768" s="9">
        <v>0</v>
      </c>
      <c r="Y768" s="9">
        <v>0</v>
      </c>
      <c r="Z768" s="22">
        <v>0</v>
      </c>
      <c r="AA768" s="22">
        <v>3.8</v>
      </c>
      <c r="AB768" s="22">
        <v>0.22</v>
      </c>
      <c r="AC768" s="40">
        <v>0.03</v>
      </c>
      <c r="AD768" s="9">
        <v>1.3</v>
      </c>
      <c r="AE768" s="22">
        <v>1.8</v>
      </c>
      <c r="AF768" s="42">
        <v>0.7</v>
      </c>
      <c r="AG768" s="46">
        <v>0.5</v>
      </c>
      <c r="AH768" s="22">
        <v>0</v>
      </c>
      <c r="AI768" s="22">
        <v>13</v>
      </c>
      <c r="AJ768" s="22">
        <v>37</v>
      </c>
      <c r="AK768" s="30">
        <v>1.2</v>
      </c>
      <c r="AL768" s="28">
        <v>14</v>
      </c>
      <c r="AM768" s="28">
        <v>685</v>
      </c>
      <c r="AN768" s="28">
        <v>14</v>
      </c>
      <c r="AO768" s="28">
        <v>64</v>
      </c>
      <c r="AP768" s="28">
        <v>20</v>
      </c>
      <c r="AQ768" s="25">
        <v>0.3</v>
      </c>
      <c r="AR768" s="25">
        <v>0.3</v>
      </c>
    </row>
    <row r="769" spans="1:44" ht="18" customHeight="1" x14ac:dyDescent="0.25">
      <c r="A769" t="s">
        <v>402</v>
      </c>
      <c r="B769" s="26" t="s">
        <v>1782</v>
      </c>
      <c r="C769" s="11">
        <v>526.21856361599998</v>
      </c>
      <c r="D769" s="11">
        <v>2202</v>
      </c>
      <c r="E769" s="37">
        <v>3.5</v>
      </c>
      <c r="F769" s="38">
        <v>5.7</v>
      </c>
      <c r="G769" s="25">
        <v>38.1</v>
      </c>
      <c r="H769" s="25">
        <v>39</v>
      </c>
      <c r="I769" s="25">
        <v>42.8</v>
      </c>
      <c r="J769" s="25">
        <v>0.6</v>
      </c>
      <c r="K769" s="25">
        <v>0.6</v>
      </c>
      <c r="L769" s="30">
        <v>0</v>
      </c>
      <c r="M769" s="25">
        <v>0</v>
      </c>
      <c r="N769" s="25">
        <v>38.4</v>
      </c>
      <c r="O769" s="25">
        <v>0</v>
      </c>
      <c r="P769" s="25">
        <v>10.7</v>
      </c>
      <c r="Q769" s="25">
        <v>14.7</v>
      </c>
      <c r="R769" s="25">
        <v>13.5</v>
      </c>
      <c r="S769" s="25">
        <v>6.9</v>
      </c>
      <c r="T769" s="25">
        <v>0.36</v>
      </c>
      <c r="U769" s="25">
        <v>6.4</v>
      </c>
      <c r="V769" s="28">
        <v>0</v>
      </c>
      <c r="W769" s="22">
        <v>0</v>
      </c>
      <c r="X769" s="9">
        <v>0</v>
      </c>
      <c r="Y769" s="9">
        <v>0</v>
      </c>
      <c r="Z769" s="22">
        <v>0</v>
      </c>
      <c r="AA769" s="22">
        <v>5.5</v>
      </c>
      <c r="AB769" s="22">
        <v>0.11</v>
      </c>
      <c r="AC769" s="40">
        <v>7.0000000000000007E-2</v>
      </c>
      <c r="AD769" s="9">
        <v>2.5</v>
      </c>
      <c r="AE769" s="22">
        <v>4.5999999999999996</v>
      </c>
      <c r="AF769" s="31">
        <v>1.3</v>
      </c>
      <c r="AG769" s="22">
        <v>0.32</v>
      </c>
      <c r="AH769" s="22">
        <v>0</v>
      </c>
      <c r="AI769" s="22">
        <v>27</v>
      </c>
      <c r="AJ769" s="22">
        <v>41</v>
      </c>
      <c r="AK769" s="30">
        <v>3</v>
      </c>
      <c r="AL769" s="28">
        <v>477</v>
      </c>
      <c r="AM769" s="28">
        <v>1060</v>
      </c>
      <c r="AN769" s="28">
        <v>21</v>
      </c>
      <c r="AO769" s="28">
        <v>153</v>
      </c>
      <c r="AP769" s="28">
        <v>45</v>
      </c>
      <c r="AQ769" s="25">
        <v>1.6</v>
      </c>
      <c r="AR769" s="25">
        <v>1.7</v>
      </c>
    </row>
    <row r="770" spans="1:44" ht="18" customHeight="1" x14ac:dyDescent="0.25">
      <c r="A770" t="s">
        <v>403</v>
      </c>
      <c r="B770" s="26" t="s">
        <v>1783</v>
      </c>
      <c r="C770" s="11">
        <v>354.63594387199998</v>
      </c>
      <c r="D770" s="11">
        <v>1484</v>
      </c>
      <c r="E770" s="37">
        <v>13.8</v>
      </c>
      <c r="F770" s="38">
        <v>0.5</v>
      </c>
      <c r="G770" s="25">
        <v>0.3</v>
      </c>
      <c r="H770" s="25">
        <v>85</v>
      </c>
      <c r="I770" s="25">
        <v>93.3</v>
      </c>
      <c r="J770" s="25">
        <v>3.1</v>
      </c>
      <c r="K770" s="25">
        <v>3.1</v>
      </c>
      <c r="L770" s="30">
        <v>0</v>
      </c>
      <c r="M770" s="25">
        <v>0</v>
      </c>
      <c r="N770" s="25">
        <v>81.900000000000006</v>
      </c>
      <c r="O770" s="25">
        <v>0</v>
      </c>
      <c r="P770" s="25">
        <v>0.1</v>
      </c>
      <c r="Q770" s="25">
        <v>0</v>
      </c>
      <c r="R770" s="25">
        <v>0</v>
      </c>
      <c r="S770" s="25">
        <v>0.2</v>
      </c>
      <c r="T770" s="25">
        <v>0</v>
      </c>
      <c r="U770" s="25">
        <v>0.1</v>
      </c>
      <c r="V770" s="28">
        <v>0</v>
      </c>
      <c r="W770" s="22">
        <v>0</v>
      </c>
      <c r="X770" s="9">
        <v>0</v>
      </c>
      <c r="Y770" s="9">
        <v>0</v>
      </c>
      <c r="Z770" s="22">
        <v>0</v>
      </c>
      <c r="AA770" s="9">
        <v>0</v>
      </c>
      <c r="AB770" s="40">
        <v>0.03</v>
      </c>
      <c r="AC770" s="40">
        <v>0.01</v>
      </c>
      <c r="AD770" s="9">
        <v>5.9</v>
      </c>
      <c r="AE770" s="22">
        <v>0</v>
      </c>
      <c r="AF770" s="46">
        <v>0.1</v>
      </c>
      <c r="AG770" s="40">
        <v>0.05</v>
      </c>
      <c r="AH770" s="22">
        <v>0</v>
      </c>
      <c r="AI770" s="22">
        <v>0</v>
      </c>
      <c r="AJ770" s="43">
        <v>1</v>
      </c>
      <c r="AK770" s="30">
        <v>0.3</v>
      </c>
      <c r="AL770" s="25">
        <v>4</v>
      </c>
      <c r="AM770" s="28">
        <v>35</v>
      </c>
      <c r="AN770" s="25">
        <v>6</v>
      </c>
      <c r="AO770" s="28">
        <v>35</v>
      </c>
      <c r="AP770" s="25">
        <v>6</v>
      </c>
      <c r="AQ770" s="25">
        <v>0.2</v>
      </c>
      <c r="AR770" s="25">
        <v>0.2</v>
      </c>
    </row>
    <row r="771" spans="1:44" ht="18" customHeight="1" x14ac:dyDescent="0.25">
      <c r="A771" t="s">
        <v>399</v>
      </c>
      <c r="B771" s="26" t="s">
        <v>1784</v>
      </c>
      <c r="C771" s="11">
        <v>112.07834075199999</v>
      </c>
      <c r="D771" s="11">
        <v>469</v>
      </c>
      <c r="E771" s="37">
        <v>75.099999999999994</v>
      </c>
      <c r="F771" s="38">
        <v>2.2999999999999998</v>
      </c>
      <c r="G771" s="25">
        <v>3.8</v>
      </c>
      <c r="H771" s="25">
        <v>16.8</v>
      </c>
      <c r="I771" s="25">
        <v>18.3</v>
      </c>
      <c r="J771" s="25">
        <v>1.4</v>
      </c>
      <c r="K771" s="25">
        <v>1.4</v>
      </c>
      <c r="L771" s="30">
        <v>0</v>
      </c>
      <c r="M771" s="25">
        <v>0</v>
      </c>
      <c r="N771" s="25">
        <v>15.4</v>
      </c>
      <c r="O771" s="25">
        <v>0</v>
      </c>
      <c r="P771" s="25">
        <v>1.4</v>
      </c>
      <c r="Q771" s="25">
        <v>2.1</v>
      </c>
      <c r="R771" s="25">
        <v>0.9</v>
      </c>
      <c r="S771" s="25">
        <v>0.1</v>
      </c>
      <c r="T771" s="25">
        <v>0.14599999999999999</v>
      </c>
      <c r="U771" s="25">
        <v>0.1</v>
      </c>
      <c r="V771" s="28">
        <v>17</v>
      </c>
      <c r="W771" s="22">
        <v>0.04</v>
      </c>
      <c r="X771" s="9">
        <v>40</v>
      </c>
      <c r="Y771" s="43">
        <v>1</v>
      </c>
      <c r="Z771" s="22">
        <v>0</v>
      </c>
      <c r="AA771" s="46">
        <v>0.1</v>
      </c>
      <c r="AB771" s="22">
        <v>0.16</v>
      </c>
      <c r="AC771" s="40">
        <v>0.03</v>
      </c>
      <c r="AD771" s="42">
        <v>0.1</v>
      </c>
      <c r="AE771" s="22">
        <v>1.2</v>
      </c>
      <c r="AF771" s="46">
        <v>0.6</v>
      </c>
      <c r="AG771" s="22">
        <v>0.34</v>
      </c>
      <c r="AH771" s="9">
        <v>5.0000000000000001E-3</v>
      </c>
      <c r="AI771" s="22">
        <v>10</v>
      </c>
      <c r="AJ771" s="22">
        <v>19</v>
      </c>
      <c r="AK771" s="30">
        <v>0.6</v>
      </c>
      <c r="AL771" s="28">
        <v>128</v>
      </c>
      <c r="AM771" s="28">
        <v>338</v>
      </c>
      <c r="AN771" s="28">
        <v>16</v>
      </c>
      <c r="AO771" s="28">
        <v>40</v>
      </c>
      <c r="AP771" s="28">
        <v>12</v>
      </c>
      <c r="AQ771" s="25">
        <v>0.2</v>
      </c>
      <c r="AR771" s="25">
        <v>0.2</v>
      </c>
    </row>
    <row r="772" spans="1:44" ht="18" customHeight="1" x14ac:dyDescent="0.25">
      <c r="A772" t="s">
        <v>404</v>
      </c>
      <c r="B772" s="26" t="s">
        <v>1785</v>
      </c>
      <c r="C772" s="11">
        <v>118.76958497599999</v>
      </c>
      <c r="D772" s="11">
        <v>497</v>
      </c>
      <c r="E772" s="37">
        <v>67.2</v>
      </c>
      <c r="F772" s="38">
        <v>1</v>
      </c>
      <c r="G772" s="25">
        <v>0</v>
      </c>
      <c r="H772" s="25">
        <v>28.3</v>
      </c>
      <c r="I772" s="25">
        <v>30.6</v>
      </c>
      <c r="J772" s="25">
        <v>7.9</v>
      </c>
      <c r="K772" s="25">
        <v>7.9</v>
      </c>
      <c r="L772" s="30">
        <v>0</v>
      </c>
      <c r="M772" s="25">
        <v>0</v>
      </c>
      <c r="N772" s="25">
        <v>20.399999999999999</v>
      </c>
      <c r="O772" s="25">
        <v>0</v>
      </c>
      <c r="P772" s="25">
        <v>2.7</v>
      </c>
      <c r="Q772" s="25">
        <v>0</v>
      </c>
      <c r="R772" s="25">
        <v>0</v>
      </c>
      <c r="S772" s="25">
        <v>0</v>
      </c>
      <c r="T772" s="25">
        <v>0</v>
      </c>
      <c r="U772" s="25">
        <v>0</v>
      </c>
      <c r="V772" s="28">
        <v>0</v>
      </c>
      <c r="W772" s="22">
        <v>0.65</v>
      </c>
      <c r="X772" s="9">
        <v>650</v>
      </c>
      <c r="Y772" s="9">
        <v>3900</v>
      </c>
      <c r="Z772" s="22">
        <v>0</v>
      </c>
      <c r="AA772" s="22">
        <v>4.5999999999999996</v>
      </c>
      <c r="AB772" s="22">
        <v>0.17</v>
      </c>
      <c r="AC772" s="9">
        <v>0</v>
      </c>
      <c r="AD772" s="42">
        <v>0.8</v>
      </c>
      <c r="AE772" s="46">
        <v>0.5</v>
      </c>
      <c r="AF772" s="46">
        <v>0.3</v>
      </c>
      <c r="AG772" s="40">
        <v>0.09</v>
      </c>
      <c r="AH772" s="22">
        <v>0</v>
      </c>
      <c r="AI772" s="22">
        <v>25</v>
      </c>
      <c r="AJ772" s="22">
        <v>17</v>
      </c>
      <c r="AK772" s="30">
        <v>0.67</v>
      </c>
      <c r="AL772" s="28">
        <v>21</v>
      </c>
      <c r="AM772" s="28">
        <v>350</v>
      </c>
      <c r="AN772" s="28">
        <v>24</v>
      </c>
      <c r="AO772" s="28">
        <v>32</v>
      </c>
      <c r="AP772" s="28">
        <v>14</v>
      </c>
      <c r="AQ772" s="25">
        <v>0.4</v>
      </c>
      <c r="AR772" s="25">
        <v>0.3</v>
      </c>
    </row>
    <row r="773" spans="1:44" ht="18" customHeight="1" x14ac:dyDescent="0.25">
      <c r="A773" t="s">
        <v>405</v>
      </c>
      <c r="B773" s="26" t="s">
        <v>1786</v>
      </c>
      <c r="C773" s="11">
        <v>118.76958497599999</v>
      </c>
      <c r="D773" s="11">
        <v>497</v>
      </c>
      <c r="E773" s="37">
        <v>66.900000000000006</v>
      </c>
      <c r="F773" s="38">
        <v>1</v>
      </c>
      <c r="G773" s="25">
        <v>0</v>
      </c>
      <c r="H773" s="25">
        <v>28.3</v>
      </c>
      <c r="I773" s="25">
        <v>30.6</v>
      </c>
      <c r="J773" s="25">
        <v>1.9</v>
      </c>
      <c r="K773" s="25">
        <v>1.9</v>
      </c>
      <c r="L773" s="30">
        <v>0</v>
      </c>
      <c r="M773" s="25">
        <v>0</v>
      </c>
      <c r="N773" s="25">
        <v>20.399999999999999</v>
      </c>
      <c r="O773" s="25">
        <v>0</v>
      </c>
      <c r="P773" s="25">
        <v>3</v>
      </c>
      <c r="Q773" s="25">
        <v>0</v>
      </c>
      <c r="R773" s="25">
        <v>0</v>
      </c>
      <c r="S773" s="25">
        <v>0</v>
      </c>
      <c r="T773" s="25">
        <v>0</v>
      </c>
      <c r="U773" s="25">
        <v>0</v>
      </c>
      <c r="V773" s="28">
        <v>0</v>
      </c>
      <c r="W773" s="22">
        <v>0.65</v>
      </c>
      <c r="X773" s="9">
        <v>650</v>
      </c>
      <c r="Y773" s="9">
        <v>3900</v>
      </c>
      <c r="Z773" s="22">
        <v>0</v>
      </c>
      <c r="AA773" s="22">
        <v>5.0999999999999996</v>
      </c>
      <c r="AB773" s="22">
        <v>0.17</v>
      </c>
      <c r="AC773" s="9">
        <v>0</v>
      </c>
      <c r="AD773" s="42">
        <v>0.9</v>
      </c>
      <c r="AE773" s="46">
        <v>0.6</v>
      </c>
      <c r="AF773" s="46">
        <v>0.3</v>
      </c>
      <c r="AG773" s="40">
        <v>0.09</v>
      </c>
      <c r="AH773" s="22">
        <v>0</v>
      </c>
      <c r="AI773" s="22">
        <v>25</v>
      </c>
      <c r="AJ773" s="22">
        <v>13</v>
      </c>
      <c r="AK773" s="30">
        <v>0.74</v>
      </c>
      <c r="AL773" s="28">
        <v>23</v>
      </c>
      <c r="AM773" s="28">
        <v>389</v>
      </c>
      <c r="AN773" s="28">
        <v>27</v>
      </c>
      <c r="AO773" s="28">
        <v>36</v>
      </c>
      <c r="AP773" s="28">
        <v>16</v>
      </c>
      <c r="AQ773" s="25">
        <v>0.4</v>
      </c>
      <c r="AR773" s="25">
        <v>0.3</v>
      </c>
    </row>
    <row r="774" spans="1:44" ht="18" customHeight="1" x14ac:dyDescent="0.25">
      <c r="B774" s="54"/>
      <c r="C774" s="11"/>
      <c r="D774" s="11"/>
      <c r="E774" s="37"/>
      <c r="F774" s="38"/>
      <c r="X774" s="9"/>
      <c r="Y774" s="9"/>
    </row>
    <row r="775" spans="1:44" ht="18" customHeight="1" x14ac:dyDescent="0.25">
      <c r="A775" t="s">
        <v>386</v>
      </c>
      <c r="B775" s="36" t="s">
        <v>148</v>
      </c>
      <c r="C775" s="11">
        <v>9.319947312</v>
      </c>
      <c r="D775" s="11">
        <v>39</v>
      </c>
      <c r="E775" s="37">
        <v>96.6</v>
      </c>
      <c r="F775" s="38">
        <v>0.3</v>
      </c>
      <c r="G775" s="25">
        <v>0.2</v>
      </c>
      <c r="H775" s="25">
        <v>1.7</v>
      </c>
      <c r="I775" s="25">
        <v>1.7</v>
      </c>
      <c r="J775" s="25">
        <v>1.4</v>
      </c>
      <c r="K775" s="25">
        <v>1.4</v>
      </c>
      <c r="L775" s="30">
        <v>0</v>
      </c>
      <c r="M775" s="25">
        <v>0</v>
      </c>
      <c r="N775" s="25">
        <v>0.3</v>
      </c>
      <c r="O775" s="25">
        <v>0</v>
      </c>
      <c r="P775" s="25">
        <v>0.7</v>
      </c>
      <c r="Q775" s="25">
        <v>0.1</v>
      </c>
      <c r="R775" s="25">
        <v>0</v>
      </c>
      <c r="S775" s="25">
        <v>0</v>
      </c>
      <c r="T775" s="25">
        <v>0</v>
      </c>
      <c r="U775" s="25">
        <v>0</v>
      </c>
      <c r="V775" s="28">
        <v>0</v>
      </c>
      <c r="W775" s="22">
        <v>0.16</v>
      </c>
      <c r="X775" s="9">
        <v>160</v>
      </c>
      <c r="Y775" s="9">
        <v>962</v>
      </c>
      <c r="Z775" s="22">
        <v>0</v>
      </c>
      <c r="AA775" s="24">
        <v>1</v>
      </c>
      <c r="AB775" s="40">
        <v>0.01</v>
      </c>
      <c r="AC775" s="40">
        <v>0.01</v>
      </c>
      <c r="AD775" s="42">
        <v>0.6</v>
      </c>
      <c r="AE775" s="46">
        <v>0.6</v>
      </c>
      <c r="AF775" s="11">
        <v>0</v>
      </c>
      <c r="AG775" s="41">
        <v>0.04</v>
      </c>
      <c r="AH775" s="22">
        <v>0</v>
      </c>
      <c r="AI775" s="22">
        <v>12</v>
      </c>
      <c r="AJ775" s="43">
        <v>8</v>
      </c>
      <c r="AK775" s="30">
        <v>0.4</v>
      </c>
      <c r="AL775" s="25">
        <v>1</v>
      </c>
      <c r="AM775" s="28">
        <v>199</v>
      </c>
      <c r="AN775" s="28">
        <v>25</v>
      </c>
      <c r="AO775" s="25">
        <v>5</v>
      </c>
      <c r="AP775" s="25">
        <v>5</v>
      </c>
      <c r="AQ775" s="25">
        <v>0.1</v>
      </c>
      <c r="AR775" s="25">
        <v>0.1</v>
      </c>
    </row>
    <row r="776" spans="1:44" ht="18" customHeight="1" x14ac:dyDescent="0.25">
      <c r="A776" t="s">
        <v>387</v>
      </c>
      <c r="B776" s="36" t="s">
        <v>147</v>
      </c>
      <c r="C776" s="11">
        <v>23.180381775999997</v>
      </c>
      <c r="D776" s="11">
        <v>97</v>
      </c>
      <c r="E776" s="37">
        <v>91.2</v>
      </c>
      <c r="F776" s="38">
        <v>3.4</v>
      </c>
      <c r="G776" s="25">
        <v>0.9</v>
      </c>
      <c r="H776" s="25">
        <v>0.4</v>
      </c>
      <c r="I776" s="25">
        <v>0.4</v>
      </c>
      <c r="J776" s="25">
        <v>0.4</v>
      </c>
      <c r="K776" s="25">
        <v>0.4</v>
      </c>
      <c r="L776" s="30">
        <v>0</v>
      </c>
      <c r="M776" s="25">
        <v>0</v>
      </c>
      <c r="N776" s="25">
        <v>0</v>
      </c>
      <c r="O776" s="25">
        <v>0</v>
      </c>
      <c r="P776" s="25">
        <v>3</v>
      </c>
      <c r="Q776" s="25">
        <v>0.3</v>
      </c>
      <c r="R776" s="25">
        <v>0.1</v>
      </c>
      <c r="S776" s="25">
        <v>0.4</v>
      </c>
      <c r="T776" s="25">
        <v>0</v>
      </c>
      <c r="U776" s="25">
        <v>0.1</v>
      </c>
      <c r="V776" s="28">
        <v>0</v>
      </c>
      <c r="W776" s="22">
        <v>0.32500000000000001</v>
      </c>
      <c r="X776" s="9">
        <v>325</v>
      </c>
      <c r="Y776" s="9">
        <v>1948</v>
      </c>
      <c r="Z776" s="22">
        <v>0</v>
      </c>
      <c r="AA776" s="22">
        <v>1.5</v>
      </c>
      <c r="AB776" s="40">
        <v>0.09</v>
      </c>
      <c r="AC776" s="40">
        <v>7.0000000000000007E-2</v>
      </c>
      <c r="AD776" s="9">
        <v>1.1000000000000001</v>
      </c>
      <c r="AE776" s="46">
        <v>0.6</v>
      </c>
      <c r="AF776" s="46">
        <v>0.5</v>
      </c>
      <c r="AG776" s="22">
        <v>0.23</v>
      </c>
      <c r="AH776" s="22">
        <v>0</v>
      </c>
      <c r="AI776" s="22">
        <v>77</v>
      </c>
      <c r="AJ776" s="22">
        <v>200</v>
      </c>
      <c r="AK776" s="30">
        <v>1.1499999999999999</v>
      </c>
      <c r="AL776" s="28">
        <v>49</v>
      </c>
      <c r="AM776" s="28">
        <v>230</v>
      </c>
      <c r="AN776" s="28">
        <v>198</v>
      </c>
      <c r="AO776" s="28">
        <v>56</v>
      </c>
      <c r="AP776" s="28">
        <v>15</v>
      </c>
      <c r="AQ776" s="25">
        <v>1.7</v>
      </c>
      <c r="AR776" s="25">
        <v>0.2</v>
      </c>
    </row>
    <row r="777" spans="1:44" ht="18" customHeight="1" x14ac:dyDescent="0.25">
      <c r="A777" t="s">
        <v>388</v>
      </c>
      <c r="B777" s="36" t="s">
        <v>146</v>
      </c>
      <c r="C777" s="11">
        <v>10.992758367999999</v>
      </c>
      <c r="D777" s="11">
        <v>46</v>
      </c>
      <c r="E777" s="37">
        <v>94.4</v>
      </c>
      <c r="F777" s="38">
        <v>1.1000000000000001</v>
      </c>
      <c r="G777" s="25">
        <v>0.1</v>
      </c>
      <c r="H777" s="25">
        <v>1.5</v>
      </c>
      <c r="I777" s="25">
        <v>1.5</v>
      </c>
      <c r="J777" s="25">
        <v>1.5</v>
      </c>
      <c r="K777" s="25">
        <v>1.5</v>
      </c>
      <c r="L777" s="30">
        <v>0</v>
      </c>
      <c r="M777" s="25">
        <v>0</v>
      </c>
      <c r="N777" s="25">
        <v>0</v>
      </c>
      <c r="O777" s="25">
        <v>0</v>
      </c>
      <c r="P777" s="25">
        <v>2</v>
      </c>
      <c r="Q777" s="25">
        <v>0</v>
      </c>
      <c r="R777" s="25">
        <v>0</v>
      </c>
      <c r="S777" s="25">
        <v>0.1</v>
      </c>
      <c r="T777" s="25">
        <v>0</v>
      </c>
      <c r="U777" s="25">
        <v>0.1</v>
      </c>
      <c r="V777" s="28">
        <v>0</v>
      </c>
      <c r="W777" s="22">
        <v>0</v>
      </c>
      <c r="X777" s="9">
        <v>0</v>
      </c>
      <c r="Y777" s="9">
        <v>0</v>
      </c>
      <c r="Z777" s="22">
        <v>0</v>
      </c>
      <c r="AA777" s="46">
        <v>0.2</v>
      </c>
      <c r="AB777" s="41">
        <v>0.05</v>
      </c>
      <c r="AC777" s="40">
        <v>0.04</v>
      </c>
      <c r="AD777" s="42">
        <v>0.4</v>
      </c>
      <c r="AE777" s="42">
        <v>0.3</v>
      </c>
      <c r="AF777" s="46">
        <v>0.1</v>
      </c>
      <c r="AG777" s="40">
        <v>7.0000000000000007E-2</v>
      </c>
      <c r="AH777" s="22">
        <v>0</v>
      </c>
      <c r="AI777" s="24">
        <v>8</v>
      </c>
      <c r="AJ777" s="22">
        <v>16</v>
      </c>
      <c r="AK777" s="30">
        <v>0.94</v>
      </c>
      <c r="AL777" s="28">
        <v>101</v>
      </c>
      <c r="AM777" s="28">
        <v>299</v>
      </c>
      <c r="AN777" s="28">
        <v>55</v>
      </c>
      <c r="AO777" s="28">
        <v>32</v>
      </c>
      <c r="AP777" s="28">
        <v>13</v>
      </c>
      <c r="AQ777" s="25">
        <v>0.6</v>
      </c>
      <c r="AR777" s="25">
        <v>0.1</v>
      </c>
    </row>
    <row r="778" spans="1:44" ht="18" customHeight="1" x14ac:dyDescent="0.25">
      <c r="A778" t="s">
        <v>389</v>
      </c>
      <c r="B778" s="26" t="s">
        <v>1787</v>
      </c>
      <c r="C778" s="11">
        <v>40.864384367999996</v>
      </c>
      <c r="D778" s="11">
        <v>171</v>
      </c>
      <c r="E778" s="37">
        <v>83.7</v>
      </c>
      <c r="F778" s="38">
        <v>3</v>
      </c>
      <c r="G778" s="25">
        <v>0.2</v>
      </c>
      <c r="H778" s="25">
        <v>6.8</v>
      </c>
      <c r="I778" s="25">
        <v>7.2</v>
      </c>
      <c r="J778" s="25">
        <v>2.7</v>
      </c>
      <c r="K778" s="25">
        <v>2.7</v>
      </c>
      <c r="L778" s="30">
        <v>0</v>
      </c>
      <c r="M778" s="25">
        <v>0</v>
      </c>
      <c r="N778" s="25">
        <v>4.0999999999999996</v>
      </c>
      <c r="O778" s="25">
        <v>0</v>
      </c>
      <c r="P778" s="25">
        <v>5</v>
      </c>
      <c r="Q778" s="25">
        <v>0</v>
      </c>
      <c r="R778" s="25">
        <v>0</v>
      </c>
      <c r="S778" s="25">
        <v>0.1</v>
      </c>
      <c r="T778" s="25">
        <v>0</v>
      </c>
      <c r="U778" s="25">
        <v>0.1</v>
      </c>
      <c r="V778" s="28">
        <v>0</v>
      </c>
      <c r="W778" s="22">
        <v>0.02</v>
      </c>
      <c r="X778" s="9">
        <v>20</v>
      </c>
      <c r="Y778" s="9">
        <v>120</v>
      </c>
      <c r="Z778" s="22">
        <v>0</v>
      </c>
      <c r="AA778" s="46">
        <v>0.2</v>
      </c>
      <c r="AB778" s="40">
        <v>0.08</v>
      </c>
      <c r="AC778" s="40">
        <v>0.03</v>
      </c>
      <c r="AD778" s="9">
        <v>1.3</v>
      </c>
      <c r="AE778" s="46">
        <v>0.8</v>
      </c>
      <c r="AF778" s="46">
        <v>0.5</v>
      </c>
      <c r="AG778" s="46">
        <v>0.1</v>
      </c>
      <c r="AH778" s="22">
        <v>0</v>
      </c>
      <c r="AI778" s="24">
        <v>9</v>
      </c>
      <c r="AJ778" s="22">
        <v>74</v>
      </c>
      <c r="AK778" s="30">
        <v>0.85</v>
      </c>
      <c r="AL778" s="28">
        <v>84</v>
      </c>
      <c r="AM778" s="28">
        <v>354</v>
      </c>
      <c r="AN778" s="28">
        <v>40</v>
      </c>
      <c r="AO778" s="28">
        <v>90</v>
      </c>
      <c r="AP778" s="28">
        <v>49</v>
      </c>
      <c r="AQ778" s="25">
        <v>1</v>
      </c>
      <c r="AR778" s="25">
        <v>0.5</v>
      </c>
    </row>
    <row r="779" spans="1:44" ht="18" customHeight="1" x14ac:dyDescent="0.25">
      <c r="A779" t="s">
        <v>390</v>
      </c>
      <c r="B779" s="26" t="s">
        <v>1788</v>
      </c>
      <c r="C779" s="11">
        <v>34.890059168000001</v>
      </c>
      <c r="D779" s="11">
        <v>146</v>
      </c>
      <c r="E779" s="37">
        <v>85.1</v>
      </c>
      <c r="F779" s="38">
        <v>3</v>
      </c>
      <c r="G779" s="25">
        <v>0.2</v>
      </c>
      <c r="H779" s="25">
        <v>5.3</v>
      </c>
      <c r="I779" s="25">
        <v>5.6</v>
      </c>
      <c r="J779" s="25">
        <v>2.1</v>
      </c>
      <c r="K779" s="25">
        <v>2.1</v>
      </c>
      <c r="L779" s="30">
        <v>0</v>
      </c>
      <c r="M779" s="25">
        <v>0</v>
      </c>
      <c r="N779" s="25">
        <v>3.2</v>
      </c>
      <c r="O779" s="25">
        <v>0</v>
      </c>
      <c r="P779" s="25">
        <v>5.6</v>
      </c>
      <c r="Q779" s="25">
        <v>0</v>
      </c>
      <c r="R779" s="25">
        <v>0</v>
      </c>
      <c r="S779" s="25">
        <v>0.1</v>
      </c>
      <c r="T779" s="25">
        <v>0</v>
      </c>
      <c r="U779" s="25">
        <v>0.1</v>
      </c>
      <c r="V779" s="28">
        <v>0</v>
      </c>
      <c r="W779" s="22">
        <v>0.02</v>
      </c>
      <c r="X779" s="9">
        <v>20</v>
      </c>
      <c r="Y779" s="9">
        <v>120</v>
      </c>
      <c r="Z779" s="22">
        <v>0</v>
      </c>
      <c r="AA779" s="46">
        <v>0.2</v>
      </c>
      <c r="AB779" s="41">
        <v>0.06</v>
      </c>
      <c r="AC779" s="22">
        <v>2.1000000000000001E-2</v>
      </c>
      <c r="AD779" s="9">
        <v>1.1000000000000001</v>
      </c>
      <c r="AE779" s="46">
        <v>0.5</v>
      </c>
      <c r="AF779" s="46">
        <v>0.6</v>
      </c>
      <c r="AG779" s="40">
        <v>0.09</v>
      </c>
      <c r="AH779" s="22">
        <v>0</v>
      </c>
      <c r="AI779" s="24">
        <v>6</v>
      </c>
      <c r="AJ779" s="22">
        <v>42</v>
      </c>
      <c r="AK779" s="30">
        <v>0.85</v>
      </c>
      <c r="AL779" s="28">
        <v>166</v>
      </c>
      <c r="AM779" s="28">
        <v>197</v>
      </c>
      <c r="AN779" s="28">
        <v>42</v>
      </c>
      <c r="AO779" s="28">
        <v>90</v>
      </c>
      <c r="AP779" s="28">
        <v>33</v>
      </c>
      <c r="AQ779" s="25">
        <v>0.8</v>
      </c>
      <c r="AR779" s="25">
        <v>0.5</v>
      </c>
    </row>
    <row r="780" spans="1:44" ht="18" customHeight="1" x14ac:dyDescent="0.25">
      <c r="A780" t="s">
        <v>391</v>
      </c>
      <c r="B780" s="36" t="s">
        <v>145</v>
      </c>
      <c r="C780" s="11">
        <v>11.9486504</v>
      </c>
      <c r="D780" s="11">
        <v>50</v>
      </c>
      <c r="E780" s="37">
        <v>95.9</v>
      </c>
      <c r="F780" s="38">
        <v>1.8</v>
      </c>
      <c r="G780" s="25">
        <v>0.2</v>
      </c>
      <c r="H780" s="25">
        <v>0.8</v>
      </c>
      <c r="I780" s="25">
        <v>0.8</v>
      </c>
      <c r="J780" s="25">
        <v>0.8</v>
      </c>
      <c r="K780" s="25">
        <v>0.8</v>
      </c>
      <c r="L780" s="30">
        <v>0</v>
      </c>
      <c r="M780" s="25">
        <v>0</v>
      </c>
      <c r="N780" s="25">
        <v>0</v>
      </c>
      <c r="O780" s="25">
        <v>0</v>
      </c>
      <c r="P780" s="25">
        <v>1.3</v>
      </c>
      <c r="Q780" s="25">
        <v>0</v>
      </c>
      <c r="R780" s="25">
        <v>0</v>
      </c>
      <c r="S780" s="25">
        <v>0.1</v>
      </c>
      <c r="T780" s="25">
        <v>0</v>
      </c>
      <c r="U780" s="25">
        <v>0</v>
      </c>
      <c r="V780" s="28">
        <v>0</v>
      </c>
      <c r="W780" s="22">
        <v>0.115</v>
      </c>
      <c r="X780" s="9">
        <v>115</v>
      </c>
      <c r="Y780" s="9">
        <v>688</v>
      </c>
      <c r="Z780" s="22">
        <v>0</v>
      </c>
      <c r="AA780" s="46">
        <v>0.6</v>
      </c>
      <c r="AB780" s="41">
        <v>0.06</v>
      </c>
      <c r="AC780" s="40">
        <v>0.02</v>
      </c>
      <c r="AD780" s="42">
        <v>0.5</v>
      </c>
      <c r="AE780" s="46">
        <v>0.4</v>
      </c>
      <c r="AF780" s="46">
        <v>0.1</v>
      </c>
      <c r="AG780" s="41">
        <v>0.04</v>
      </c>
      <c r="AH780" s="22">
        <v>0</v>
      </c>
      <c r="AI780" s="24">
        <v>4</v>
      </c>
      <c r="AJ780" s="22">
        <v>55</v>
      </c>
      <c r="AK780" s="30">
        <v>0.65</v>
      </c>
      <c r="AL780" s="25">
        <v>3</v>
      </c>
      <c r="AM780" s="28">
        <v>313</v>
      </c>
      <c r="AN780" s="28">
        <v>70</v>
      </c>
      <c r="AO780" s="28">
        <v>46</v>
      </c>
      <c r="AP780" s="28">
        <v>22</v>
      </c>
      <c r="AQ780" s="25">
        <v>1.5</v>
      </c>
      <c r="AR780" s="25">
        <v>0.4</v>
      </c>
    </row>
    <row r="781" spans="1:44" ht="18" customHeight="1" x14ac:dyDescent="0.25">
      <c r="A781" t="s">
        <v>392</v>
      </c>
      <c r="B781" s="26" t="s">
        <v>1789</v>
      </c>
      <c r="C781" s="11">
        <v>66.673469232000002</v>
      </c>
      <c r="D781" s="11">
        <v>279</v>
      </c>
      <c r="E781" s="37">
        <v>79.8</v>
      </c>
      <c r="F781" s="38">
        <v>3.8</v>
      </c>
      <c r="G781" s="25">
        <v>0.6</v>
      </c>
      <c r="H781" s="25">
        <v>11.3</v>
      </c>
      <c r="I781" s="25">
        <v>12.3</v>
      </c>
      <c r="J781" s="25">
        <v>1.3</v>
      </c>
      <c r="K781" s="25">
        <v>1.3</v>
      </c>
      <c r="L781" s="30">
        <v>0</v>
      </c>
      <c r="M781" s="25">
        <v>0</v>
      </c>
      <c r="N781" s="25">
        <v>10</v>
      </c>
      <c r="O781" s="25">
        <v>0</v>
      </c>
      <c r="P781" s="25">
        <v>3</v>
      </c>
      <c r="Q781" s="25">
        <v>0.1</v>
      </c>
      <c r="R781" s="25">
        <v>0</v>
      </c>
      <c r="S781" s="25">
        <v>0.3</v>
      </c>
      <c r="T781" s="25">
        <v>0</v>
      </c>
      <c r="U781" s="25">
        <v>0.3</v>
      </c>
      <c r="V781" s="28">
        <v>0</v>
      </c>
      <c r="W781" s="22">
        <v>0</v>
      </c>
      <c r="X781" s="9">
        <v>0</v>
      </c>
      <c r="Y781" s="9">
        <v>0</v>
      </c>
      <c r="Z781" s="22">
        <v>0</v>
      </c>
      <c r="AA781" s="40">
        <v>0.01</v>
      </c>
      <c r="AB781" s="22">
        <v>0.21</v>
      </c>
      <c r="AC781" s="40">
        <v>0.02</v>
      </c>
      <c r="AD781" s="9">
        <v>1.4</v>
      </c>
      <c r="AE781" s="46">
        <v>0.6</v>
      </c>
      <c r="AF781" s="46">
        <v>0.8</v>
      </c>
      <c r="AG781" s="22">
        <v>0.38</v>
      </c>
      <c r="AH781" s="22">
        <v>0</v>
      </c>
      <c r="AI781" s="22">
        <v>17</v>
      </c>
      <c r="AJ781" s="43">
        <v>3</v>
      </c>
      <c r="AK781" s="30">
        <v>1</v>
      </c>
      <c r="AL781" s="28">
        <v>10</v>
      </c>
      <c r="AM781" s="28">
        <v>346</v>
      </c>
      <c r="AN781" s="28">
        <v>17</v>
      </c>
      <c r="AO781" s="28">
        <v>86</v>
      </c>
      <c r="AP781" s="28">
        <v>17</v>
      </c>
      <c r="AQ781" s="25">
        <v>0.8</v>
      </c>
      <c r="AR781" s="25">
        <v>0.7</v>
      </c>
    </row>
    <row r="782" spans="1:44" ht="18" customHeight="1" x14ac:dyDescent="0.25">
      <c r="A782" t="s">
        <v>393</v>
      </c>
      <c r="B782" s="26" t="s">
        <v>1790</v>
      </c>
      <c r="C782" s="11">
        <v>294.892691872</v>
      </c>
      <c r="D782" s="11">
        <v>1234</v>
      </c>
      <c r="E782" s="37">
        <v>6.5</v>
      </c>
      <c r="F782" s="38">
        <v>17.600000000000001</v>
      </c>
      <c r="G782" s="25">
        <v>1.2</v>
      </c>
      <c r="H782" s="25">
        <v>52.3</v>
      </c>
      <c r="I782" s="25">
        <v>57</v>
      </c>
      <c r="J782" s="25">
        <v>6</v>
      </c>
      <c r="K782" s="25">
        <v>6</v>
      </c>
      <c r="L782" s="30">
        <v>0</v>
      </c>
      <c r="M782" s="25">
        <v>0</v>
      </c>
      <c r="N782" s="25">
        <v>46.3</v>
      </c>
      <c r="O782" s="25">
        <v>0</v>
      </c>
      <c r="P782" s="25">
        <v>10</v>
      </c>
      <c r="Q782" s="25">
        <v>0.2</v>
      </c>
      <c r="R782" s="25">
        <v>0</v>
      </c>
      <c r="S782" s="25">
        <v>0.6</v>
      </c>
      <c r="T782" s="25">
        <v>0</v>
      </c>
      <c r="U782" s="25">
        <v>0.6</v>
      </c>
      <c r="V782" s="28">
        <v>0</v>
      </c>
      <c r="W782" s="22">
        <v>0</v>
      </c>
      <c r="X782" s="9">
        <v>0</v>
      </c>
      <c r="Y782" s="9">
        <v>0</v>
      </c>
      <c r="Z782" s="22">
        <v>0</v>
      </c>
      <c r="AA782" s="40">
        <v>0.03</v>
      </c>
      <c r="AB782" s="22">
        <v>0.47</v>
      </c>
      <c r="AC782" s="40">
        <v>0.09</v>
      </c>
      <c r="AD782" s="9">
        <v>4.5</v>
      </c>
      <c r="AE782" s="46">
        <v>0.7</v>
      </c>
      <c r="AF782" s="31">
        <v>3.8</v>
      </c>
      <c r="AG782" s="22">
        <v>0.99</v>
      </c>
      <c r="AH782" s="22">
        <v>0</v>
      </c>
      <c r="AI782" s="22">
        <v>0</v>
      </c>
      <c r="AJ782" s="22">
        <v>0</v>
      </c>
      <c r="AK782" s="30">
        <v>3.3</v>
      </c>
      <c r="AL782" s="28">
        <v>23</v>
      </c>
      <c r="AM782" s="28">
        <v>1230</v>
      </c>
      <c r="AN782" s="28">
        <v>73</v>
      </c>
      <c r="AO782" s="28">
        <v>319</v>
      </c>
      <c r="AP782" s="28">
        <v>60</v>
      </c>
      <c r="AQ782" s="25">
        <v>3.3</v>
      </c>
      <c r="AR782" s="25">
        <v>2.6</v>
      </c>
    </row>
    <row r="783" spans="1:44" ht="18" customHeight="1" x14ac:dyDescent="0.25">
      <c r="A783" t="s">
        <v>394</v>
      </c>
      <c r="B783" s="36" t="s">
        <v>1791</v>
      </c>
      <c r="C783" s="11">
        <v>20.790651695999998</v>
      </c>
      <c r="D783" s="11">
        <v>87</v>
      </c>
      <c r="E783" s="37">
        <v>91</v>
      </c>
      <c r="F783" s="38">
        <v>1.8</v>
      </c>
      <c r="G783" s="25">
        <v>0.3</v>
      </c>
      <c r="H783" s="25">
        <v>2.9</v>
      </c>
      <c r="I783" s="25">
        <v>2.9</v>
      </c>
      <c r="J783" s="25">
        <v>2.2000000000000002</v>
      </c>
      <c r="K783" s="25">
        <v>2.2000000000000002</v>
      </c>
      <c r="L783" s="30">
        <v>0</v>
      </c>
      <c r="M783" s="25">
        <v>0</v>
      </c>
      <c r="N783" s="25">
        <v>0.3</v>
      </c>
      <c r="O783" s="25">
        <v>0.4</v>
      </c>
      <c r="P783" s="25">
        <v>2.4</v>
      </c>
      <c r="Q783" s="25">
        <v>0.1</v>
      </c>
      <c r="R783" s="25">
        <v>0</v>
      </c>
      <c r="S783" s="25">
        <v>0.2</v>
      </c>
      <c r="T783" s="25">
        <v>0</v>
      </c>
      <c r="U783" s="25">
        <v>0.1</v>
      </c>
      <c r="V783" s="28">
        <v>0</v>
      </c>
      <c r="W783" s="22">
        <v>0.124</v>
      </c>
      <c r="X783" s="9">
        <v>124</v>
      </c>
      <c r="Y783" s="9">
        <v>745</v>
      </c>
      <c r="Z783" s="22">
        <v>0</v>
      </c>
      <c r="AA783" s="22">
        <v>0.67</v>
      </c>
      <c r="AB783" s="22">
        <v>0.28999999999999998</v>
      </c>
      <c r="AC783" s="40">
        <v>0.05</v>
      </c>
      <c r="AD783" s="42">
        <v>0.6</v>
      </c>
      <c r="AE783" s="46">
        <v>0.4</v>
      </c>
      <c r="AF783" s="46">
        <v>0.2</v>
      </c>
      <c r="AG783" s="22">
        <v>0.48</v>
      </c>
      <c r="AH783" s="22">
        <v>0</v>
      </c>
      <c r="AI783" s="22">
        <v>20</v>
      </c>
      <c r="AJ783" s="22">
        <v>87</v>
      </c>
      <c r="AK783" s="30">
        <v>0.86</v>
      </c>
      <c r="AL783" s="25">
        <v>4</v>
      </c>
      <c r="AM783" s="28">
        <v>244</v>
      </c>
      <c r="AN783" s="28">
        <v>24</v>
      </c>
      <c r="AO783" s="28">
        <v>44</v>
      </c>
      <c r="AP783" s="28">
        <v>11</v>
      </c>
      <c r="AQ783" s="25">
        <v>1</v>
      </c>
      <c r="AR783" s="25">
        <v>0.2</v>
      </c>
    </row>
    <row r="784" spans="1:44" ht="18" customHeight="1" x14ac:dyDescent="0.25">
      <c r="A784" t="s">
        <v>406</v>
      </c>
      <c r="B784" s="26" t="s">
        <v>1792</v>
      </c>
      <c r="C784" s="11">
        <v>15.772218528</v>
      </c>
      <c r="D784" s="11">
        <v>66</v>
      </c>
      <c r="E784" s="37">
        <v>92.5</v>
      </c>
      <c r="F784" s="38">
        <v>1.1000000000000001</v>
      </c>
      <c r="G784" s="25">
        <v>0.2</v>
      </c>
      <c r="H784" s="25">
        <v>2.4</v>
      </c>
      <c r="I784" s="25">
        <v>2.4</v>
      </c>
      <c r="J784" s="25">
        <v>2.2000000000000002</v>
      </c>
      <c r="K784" s="25">
        <v>2.2000000000000002</v>
      </c>
      <c r="L784" s="30">
        <v>0.2</v>
      </c>
      <c r="M784" s="25">
        <v>0</v>
      </c>
      <c r="N784" s="25">
        <v>0.2</v>
      </c>
      <c r="O784" s="25">
        <v>0</v>
      </c>
      <c r="P784" s="25">
        <v>2.5</v>
      </c>
      <c r="Q784" s="25">
        <v>0.02</v>
      </c>
      <c r="R784" s="25">
        <v>0.01</v>
      </c>
      <c r="S784" s="25">
        <v>0.06</v>
      </c>
      <c r="T784" s="25">
        <v>0</v>
      </c>
      <c r="U784" s="25">
        <v>0.03</v>
      </c>
      <c r="V784" s="28">
        <v>0</v>
      </c>
      <c r="W784" s="22">
        <v>8.9999999999999993E-3</v>
      </c>
      <c r="X784" s="43">
        <v>9</v>
      </c>
      <c r="Y784" s="9">
        <v>51</v>
      </c>
      <c r="Z784" s="22">
        <v>0</v>
      </c>
      <c r="AA784" s="40">
        <v>0.03</v>
      </c>
      <c r="AB784" s="41">
        <v>0.05</v>
      </c>
      <c r="AC784" s="40">
        <v>0.03</v>
      </c>
      <c r="AD784" s="42">
        <v>0.7</v>
      </c>
      <c r="AE784" s="46">
        <v>0.5</v>
      </c>
      <c r="AF784" s="46">
        <v>0.2</v>
      </c>
      <c r="AG784" s="40">
        <v>0.08</v>
      </c>
      <c r="AH784" s="22">
        <v>0</v>
      </c>
      <c r="AI784" s="24">
        <v>4</v>
      </c>
      <c r="AJ784" s="22">
        <v>20</v>
      </c>
      <c r="AK784" s="30">
        <v>0.6</v>
      </c>
      <c r="AL784" s="25">
        <v>3</v>
      </c>
      <c r="AM784" s="28">
        <v>234</v>
      </c>
      <c r="AN784" s="28">
        <v>17</v>
      </c>
      <c r="AO784" s="28">
        <v>26</v>
      </c>
      <c r="AP784" s="28">
        <v>12</v>
      </c>
      <c r="AQ784" s="25">
        <v>0.4</v>
      </c>
      <c r="AR784" s="25">
        <v>0.2</v>
      </c>
    </row>
    <row r="785" spans="1:44" ht="18" customHeight="1" x14ac:dyDescent="0.25">
      <c r="A785" t="s">
        <v>407</v>
      </c>
      <c r="B785" s="26" t="s">
        <v>1793</v>
      </c>
      <c r="C785" s="11">
        <v>88.897958975999998</v>
      </c>
      <c r="D785" s="11">
        <v>372</v>
      </c>
      <c r="E785" s="37">
        <v>80.400000000000006</v>
      </c>
      <c r="F785" s="38">
        <v>1.9</v>
      </c>
      <c r="G785" s="25">
        <v>7.1</v>
      </c>
      <c r="H785" s="25">
        <v>4.3</v>
      </c>
      <c r="I785" s="25">
        <v>4.3</v>
      </c>
      <c r="J785" s="25">
        <v>3.9</v>
      </c>
      <c r="K785" s="25">
        <v>3.9</v>
      </c>
      <c r="L785" s="30">
        <v>0.4</v>
      </c>
      <c r="M785" s="25">
        <v>0</v>
      </c>
      <c r="N785" s="25">
        <v>0.4</v>
      </c>
      <c r="O785" s="25">
        <v>0</v>
      </c>
      <c r="P785" s="25">
        <v>4.4000000000000004</v>
      </c>
      <c r="Q785" s="25">
        <v>1</v>
      </c>
      <c r="R785" s="25">
        <v>5.3</v>
      </c>
      <c r="S785" s="25">
        <v>0.6</v>
      </c>
      <c r="T785" s="25">
        <v>0</v>
      </c>
      <c r="U785" s="25">
        <v>0.5</v>
      </c>
      <c r="V785" s="28">
        <v>0</v>
      </c>
      <c r="W785" s="22">
        <v>1.2999999999999999E-2</v>
      </c>
      <c r="X785" s="9">
        <v>13</v>
      </c>
      <c r="Y785" s="9">
        <v>80</v>
      </c>
      <c r="Z785" s="22">
        <v>0</v>
      </c>
      <c r="AA785" s="24">
        <v>1</v>
      </c>
      <c r="AB785" s="40">
        <v>0.08</v>
      </c>
      <c r="AC785" s="40">
        <v>0.05</v>
      </c>
      <c r="AD785" s="9">
        <v>1.3</v>
      </c>
      <c r="AE785" s="46">
        <v>0.9</v>
      </c>
      <c r="AF785" s="46">
        <v>0.4</v>
      </c>
      <c r="AG785" s="22">
        <v>0.13</v>
      </c>
      <c r="AH785" s="22">
        <v>0</v>
      </c>
      <c r="AI785" s="24">
        <v>6</v>
      </c>
      <c r="AJ785" s="22">
        <v>25</v>
      </c>
      <c r="AK785" s="30">
        <v>1.9</v>
      </c>
      <c r="AL785" s="28">
        <v>335</v>
      </c>
      <c r="AM785" s="28">
        <v>373</v>
      </c>
      <c r="AN785" s="28">
        <v>30</v>
      </c>
      <c r="AO785" s="28">
        <v>46</v>
      </c>
      <c r="AP785" s="28">
        <v>24</v>
      </c>
      <c r="AQ785" s="25">
        <v>0.7</v>
      </c>
      <c r="AR785" s="25">
        <v>0.4</v>
      </c>
    </row>
    <row r="786" spans="1:44" ht="18" customHeight="1" x14ac:dyDescent="0.25">
      <c r="A786" t="s">
        <v>408</v>
      </c>
      <c r="B786" s="26" t="s">
        <v>1794</v>
      </c>
      <c r="C786" s="11">
        <v>17.922975599999997</v>
      </c>
      <c r="D786" s="11">
        <v>75</v>
      </c>
      <c r="E786" s="37">
        <v>92.4</v>
      </c>
      <c r="F786" s="38">
        <v>1</v>
      </c>
      <c r="G786" s="25">
        <v>0</v>
      </c>
      <c r="H786" s="25">
        <v>3.5</v>
      </c>
      <c r="I786" s="25">
        <v>3.7</v>
      </c>
      <c r="J786" s="25">
        <v>3.5</v>
      </c>
      <c r="K786" s="25">
        <v>3.5</v>
      </c>
      <c r="L786" s="30">
        <v>0</v>
      </c>
      <c r="M786" s="25">
        <v>0</v>
      </c>
      <c r="N786" s="25">
        <v>0</v>
      </c>
      <c r="O786" s="25">
        <v>0</v>
      </c>
      <c r="P786" s="25">
        <v>2.6</v>
      </c>
      <c r="Q786" s="25">
        <v>0</v>
      </c>
      <c r="R786" s="25">
        <v>0</v>
      </c>
      <c r="S786" s="25">
        <v>0</v>
      </c>
      <c r="T786" s="25">
        <v>0</v>
      </c>
      <c r="U786" s="25">
        <v>0</v>
      </c>
      <c r="V786" s="28">
        <v>0</v>
      </c>
      <c r="W786" s="22">
        <v>3.0000000000000001E-3</v>
      </c>
      <c r="X786" s="43">
        <v>3</v>
      </c>
      <c r="Y786" s="9">
        <v>16</v>
      </c>
      <c r="Z786" s="22">
        <v>0</v>
      </c>
      <c r="AA786" s="9">
        <v>0</v>
      </c>
      <c r="AB786" s="40">
        <v>0.04</v>
      </c>
      <c r="AC786" s="40">
        <v>0.02</v>
      </c>
      <c r="AD786" s="42">
        <v>0.4</v>
      </c>
      <c r="AE786" s="42">
        <v>0.2</v>
      </c>
      <c r="AF786" s="46">
        <v>0.2</v>
      </c>
      <c r="AG786" s="41">
        <v>0.04</v>
      </c>
      <c r="AH786" s="22">
        <v>0</v>
      </c>
      <c r="AI786" s="22">
        <v>15</v>
      </c>
      <c r="AJ786" s="22">
        <v>109</v>
      </c>
      <c r="AK786" s="30">
        <v>0.59</v>
      </c>
      <c r="AL786" s="28">
        <v>70</v>
      </c>
      <c r="AM786" s="28">
        <v>335</v>
      </c>
      <c r="AN786" s="28">
        <v>17</v>
      </c>
      <c r="AO786" s="28">
        <v>25</v>
      </c>
      <c r="AP786" s="28">
        <v>19</v>
      </c>
      <c r="AQ786" s="25">
        <v>0.8</v>
      </c>
      <c r="AR786" s="25">
        <v>0.4</v>
      </c>
    </row>
    <row r="787" spans="1:44" ht="18" customHeight="1" x14ac:dyDescent="0.25">
      <c r="A787" t="s">
        <v>409</v>
      </c>
      <c r="B787" s="26" t="s">
        <v>1795</v>
      </c>
      <c r="C787" s="11">
        <v>18</v>
      </c>
      <c r="D787" s="11">
        <v>73</v>
      </c>
      <c r="E787" s="37">
        <v>92.2</v>
      </c>
      <c r="F787" s="38">
        <v>1</v>
      </c>
      <c r="G787" s="25">
        <v>0</v>
      </c>
      <c r="H787" s="25">
        <v>3.4</v>
      </c>
      <c r="I787" s="25">
        <v>3.6</v>
      </c>
      <c r="J787" s="25">
        <v>3.4</v>
      </c>
      <c r="K787" s="25">
        <v>3.4</v>
      </c>
      <c r="L787" s="30">
        <v>0</v>
      </c>
      <c r="M787" s="25">
        <v>0</v>
      </c>
      <c r="N787" s="25">
        <v>0</v>
      </c>
      <c r="O787" s="25">
        <v>0</v>
      </c>
      <c r="P787" s="25">
        <v>2.5</v>
      </c>
      <c r="Q787" s="25">
        <v>0</v>
      </c>
      <c r="R787" s="25">
        <v>0</v>
      </c>
      <c r="S787" s="25">
        <v>0</v>
      </c>
      <c r="T787" s="25">
        <v>0</v>
      </c>
      <c r="U787" s="25">
        <v>0</v>
      </c>
      <c r="V787" s="28">
        <v>0</v>
      </c>
      <c r="W787" s="22">
        <v>0.02</v>
      </c>
      <c r="X787" s="9">
        <v>20</v>
      </c>
      <c r="Y787" s="9">
        <v>14</v>
      </c>
      <c r="Z787" s="22">
        <v>0</v>
      </c>
      <c r="AA787" s="9">
        <v>0</v>
      </c>
      <c r="AB787" s="40">
        <v>0.03</v>
      </c>
      <c r="AC787" s="40">
        <v>0.02</v>
      </c>
      <c r="AD787" s="42">
        <v>0.4</v>
      </c>
      <c r="AE787" s="42">
        <v>0.2</v>
      </c>
      <c r="AF787" s="46">
        <v>0.2</v>
      </c>
      <c r="AG787" s="41">
        <v>0.03</v>
      </c>
      <c r="AH787" s="22">
        <v>0</v>
      </c>
      <c r="AI787" s="22">
        <v>12</v>
      </c>
      <c r="AJ787" s="22">
        <v>67</v>
      </c>
      <c r="AK787" s="30">
        <v>0.51</v>
      </c>
      <c r="AL787" s="28">
        <v>57</v>
      </c>
      <c r="AM787" s="28">
        <v>291</v>
      </c>
      <c r="AN787" s="28">
        <v>16</v>
      </c>
      <c r="AO787" s="28">
        <v>25</v>
      </c>
      <c r="AP787" s="28">
        <v>16</v>
      </c>
      <c r="AQ787" s="25">
        <v>0.7</v>
      </c>
      <c r="AR787" s="25">
        <v>0.4</v>
      </c>
    </row>
    <row r="788" spans="1:44" ht="18" customHeight="1" x14ac:dyDescent="0.25">
      <c r="A788" t="s">
        <v>410</v>
      </c>
      <c r="B788" s="26" t="s">
        <v>1796</v>
      </c>
      <c r="C788" s="11">
        <v>26.764976896</v>
      </c>
      <c r="D788" s="11">
        <v>112</v>
      </c>
      <c r="E788" s="37">
        <v>91.1</v>
      </c>
      <c r="F788" s="38">
        <v>3.4</v>
      </c>
      <c r="G788" s="25">
        <v>0.8</v>
      </c>
      <c r="H788" s="25">
        <v>1.5</v>
      </c>
      <c r="I788" s="25">
        <v>1.6</v>
      </c>
      <c r="J788" s="25">
        <v>1.2</v>
      </c>
      <c r="K788" s="25">
        <v>1.2</v>
      </c>
      <c r="L788" s="30">
        <v>0</v>
      </c>
      <c r="M788" s="25">
        <v>0</v>
      </c>
      <c r="N788" s="25">
        <v>0.1</v>
      </c>
      <c r="O788" s="25">
        <v>0.2</v>
      </c>
      <c r="P788" s="25">
        <v>2.6</v>
      </c>
      <c r="Q788" s="25">
        <v>0.1</v>
      </c>
      <c r="R788" s="25">
        <v>0</v>
      </c>
      <c r="S788" s="25">
        <v>0.4</v>
      </c>
      <c r="T788" s="25">
        <v>0</v>
      </c>
      <c r="U788" s="25">
        <v>0.1</v>
      </c>
      <c r="V788" s="28">
        <v>0</v>
      </c>
      <c r="W788" s="22">
        <v>0.17799999999999999</v>
      </c>
      <c r="X788" s="9">
        <v>178</v>
      </c>
      <c r="Y788" s="9">
        <v>1066</v>
      </c>
      <c r="Z788" s="22">
        <v>0</v>
      </c>
      <c r="AA788" s="24">
        <v>1</v>
      </c>
      <c r="AB788" s="46">
        <v>0.1</v>
      </c>
      <c r="AC788" s="40">
        <v>0.06</v>
      </c>
      <c r="AD788" s="9">
        <v>1.6</v>
      </c>
      <c r="AE788" s="24">
        <v>1</v>
      </c>
      <c r="AF788" s="46">
        <v>0.6</v>
      </c>
      <c r="AG788" s="22">
        <v>0.14000000000000001</v>
      </c>
      <c r="AH788" s="22">
        <v>0</v>
      </c>
      <c r="AI788" s="22">
        <v>41</v>
      </c>
      <c r="AJ788" s="22">
        <v>90</v>
      </c>
      <c r="AK788" s="30">
        <v>0.97</v>
      </c>
      <c r="AL788" s="25">
        <v>8</v>
      </c>
      <c r="AM788" s="28">
        <v>370</v>
      </c>
      <c r="AN788" s="28">
        <v>67</v>
      </c>
      <c r="AO788" s="28">
        <v>50</v>
      </c>
      <c r="AP788" s="28">
        <v>22</v>
      </c>
      <c r="AQ788" s="25">
        <v>1.3</v>
      </c>
      <c r="AR788" s="25">
        <v>0.6</v>
      </c>
    </row>
    <row r="789" spans="1:44" ht="18" customHeight="1" x14ac:dyDescent="0.25">
      <c r="A789" t="s">
        <v>411</v>
      </c>
      <c r="B789" s="26" t="s">
        <v>1797</v>
      </c>
      <c r="C789" s="11">
        <v>22.463462751999998</v>
      </c>
      <c r="D789" s="11">
        <v>94</v>
      </c>
      <c r="E789" s="37">
        <v>91.9</v>
      </c>
      <c r="F789" s="38">
        <v>2.8</v>
      </c>
      <c r="G789" s="25">
        <v>0.7</v>
      </c>
      <c r="H789" s="25">
        <v>1.3</v>
      </c>
      <c r="I789" s="25">
        <v>1.3</v>
      </c>
      <c r="J789" s="25">
        <v>1</v>
      </c>
      <c r="K789" s="25">
        <v>1</v>
      </c>
      <c r="L789" s="30">
        <v>0</v>
      </c>
      <c r="M789" s="25">
        <v>0</v>
      </c>
      <c r="N789" s="25">
        <v>0.1</v>
      </c>
      <c r="O789" s="25">
        <v>0.2</v>
      </c>
      <c r="P789" s="25">
        <v>2.2999999999999998</v>
      </c>
      <c r="Q789" s="25">
        <v>0.1</v>
      </c>
      <c r="R789" s="25">
        <v>0.1</v>
      </c>
      <c r="S789" s="25">
        <v>0.3</v>
      </c>
      <c r="T789" s="25">
        <v>0</v>
      </c>
      <c r="U789" s="25">
        <v>0.1</v>
      </c>
      <c r="V789" s="28">
        <v>0</v>
      </c>
      <c r="W789" s="22">
        <v>0.114</v>
      </c>
      <c r="X789" s="9">
        <v>114</v>
      </c>
      <c r="Y789" s="9">
        <v>687</v>
      </c>
      <c r="Z789" s="22">
        <v>0</v>
      </c>
      <c r="AA789" s="22">
        <v>1.1000000000000001</v>
      </c>
      <c r="AB789" s="41">
        <v>0.06</v>
      </c>
      <c r="AC789" s="40">
        <v>0.04</v>
      </c>
      <c r="AD789" s="9">
        <v>1.1000000000000001</v>
      </c>
      <c r="AE789" s="46">
        <v>0.6</v>
      </c>
      <c r="AF789" s="46">
        <v>0.5</v>
      </c>
      <c r="AG789" s="40">
        <v>0.09</v>
      </c>
      <c r="AH789" s="22">
        <v>0</v>
      </c>
      <c r="AI789" s="22">
        <v>18</v>
      </c>
      <c r="AJ789" s="22">
        <v>47</v>
      </c>
      <c r="AK789" s="30">
        <v>0.97</v>
      </c>
      <c r="AL789" s="28">
        <v>101</v>
      </c>
      <c r="AM789" s="28">
        <v>243</v>
      </c>
      <c r="AN789" s="28">
        <v>56</v>
      </c>
      <c r="AO789" s="28">
        <v>39</v>
      </c>
      <c r="AP789" s="28">
        <v>12</v>
      </c>
      <c r="AQ789" s="25">
        <v>1</v>
      </c>
      <c r="AR789" s="25">
        <v>0.5</v>
      </c>
    </row>
    <row r="790" spans="1:44" ht="18" customHeight="1" x14ac:dyDescent="0.25">
      <c r="A790" t="s">
        <v>412</v>
      </c>
      <c r="B790" s="26" t="s">
        <v>1798</v>
      </c>
      <c r="C790" s="11">
        <v>17.445029584</v>
      </c>
      <c r="D790" s="11">
        <v>73</v>
      </c>
      <c r="E790" s="37">
        <v>93.8</v>
      </c>
      <c r="F790" s="38">
        <v>0.9</v>
      </c>
      <c r="G790" s="25">
        <v>0.2</v>
      </c>
      <c r="H790" s="25">
        <v>3.1</v>
      </c>
      <c r="I790" s="25">
        <v>3.2</v>
      </c>
      <c r="J790" s="25">
        <v>2.2000000000000002</v>
      </c>
      <c r="K790" s="25">
        <v>2.2000000000000002</v>
      </c>
      <c r="L790" s="30">
        <v>0</v>
      </c>
      <c r="M790" s="25">
        <v>0</v>
      </c>
      <c r="N790" s="25">
        <v>0</v>
      </c>
      <c r="O790" s="25">
        <v>0.9</v>
      </c>
      <c r="P790" s="25">
        <v>1.3</v>
      </c>
      <c r="Q790" s="25">
        <v>0</v>
      </c>
      <c r="R790" s="25">
        <v>0</v>
      </c>
      <c r="S790" s="25">
        <v>0.2</v>
      </c>
      <c r="T790" s="25">
        <v>0</v>
      </c>
      <c r="U790" s="25">
        <v>0.1</v>
      </c>
      <c r="V790" s="28">
        <v>0</v>
      </c>
      <c r="W790" s="22">
        <v>0</v>
      </c>
      <c r="X790" s="9">
        <v>0</v>
      </c>
      <c r="Y790" s="9">
        <v>0</v>
      </c>
      <c r="Z790" s="22">
        <v>0</v>
      </c>
      <c r="AA790" s="46">
        <v>0.3</v>
      </c>
      <c r="AB790" s="22">
        <v>0.13</v>
      </c>
      <c r="AC790" s="40">
        <v>0.01</v>
      </c>
      <c r="AD790" s="42">
        <v>0.7</v>
      </c>
      <c r="AE790" s="46">
        <v>0.6</v>
      </c>
      <c r="AF790" s="46">
        <v>0.1</v>
      </c>
      <c r="AG790" s="46">
        <v>0.2</v>
      </c>
      <c r="AH790" s="22">
        <v>0</v>
      </c>
      <c r="AI790" s="24">
        <v>8</v>
      </c>
      <c r="AJ790" s="22">
        <v>17</v>
      </c>
      <c r="AK790" s="30">
        <v>0.7</v>
      </c>
      <c r="AL790" s="28">
        <v>10</v>
      </c>
      <c r="AM790" s="28">
        <v>210</v>
      </c>
      <c r="AN790" s="28">
        <v>31</v>
      </c>
      <c r="AO790" s="28">
        <v>30</v>
      </c>
      <c r="AP790" s="28">
        <v>12</v>
      </c>
      <c r="AQ790" s="25">
        <v>0.5</v>
      </c>
      <c r="AR790" s="25">
        <v>0.3</v>
      </c>
    </row>
    <row r="791" spans="1:44" ht="18" customHeight="1" x14ac:dyDescent="0.25">
      <c r="A791" t="s">
        <v>413</v>
      </c>
      <c r="B791" s="26" t="s">
        <v>1799</v>
      </c>
      <c r="C791" s="11">
        <v>14.816326495999999</v>
      </c>
      <c r="D791" s="11">
        <v>62</v>
      </c>
      <c r="E791" s="37">
        <v>94</v>
      </c>
      <c r="F791" s="38">
        <v>1</v>
      </c>
      <c r="G791" s="25">
        <v>0.2</v>
      </c>
      <c r="H791" s="25">
        <v>2.4</v>
      </c>
      <c r="I791" s="25">
        <v>2.4</v>
      </c>
      <c r="J791" s="25">
        <v>1.7</v>
      </c>
      <c r="K791" s="25">
        <v>1.7</v>
      </c>
      <c r="L791" s="30">
        <v>0</v>
      </c>
      <c r="M791" s="25">
        <v>0</v>
      </c>
      <c r="N791" s="25">
        <v>0</v>
      </c>
      <c r="O791" s="25">
        <v>0.7</v>
      </c>
      <c r="P791" s="25">
        <v>1.4</v>
      </c>
      <c r="Q791" s="25">
        <v>0</v>
      </c>
      <c r="R791" s="25">
        <v>0</v>
      </c>
      <c r="S791" s="25">
        <v>0.1</v>
      </c>
      <c r="T791" s="25">
        <v>0</v>
      </c>
      <c r="U791" s="25">
        <v>0.1</v>
      </c>
      <c r="V791" s="28">
        <v>0</v>
      </c>
      <c r="W791" s="22">
        <v>0</v>
      </c>
      <c r="X791" s="9">
        <v>0</v>
      </c>
      <c r="Y791" s="9">
        <v>0</v>
      </c>
      <c r="Z791" s="22">
        <v>0</v>
      </c>
      <c r="AA791" s="22">
        <v>0.15</v>
      </c>
      <c r="AB791" s="46">
        <v>0.1</v>
      </c>
      <c r="AC791" s="40">
        <v>0.01</v>
      </c>
      <c r="AD791" s="42">
        <v>0.7</v>
      </c>
      <c r="AE791" s="46">
        <v>0.5</v>
      </c>
      <c r="AF791" s="46">
        <v>0.2</v>
      </c>
      <c r="AG791" s="22">
        <v>0.16</v>
      </c>
      <c r="AH791" s="22">
        <v>0</v>
      </c>
      <c r="AI791" s="43">
        <v>5</v>
      </c>
      <c r="AJ791" s="43">
        <v>9</v>
      </c>
      <c r="AK791" s="30">
        <v>1</v>
      </c>
      <c r="AL791" s="28">
        <v>109</v>
      </c>
      <c r="AM791" s="28">
        <v>140</v>
      </c>
      <c r="AN791" s="28">
        <v>33</v>
      </c>
      <c r="AO791" s="28">
        <v>30</v>
      </c>
      <c r="AP791" s="25">
        <v>9</v>
      </c>
      <c r="AQ791" s="25">
        <v>0.5</v>
      </c>
      <c r="AR791" s="25">
        <v>0.3</v>
      </c>
    </row>
    <row r="792" spans="1:44" ht="18" customHeight="1" x14ac:dyDescent="0.25">
      <c r="A792" t="s">
        <v>414</v>
      </c>
      <c r="B792" s="26" t="s">
        <v>1800</v>
      </c>
      <c r="C792" s="11">
        <v>131.91310041599999</v>
      </c>
      <c r="D792" s="11">
        <v>552</v>
      </c>
      <c r="E792" s="37">
        <v>76.7</v>
      </c>
      <c r="F792" s="38">
        <v>1.9</v>
      </c>
      <c r="G792" s="25">
        <v>11.2</v>
      </c>
      <c r="H792" s="25">
        <v>6.2</v>
      </c>
      <c r="I792" s="25">
        <v>6.3</v>
      </c>
      <c r="J792" s="25">
        <v>4.4000000000000004</v>
      </c>
      <c r="K792" s="25">
        <v>4.4000000000000004</v>
      </c>
      <c r="L792" s="30">
        <v>0</v>
      </c>
      <c r="M792" s="25">
        <v>0</v>
      </c>
      <c r="N792" s="25">
        <v>0</v>
      </c>
      <c r="O792" s="25">
        <v>1.8</v>
      </c>
      <c r="P792" s="25">
        <v>2.6</v>
      </c>
      <c r="Q792" s="25">
        <v>1.3</v>
      </c>
      <c r="R792" s="25">
        <v>2.2999999999999998</v>
      </c>
      <c r="S792" s="25">
        <v>7.2</v>
      </c>
      <c r="T792" s="25">
        <v>0.03</v>
      </c>
      <c r="U792" s="25">
        <v>7.2</v>
      </c>
      <c r="V792" s="28">
        <v>0</v>
      </c>
      <c r="W792" s="22">
        <v>0</v>
      </c>
      <c r="X792" s="9">
        <v>0</v>
      </c>
      <c r="Y792" s="9">
        <v>0</v>
      </c>
      <c r="Z792" s="22">
        <v>0</v>
      </c>
      <c r="AA792" s="22">
        <v>2.2999999999999998</v>
      </c>
      <c r="AB792" s="40">
        <v>0.08</v>
      </c>
      <c r="AC792" s="40">
        <v>0.02</v>
      </c>
      <c r="AD792" s="43">
        <v>1</v>
      </c>
      <c r="AE792" s="46">
        <v>0.6</v>
      </c>
      <c r="AF792" s="46">
        <v>0.4</v>
      </c>
      <c r="AG792" s="46">
        <v>0.2</v>
      </c>
      <c r="AH792" s="22">
        <v>0</v>
      </c>
      <c r="AI792" s="22">
        <v>10</v>
      </c>
      <c r="AJ792" s="22">
        <v>24</v>
      </c>
      <c r="AK792" s="30">
        <v>1.4</v>
      </c>
      <c r="AL792" s="28">
        <v>40</v>
      </c>
      <c r="AM792" s="28">
        <v>420</v>
      </c>
      <c r="AN792" s="28">
        <v>62</v>
      </c>
      <c r="AO792" s="28">
        <v>60</v>
      </c>
      <c r="AP792" s="28">
        <v>24</v>
      </c>
      <c r="AQ792" s="25">
        <v>1</v>
      </c>
      <c r="AR792" s="25">
        <v>0.6</v>
      </c>
    </row>
    <row r="793" spans="1:44" ht="18" customHeight="1" x14ac:dyDescent="0.25">
      <c r="A793" t="s">
        <v>415</v>
      </c>
      <c r="B793" s="26" t="s">
        <v>1801</v>
      </c>
      <c r="C793" s="11">
        <v>19.356813647999999</v>
      </c>
      <c r="D793" s="11">
        <v>81</v>
      </c>
      <c r="E793" s="37">
        <v>92</v>
      </c>
      <c r="F793" s="38">
        <v>0.6</v>
      </c>
      <c r="G793" s="25">
        <v>0</v>
      </c>
      <c r="H793" s="25">
        <v>4.4000000000000004</v>
      </c>
      <c r="I793" s="25">
        <v>4.5</v>
      </c>
      <c r="J793" s="25">
        <v>4.0999999999999996</v>
      </c>
      <c r="K793" s="25">
        <v>4.0999999999999996</v>
      </c>
      <c r="L793" s="30">
        <v>0</v>
      </c>
      <c r="M793" s="25">
        <v>0</v>
      </c>
      <c r="N793" s="25">
        <v>0.2</v>
      </c>
      <c r="O793" s="25">
        <v>0.1</v>
      </c>
      <c r="P793" s="25">
        <v>2.6</v>
      </c>
      <c r="Q793" s="25">
        <v>0</v>
      </c>
      <c r="R793" s="25">
        <v>0</v>
      </c>
      <c r="S793" s="25">
        <v>0</v>
      </c>
      <c r="T793" s="25">
        <v>0</v>
      </c>
      <c r="U793" s="25">
        <v>0</v>
      </c>
      <c r="V793" s="28">
        <v>0</v>
      </c>
      <c r="W793" s="22">
        <v>0.93300000000000005</v>
      </c>
      <c r="X793" s="9">
        <v>933</v>
      </c>
      <c r="Y793" s="9">
        <v>5600</v>
      </c>
      <c r="Z793" s="22">
        <v>0</v>
      </c>
      <c r="AA793" s="46">
        <v>0.5</v>
      </c>
      <c r="AB793" s="41">
        <v>0.05</v>
      </c>
      <c r="AC793" s="40">
        <v>0.02</v>
      </c>
      <c r="AD793" s="43">
        <v>1</v>
      </c>
      <c r="AE793" s="46">
        <v>0.9</v>
      </c>
      <c r="AF793" s="46">
        <v>0.1</v>
      </c>
      <c r="AG793" s="40">
        <v>7.0000000000000007E-2</v>
      </c>
      <c r="AH793" s="22">
        <v>0</v>
      </c>
      <c r="AI793" s="43">
        <v>3</v>
      </c>
      <c r="AJ793" s="22">
        <v>28</v>
      </c>
      <c r="AK793" s="30">
        <v>0.6</v>
      </c>
      <c r="AL793" s="28">
        <v>58</v>
      </c>
      <c r="AM793" s="28">
        <v>312</v>
      </c>
      <c r="AN793" s="28">
        <v>41</v>
      </c>
      <c r="AO793" s="28">
        <v>33</v>
      </c>
      <c r="AP793" s="25">
        <v>7</v>
      </c>
      <c r="AQ793" s="25">
        <v>0.7</v>
      </c>
      <c r="AR793" s="25">
        <v>0.1</v>
      </c>
    </row>
    <row r="794" spans="1:44" ht="18" customHeight="1" x14ac:dyDescent="0.25">
      <c r="A794" t="s">
        <v>416</v>
      </c>
      <c r="B794" s="26" t="s">
        <v>1802</v>
      </c>
      <c r="C794" s="11">
        <v>16.728110559999998</v>
      </c>
      <c r="D794" s="11">
        <v>70</v>
      </c>
      <c r="E794" s="37">
        <v>91.7</v>
      </c>
      <c r="F794" s="38">
        <v>0.7</v>
      </c>
      <c r="G794" s="25">
        <v>0</v>
      </c>
      <c r="H794" s="25">
        <v>3.6</v>
      </c>
      <c r="I794" s="25">
        <v>3.7</v>
      </c>
      <c r="J794" s="25">
        <v>3.3</v>
      </c>
      <c r="K794" s="25">
        <v>3.3</v>
      </c>
      <c r="L794" s="30">
        <v>0</v>
      </c>
      <c r="M794" s="25">
        <v>0</v>
      </c>
      <c r="N794" s="25">
        <v>0.2</v>
      </c>
      <c r="O794" s="25">
        <v>0.1</v>
      </c>
      <c r="P794" s="25">
        <v>3</v>
      </c>
      <c r="Q794" s="25">
        <v>0</v>
      </c>
      <c r="R794" s="25">
        <v>0</v>
      </c>
      <c r="S794" s="25">
        <v>0</v>
      </c>
      <c r="T794" s="25">
        <v>0</v>
      </c>
      <c r="U794" s="25">
        <v>0</v>
      </c>
      <c r="V794" s="28">
        <v>0</v>
      </c>
      <c r="W794" s="22">
        <v>0.96299999999999997</v>
      </c>
      <c r="X794" s="9">
        <v>963</v>
      </c>
      <c r="Y794" s="9">
        <v>5780</v>
      </c>
      <c r="Z794" s="22">
        <v>0</v>
      </c>
      <c r="AA794" s="46">
        <v>0.5</v>
      </c>
      <c r="AB794" s="40">
        <v>0.04</v>
      </c>
      <c r="AC794" s="40">
        <v>0.02</v>
      </c>
      <c r="AD794" s="42">
        <v>0.8</v>
      </c>
      <c r="AE794" s="46">
        <v>0.7</v>
      </c>
      <c r="AF794" s="46">
        <v>0.1</v>
      </c>
      <c r="AG794" s="40">
        <v>0.06</v>
      </c>
      <c r="AH794" s="22">
        <v>0</v>
      </c>
      <c r="AI794" s="24">
        <v>2</v>
      </c>
      <c r="AJ794" s="22">
        <v>16</v>
      </c>
      <c r="AK794" s="30">
        <v>0.5</v>
      </c>
      <c r="AL794" s="28">
        <v>136</v>
      </c>
      <c r="AM794" s="28">
        <v>215</v>
      </c>
      <c r="AN794" s="28">
        <v>45</v>
      </c>
      <c r="AO794" s="28">
        <v>34</v>
      </c>
      <c r="AP794" s="25">
        <v>6</v>
      </c>
      <c r="AQ794" s="25">
        <v>0.6</v>
      </c>
      <c r="AR794" s="25">
        <v>0.1</v>
      </c>
    </row>
    <row r="795" spans="1:44" ht="18" customHeight="1" x14ac:dyDescent="0.25">
      <c r="A795" t="s">
        <v>417</v>
      </c>
      <c r="B795" s="36" t="s">
        <v>149</v>
      </c>
      <c r="C795" s="11">
        <v>8.6030282879999991</v>
      </c>
      <c r="D795" s="11">
        <v>36</v>
      </c>
      <c r="E795" s="37">
        <v>95</v>
      </c>
      <c r="F795" s="38">
        <v>1</v>
      </c>
      <c r="G795" s="25">
        <v>0.1</v>
      </c>
      <c r="H795" s="25">
        <v>0.9</v>
      </c>
      <c r="I795" s="25">
        <v>1</v>
      </c>
      <c r="J795" s="25">
        <v>0.9</v>
      </c>
      <c r="K795" s="25">
        <v>0.9</v>
      </c>
      <c r="L795" s="30">
        <v>0</v>
      </c>
      <c r="M795" s="25">
        <v>0</v>
      </c>
      <c r="N795" s="25">
        <v>0</v>
      </c>
      <c r="O795" s="25">
        <v>0</v>
      </c>
      <c r="P795" s="25">
        <v>2.6</v>
      </c>
      <c r="Q795" s="25">
        <v>0</v>
      </c>
      <c r="R795" s="25">
        <v>0</v>
      </c>
      <c r="S795" s="25">
        <v>0.1</v>
      </c>
      <c r="T795" s="25">
        <v>0</v>
      </c>
      <c r="U795" s="25">
        <v>0</v>
      </c>
      <c r="V795" s="28">
        <v>0</v>
      </c>
      <c r="W795" s="22">
        <v>0.02</v>
      </c>
      <c r="X795" s="9">
        <v>20</v>
      </c>
      <c r="Y795" s="9">
        <v>120</v>
      </c>
      <c r="Z795" s="22">
        <v>0</v>
      </c>
      <c r="AA795" s="9">
        <v>0</v>
      </c>
      <c r="AB795" s="41">
        <v>0.06</v>
      </c>
      <c r="AC795" s="40">
        <v>0.09</v>
      </c>
      <c r="AD795" s="42">
        <v>0.4</v>
      </c>
      <c r="AE795" s="42">
        <v>0.3</v>
      </c>
      <c r="AF795" s="46">
        <v>0.1</v>
      </c>
      <c r="AG795" s="40">
        <v>0.05</v>
      </c>
      <c r="AH795" s="22">
        <v>0</v>
      </c>
      <c r="AI795" s="24">
        <v>2</v>
      </c>
      <c r="AJ795" s="22">
        <v>14</v>
      </c>
      <c r="AK795" s="30">
        <v>0.37</v>
      </c>
      <c r="AL795" s="25">
        <v>4</v>
      </c>
      <c r="AM795" s="28">
        <v>170</v>
      </c>
      <c r="AN795" s="28">
        <v>30</v>
      </c>
      <c r="AO795" s="28">
        <v>23</v>
      </c>
      <c r="AP795" s="25">
        <v>6</v>
      </c>
      <c r="AQ795" s="25">
        <v>0.3</v>
      </c>
      <c r="AR795" s="25">
        <v>0.1</v>
      </c>
    </row>
    <row r="796" spans="1:44" ht="18" customHeight="1" x14ac:dyDescent="0.25">
      <c r="A796" t="s">
        <v>418</v>
      </c>
      <c r="B796" s="36" t="s">
        <v>150</v>
      </c>
      <c r="C796" s="11">
        <v>21.746543727999999</v>
      </c>
      <c r="D796" s="11">
        <v>91</v>
      </c>
      <c r="E796" s="37">
        <v>92.8</v>
      </c>
      <c r="F796" s="38">
        <v>2.4</v>
      </c>
      <c r="G796" s="25">
        <v>0.6</v>
      </c>
      <c r="H796" s="25">
        <v>1.8</v>
      </c>
      <c r="I796" s="25">
        <v>1.8</v>
      </c>
      <c r="J796" s="25">
        <v>1.5</v>
      </c>
      <c r="K796" s="25">
        <v>1.5</v>
      </c>
      <c r="L796" s="30">
        <v>0</v>
      </c>
      <c r="M796" s="25">
        <v>0</v>
      </c>
      <c r="N796" s="25">
        <v>0.3</v>
      </c>
      <c r="O796" s="25">
        <v>0</v>
      </c>
      <c r="P796" s="25">
        <v>2.9</v>
      </c>
      <c r="Q796" s="25">
        <v>0.1</v>
      </c>
      <c r="R796" s="25">
        <v>0</v>
      </c>
      <c r="S796" s="25">
        <v>0.4</v>
      </c>
      <c r="T796" s="25">
        <v>0</v>
      </c>
      <c r="U796" s="25">
        <v>0.3</v>
      </c>
      <c r="V796" s="28">
        <v>0</v>
      </c>
      <c r="W796" s="22">
        <v>0.10199999999999999</v>
      </c>
      <c r="X796" s="9">
        <v>102</v>
      </c>
      <c r="Y796" s="9">
        <v>610</v>
      </c>
      <c r="Z796" s="22">
        <v>0</v>
      </c>
      <c r="AA796" s="46">
        <v>0.7</v>
      </c>
      <c r="AB796" s="40">
        <v>7.0000000000000007E-2</v>
      </c>
      <c r="AC796" s="22">
        <v>0.12</v>
      </c>
      <c r="AD796" s="9">
        <v>1.1000000000000001</v>
      </c>
      <c r="AE796" s="46">
        <v>0.7</v>
      </c>
      <c r="AF796" s="46">
        <v>0.4</v>
      </c>
      <c r="AG796" s="22">
        <v>0.18</v>
      </c>
      <c r="AH796" s="22">
        <v>0</v>
      </c>
      <c r="AI796" s="22">
        <v>63</v>
      </c>
      <c r="AJ796" s="22">
        <v>18</v>
      </c>
      <c r="AK796" s="30">
        <v>1.7</v>
      </c>
      <c r="AL796" s="28">
        <v>28</v>
      </c>
      <c r="AM796" s="28">
        <v>540</v>
      </c>
      <c r="AN796" s="28">
        <v>98</v>
      </c>
      <c r="AO796" s="28">
        <v>36</v>
      </c>
      <c r="AP796" s="28">
        <v>26</v>
      </c>
      <c r="AQ796" s="25">
        <v>1.9</v>
      </c>
      <c r="AR796" s="25">
        <v>0.2</v>
      </c>
    </row>
    <row r="797" spans="1:44" ht="18" customHeight="1" x14ac:dyDescent="0.25">
      <c r="A797" t="s">
        <v>1306</v>
      </c>
      <c r="B797" s="26" t="s">
        <v>1803</v>
      </c>
      <c r="C797" s="11">
        <v>13.621461455999999</v>
      </c>
      <c r="D797" s="11">
        <v>57</v>
      </c>
      <c r="E797" s="37">
        <v>92.6</v>
      </c>
      <c r="F797" s="38">
        <v>1.8</v>
      </c>
      <c r="G797" s="25">
        <v>0.5</v>
      </c>
      <c r="H797" s="25">
        <v>0.5</v>
      </c>
      <c r="I797" s="25">
        <v>0.5</v>
      </c>
      <c r="J797" s="25">
        <v>0.3</v>
      </c>
      <c r="K797" s="25">
        <v>0.3</v>
      </c>
      <c r="L797" s="30">
        <v>0</v>
      </c>
      <c r="M797" s="25">
        <v>0</v>
      </c>
      <c r="N797" s="25">
        <v>0.2</v>
      </c>
      <c r="O797" s="25">
        <v>0</v>
      </c>
      <c r="P797" s="25">
        <v>2.2999999999999998</v>
      </c>
      <c r="Q797" s="25">
        <v>0.1</v>
      </c>
      <c r="R797" s="25">
        <v>0.01</v>
      </c>
      <c r="S797" s="25">
        <v>0.2</v>
      </c>
      <c r="T797" s="25">
        <v>0</v>
      </c>
      <c r="U797" s="25">
        <v>0.2</v>
      </c>
      <c r="V797" s="28">
        <v>0</v>
      </c>
      <c r="W797" s="22">
        <v>0</v>
      </c>
      <c r="X797" s="9">
        <v>0</v>
      </c>
      <c r="Y797" s="9">
        <v>0</v>
      </c>
      <c r="Z797" s="22">
        <v>0</v>
      </c>
      <c r="AA797" s="46">
        <v>0.1</v>
      </c>
      <c r="AB797" s="40">
        <v>0.09</v>
      </c>
      <c r="AC797" s="22">
        <v>0.31</v>
      </c>
      <c r="AD797" s="9">
        <v>3.5</v>
      </c>
      <c r="AE797" s="22">
        <v>3.2</v>
      </c>
      <c r="AF797" s="46">
        <v>0.3</v>
      </c>
      <c r="AG797" s="22">
        <v>0.18</v>
      </c>
      <c r="AH797" s="22">
        <v>0</v>
      </c>
      <c r="AI797" s="24">
        <v>1</v>
      </c>
      <c r="AJ797" s="22">
        <v>44</v>
      </c>
      <c r="AK797" s="30">
        <v>0.9</v>
      </c>
      <c r="AL797" s="25">
        <v>5</v>
      </c>
      <c r="AM797" s="28">
        <v>320</v>
      </c>
      <c r="AN797" s="25">
        <v>6</v>
      </c>
      <c r="AO797" s="28">
        <v>80</v>
      </c>
      <c r="AP797" s="25">
        <v>9</v>
      </c>
      <c r="AQ797" s="25">
        <v>0.6</v>
      </c>
      <c r="AR797" s="25">
        <v>0.4</v>
      </c>
    </row>
    <row r="798" spans="1:44" ht="18" customHeight="1" x14ac:dyDescent="0.25">
      <c r="A798" t="s">
        <v>1307</v>
      </c>
      <c r="B798" s="26" t="s">
        <v>1804</v>
      </c>
      <c r="C798" s="11">
        <v>11.9486504</v>
      </c>
      <c r="D798" s="11">
        <v>50</v>
      </c>
      <c r="E798" s="37">
        <v>91.4</v>
      </c>
      <c r="F798" s="38">
        <v>2.1</v>
      </c>
      <c r="G798" s="25">
        <v>0.4</v>
      </c>
      <c r="H798" s="25">
        <v>0</v>
      </c>
      <c r="I798" s="25">
        <v>0</v>
      </c>
      <c r="J798" s="25">
        <v>0</v>
      </c>
      <c r="K798" s="25">
        <v>0</v>
      </c>
      <c r="L798" s="30">
        <v>0</v>
      </c>
      <c r="M798" s="25">
        <v>0</v>
      </c>
      <c r="N798" s="25">
        <v>0</v>
      </c>
      <c r="O798" s="25">
        <v>0</v>
      </c>
      <c r="P798" s="25">
        <v>2.7</v>
      </c>
      <c r="Q798" s="25">
        <v>0.1</v>
      </c>
      <c r="R798" s="25">
        <v>0</v>
      </c>
      <c r="S798" s="25">
        <v>0.2</v>
      </c>
      <c r="T798" s="25">
        <v>0</v>
      </c>
      <c r="U798" s="25">
        <v>0.2</v>
      </c>
      <c r="V798" s="28">
        <v>0</v>
      </c>
      <c r="W798" s="22">
        <v>0</v>
      </c>
      <c r="X798" s="9">
        <v>0</v>
      </c>
      <c r="Y798" s="9">
        <v>0</v>
      </c>
      <c r="Z798" s="22">
        <v>0</v>
      </c>
      <c r="AA798" s="46">
        <v>0.1</v>
      </c>
      <c r="AB798" s="40">
        <v>0.01</v>
      </c>
      <c r="AC798" s="22">
        <v>0.25</v>
      </c>
      <c r="AD798" s="9">
        <v>1.4</v>
      </c>
      <c r="AE798" s="22">
        <v>1.1000000000000001</v>
      </c>
      <c r="AF798" s="46">
        <v>0.3</v>
      </c>
      <c r="AG798" s="41">
        <v>0.02</v>
      </c>
      <c r="AH798" s="22">
        <v>0</v>
      </c>
      <c r="AI798" s="22">
        <v>0</v>
      </c>
      <c r="AJ798" s="22">
        <v>10</v>
      </c>
      <c r="AK798" s="30">
        <v>1.7</v>
      </c>
      <c r="AL798" s="28">
        <v>360</v>
      </c>
      <c r="AM798" s="28">
        <v>100</v>
      </c>
      <c r="AN798" s="28">
        <v>22</v>
      </c>
      <c r="AO798" s="28">
        <v>61</v>
      </c>
      <c r="AP798" s="25">
        <v>6</v>
      </c>
      <c r="AQ798" s="25">
        <v>0.6</v>
      </c>
      <c r="AR798" s="25">
        <v>0.6</v>
      </c>
    </row>
    <row r="799" spans="1:44" ht="18" customHeight="1" x14ac:dyDescent="0.25">
      <c r="A799" t="s">
        <v>1308</v>
      </c>
      <c r="B799" s="26" t="s">
        <v>1805</v>
      </c>
      <c r="C799" s="11">
        <v>156</v>
      </c>
      <c r="D799" s="11">
        <v>655</v>
      </c>
      <c r="E799" s="37">
        <v>74.8</v>
      </c>
      <c r="F799" s="38">
        <v>2.4</v>
      </c>
      <c r="G799" s="25">
        <v>16.2</v>
      </c>
      <c r="H799" s="25">
        <v>0.3</v>
      </c>
      <c r="I799" s="25">
        <v>0.3</v>
      </c>
      <c r="J799" s="25">
        <v>0.1</v>
      </c>
      <c r="K799" s="25">
        <v>0.1</v>
      </c>
      <c r="L799" s="30">
        <v>0</v>
      </c>
      <c r="M799" s="25">
        <v>0</v>
      </c>
      <c r="N799" s="25">
        <v>0.2</v>
      </c>
      <c r="O799" s="25">
        <v>0</v>
      </c>
      <c r="P799" s="25">
        <v>3</v>
      </c>
      <c r="Q799" s="25">
        <v>1.8</v>
      </c>
      <c r="R799" s="25">
        <v>3.4</v>
      </c>
      <c r="S799" s="25">
        <v>10.4</v>
      </c>
      <c r="T799" s="25">
        <v>0.04</v>
      </c>
      <c r="U799" s="25">
        <v>10.4</v>
      </c>
      <c r="V799" s="28">
        <v>0</v>
      </c>
      <c r="W799" s="22">
        <v>0</v>
      </c>
      <c r="X799" s="9">
        <v>0</v>
      </c>
      <c r="Y799" s="9">
        <v>0</v>
      </c>
      <c r="Z799" s="22">
        <v>0</v>
      </c>
      <c r="AA799" s="22">
        <v>2.9</v>
      </c>
      <c r="AB799" s="40">
        <v>0.09</v>
      </c>
      <c r="AC799" s="22">
        <v>0.34</v>
      </c>
      <c r="AD799" s="42">
        <v>0.6</v>
      </c>
      <c r="AE799" s="46">
        <v>0.4</v>
      </c>
      <c r="AF799" s="46">
        <v>0.2</v>
      </c>
      <c r="AG799" s="22">
        <v>0.19</v>
      </c>
      <c r="AH799" s="22">
        <v>0</v>
      </c>
      <c r="AI799" s="24">
        <v>1</v>
      </c>
      <c r="AJ799" s="22">
        <v>11</v>
      </c>
      <c r="AK799" s="30">
        <v>1.7</v>
      </c>
      <c r="AL799" s="25">
        <v>4</v>
      </c>
      <c r="AM799" s="28">
        <v>340</v>
      </c>
      <c r="AN799" s="25">
        <v>8</v>
      </c>
      <c r="AO799" s="28">
        <v>100</v>
      </c>
      <c r="AP799" s="28">
        <v>19</v>
      </c>
      <c r="AQ799" s="25">
        <v>1</v>
      </c>
      <c r="AR799" s="25">
        <v>0.5</v>
      </c>
    </row>
    <row r="800" spans="1:44" ht="18" customHeight="1" x14ac:dyDescent="0.25">
      <c r="A800" t="s">
        <v>1309</v>
      </c>
      <c r="B800" s="60" t="s">
        <v>1806</v>
      </c>
      <c r="C800" s="11">
        <v>16.728110559999998</v>
      </c>
      <c r="D800" s="11">
        <v>70</v>
      </c>
      <c r="E800" s="37">
        <v>94</v>
      </c>
      <c r="F800" s="38">
        <v>1.6</v>
      </c>
      <c r="G800" s="25">
        <v>0.3</v>
      </c>
      <c r="H800" s="25">
        <v>2</v>
      </c>
      <c r="I800" s="25">
        <v>2</v>
      </c>
      <c r="J800" s="25">
        <v>1.9</v>
      </c>
      <c r="K800" s="25">
        <v>1.9</v>
      </c>
      <c r="L800" s="30">
        <v>0</v>
      </c>
      <c r="M800" s="25">
        <v>0</v>
      </c>
      <c r="N800" s="25">
        <v>0.1</v>
      </c>
      <c r="O800" s="25">
        <v>0</v>
      </c>
      <c r="P800" s="25">
        <v>1</v>
      </c>
      <c r="Q800" s="25">
        <v>0.1</v>
      </c>
      <c r="R800" s="25">
        <v>0</v>
      </c>
      <c r="S800" s="25">
        <v>0.1</v>
      </c>
      <c r="T800" s="25">
        <v>0</v>
      </c>
      <c r="U800" s="25">
        <v>0.1</v>
      </c>
      <c r="V800" s="28">
        <v>0</v>
      </c>
      <c r="W800" s="22">
        <v>5.5E-2</v>
      </c>
      <c r="X800" s="9">
        <v>55</v>
      </c>
      <c r="Y800" s="9">
        <v>332</v>
      </c>
      <c r="Z800" s="22">
        <v>0</v>
      </c>
      <c r="AA800" s="9">
        <v>0</v>
      </c>
      <c r="AB800" s="22">
        <v>0.11</v>
      </c>
      <c r="AC800" s="40">
        <v>0.04</v>
      </c>
      <c r="AD800" s="42">
        <v>0.7</v>
      </c>
      <c r="AE800" s="46">
        <v>0.4</v>
      </c>
      <c r="AF800" s="46">
        <v>0.3</v>
      </c>
      <c r="AG800" s="22">
        <v>0.12</v>
      </c>
      <c r="AH800" s="22">
        <v>0</v>
      </c>
      <c r="AI800" s="22">
        <v>17</v>
      </c>
      <c r="AJ800" s="22">
        <v>41</v>
      </c>
      <c r="AK800" s="30">
        <v>0.6</v>
      </c>
      <c r="AL800" s="25">
        <v>3</v>
      </c>
      <c r="AM800" s="28">
        <v>248</v>
      </c>
      <c r="AN800" s="28">
        <v>22</v>
      </c>
      <c r="AO800" s="28">
        <v>33</v>
      </c>
      <c r="AP800" s="28">
        <v>20</v>
      </c>
      <c r="AQ800" s="25">
        <v>0.8</v>
      </c>
      <c r="AR800" s="25">
        <v>0.3</v>
      </c>
    </row>
    <row r="801" spans="1:44" ht="18" customHeight="1" x14ac:dyDescent="0.25">
      <c r="A801" t="s">
        <v>1310</v>
      </c>
      <c r="B801" s="60" t="s">
        <v>1807</v>
      </c>
      <c r="C801" s="11">
        <v>60.221198015999995</v>
      </c>
      <c r="D801" s="11">
        <v>252</v>
      </c>
      <c r="E801" s="37">
        <v>88</v>
      </c>
      <c r="F801" s="38">
        <v>1.9</v>
      </c>
      <c r="G801" s="25">
        <v>4.8</v>
      </c>
      <c r="H801" s="25">
        <v>2.5</v>
      </c>
      <c r="I801" s="25">
        <v>2.5</v>
      </c>
      <c r="J801" s="25">
        <v>2.4</v>
      </c>
      <c r="K801" s="25">
        <v>2.4</v>
      </c>
      <c r="L801" s="30">
        <v>0</v>
      </c>
      <c r="M801" s="25">
        <v>0</v>
      </c>
      <c r="N801" s="25">
        <v>0.1</v>
      </c>
      <c r="O801" s="25">
        <v>0</v>
      </c>
      <c r="P801" s="25">
        <v>1.3</v>
      </c>
      <c r="Q801" s="25">
        <v>0.6</v>
      </c>
      <c r="R801" s="25">
        <v>0.9</v>
      </c>
      <c r="S801" s="25">
        <v>3</v>
      </c>
      <c r="T801" s="25">
        <v>0.01</v>
      </c>
      <c r="U801" s="25">
        <v>2.9</v>
      </c>
      <c r="V801" s="28">
        <v>0</v>
      </c>
      <c r="W801" s="22">
        <v>0.06</v>
      </c>
      <c r="X801" s="9">
        <v>60</v>
      </c>
      <c r="Y801" s="9">
        <v>378</v>
      </c>
      <c r="Z801" s="22">
        <v>0</v>
      </c>
      <c r="AA801" s="22">
        <v>2.7</v>
      </c>
      <c r="AB801" s="22">
        <v>0.13</v>
      </c>
      <c r="AC801" s="42">
        <v>0.5</v>
      </c>
      <c r="AD801" s="42">
        <v>0.9</v>
      </c>
      <c r="AE801" s="46">
        <v>0.5</v>
      </c>
      <c r="AF801" s="46">
        <v>0.4</v>
      </c>
      <c r="AG801" s="22">
        <v>0.14000000000000001</v>
      </c>
      <c r="AH801" s="22">
        <v>0</v>
      </c>
      <c r="AI801" s="22">
        <v>17</v>
      </c>
      <c r="AJ801" s="22">
        <v>36</v>
      </c>
      <c r="AK801" s="30">
        <v>1.4</v>
      </c>
      <c r="AL801" s="28">
        <v>246</v>
      </c>
      <c r="AM801" s="28">
        <v>283</v>
      </c>
      <c r="AN801" s="28">
        <v>28</v>
      </c>
      <c r="AO801" s="28">
        <v>42</v>
      </c>
      <c r="AP801" s="28">
        <v>28</v>
      </c>
      <c r="AQ801" s="25">
        <v>1</v>
      </c>
      <c r="AR801" s="25">
        <v>0.4</v>
      </c>
    </row>
    <row r="802" spans="1:44" ht="18" customHeight="1" x14ac:dyDescent="0.25">
      <c r="A802" t="s">
        <v>1311</v>
      </c>
      <c r="B802" s="26" t="s">
        <v>1808</v>
      </c>
      <c r="C802" s="11">
        <v>22.224489744</v>
      </c>
      <c r="D802" s="11">
        <v>93</v>
      </c>
      <c r="E802" s="37">
        <v>91.8</v>
      </c>
      <c r="F802" s="38">
        <v>1.4</v>
      </c>
      <c r="G802" s="25">
        <v>0.4</v>
      </c>
      <c r="H802" s="25">
        <v>3.5</v>
      </c>
      <c r="I802" s="25">
        <v>3.5</v>
      </c>
      <c r="J802" s="25">
        <v>3.4</v>
      </c>
      <c r="K802" s="25">
        <v>3.4</v>
      </c>
      <c r="L802" s="30">
        <v>0</v>
      </c>
      <c r="M802" s="25">
        <v>0</v>
      </c>
      <c r="N802" s="25">
        <v>0.1</v>
      </c>
      <c r="O802" s="25">
        <v>0</v>
      </c>
      <c r="P802" s="25">
        <v>2.4</v>
      </c>
      <c r="Q802" s="25">
        <v>0.1</v>
      </c>
      <c r="R802" s="25">
        <v>0</v>
      </c>
      <c r="S802" s="25">
        <v>0.2</v>
      </c>
      <c r="T802" s="25">
        <v>0</v>
      </c>
      <c r="U802" s="25">
        <v>0.1</v>
      </c>
      <c r="V802" s="28">
        <v>0</v>
      </c>
      <c r="W802" s="22">
        <v>7.0000000000000001E-3</v>
      </c>
      <c r="X802" s="43">
        <v>7</v>
      </c>
      <c r="Y802" s="9">
        <v>40</v>
      </c>
      <c r="Z802" s="22">
        <v>0</v>
      </c>
      <c r="AA802" s="46">
        <v>0.2</v>
      </c>
      <c r="AB802" s="22">
        <v>0.12</v>
      </c>
      <c r="AC802" s="40">
        <v>0.01</v>
      </c>
      <c r="AD802" s="42">
        <v>0.6</v>
      </c>
      <c r="AE802" s="42">
        <v>0.3</v>
      </c>
      <c r="AF802" s="46">
        <v>0.3</v>
      </c>
      <c r="AG802" s="22">
        <v>0.18</v>
      </c>
      <c r="AH802" s="22">
        <v>0</v>
      </c>
      <c r="AI802" s="22">
        <v>40</v>
      </c>
      <c r="AJ802" s="22">
        <v>34</v>
      </c>
      <c r="AK802" s="30">
        <v>0.5</v>
      </c>
      <c r="AL802" s="25">
        <v>7</v>
      </c>
      <c r="AM802" s="28">
        <v>240</v>
      </c>
      <c r="AN802" s="28">
        <v>50</v>
      </c>
      <c r="AO802" s="28">
        <v>38</v>
      </c>
      <c r="AP802" s="25">
        <v>6</v>
      </c>
      <c r="AQ802" s="25">
        <v>0.6</v>
      </c>
      <c r="AR802" s="25">
        <v>0.2</v>
      </c>
    </row>
    <row r="803" spans="1:44" ht="18" customHeight="1" x14ac:dyDescent="0.25">
      <c r="A803" t="s">
        <v>1312</v>
      </c>
      <c r="B803" s="26" t="s">
        <v>1809</v>
      </c>
      <c r="C803" s="11">
        <v>18.639894624</v>
      </c>
      <c r="D803" s="11">
        <v>78</v>
      </c>
      <c r="E803" s="37">
        <v>93.5</v>
      </c>
      <c r="F803" s="38">
        <v>1.7</v>
      </c>
      <c r="G803" s="25">
        <v>0.4</v>
      </c>
      <c r="H803" s="25">
        <v>2.2000000000000002</v>
      </c>
      <c r="I803" s="25">
        <v>2.2000000000000002</v>
      </c>
      <c r="J803" s="25">
        <v>2.1</v>
      </c>
      <c r="K803" s="25">
        <v>2.1</v>
      </c>
      <c r="L803" s="30">
        <v>0</v>
      </c>
      <c r="M803" s="25">
        <v>0</v>
      </c>
      <c r="N803" s="25">
        <v>0.1</v>
      </c>
      <c r="O803" s="25">
        <v>0</v>
      </c>
      <c r="P803" s="25">
        <v>1.7</v>
      </c>
      <c r="Q803" s="25">
        <v>0.1</v>
      </c>
      <c r="R803" s="25">
        <v>0</v>
      </c>
      <c r="S803" s="25">
        <v>0.2</v>
      </c>
      <c r="T803" s="25">
        <v>0</v>
      </c>
      <c r="U803" s="25">
        <v>0.1</v>
      </c>
      <c r="V803" s="28">
        <v>0</v>
      </c>
      <c r="W803" s="22">
        <v>6.0000000000000001E-3</v>
      </c>
      <c r="X803" s="43">
        <v>6</v>
      </c>
      <c r="Y803" s="9">
        <v>40</v>
      </c>
      <c r="Z803" s="22">
        <v>0</v>
      </c>
      <c r="AA803" s="46">
        <v>0.2</v>
      </c>
      <c r="AB803" s="40">
        <v>7.0000000000000007E-2</v>
      </c>
      <c r="AC803" s="40">
        <v>7.0000000000000007E-2</v>
      </c>
      <c r="AD803" s="42">
        <v>0.4</v>
      </c>
      <c r="AE803" s="42">
        <v>0.2</v>
      </c>
      <c r="AF803" s="46">
        <v>0.2</v>
      </c>
      <c r="AG803" s="22">
        <v>0.11</v>
      </c>
      <c r="AH803" s="22">
        <v>0</v>
      </c>
      <c r="AI803" s="22">
        <v>25</v>
      </c>
      <c r="AJ803" s="22">
        <v>16</v>
      </c>
      <c r="AK803" s="30">
        <v>0.4</v>
      </c>
      <c r="AL803" s="28">
        <v>100</v>
      </c>
      <c r="AM803" s="28">
        <v>114</v>
      </c>
      <c r="AN803" s="28">
        <v>45</v>
      </c>
      <c r="AO803" s="28">
        <v>32</v>
      </c>
      <c r="AP803" s="25">
        <v>5</v>
      </c>
      <c r="AQ803" s="25">
        <v>0.4</v>
      </c>
      <c r="AR803" s="25">
        <v>0.2</v>
      </c>
    </row>
    <row r="804" spans="1:44" ht="18" customHeight="1" x14ac:dyDescent="0.25">
      <c r="A804" t="s">
        <v>1313</v>
      </c>
      <c r="B804" s="26" t="s">
        <v>1810</v>
      </c>
      <c r="C804" s="11">
        <v>42.059249407999999</v>
      </c>
      <c r="D804" s="11">
        <v>176</v>
      </c>
      <c r="E804" s="37">
        <v>84.3</v>
      </c>
      <c r="F804" s="38">
        <v>3.5</v>
      </c>
      <c r="G804" s="25">
        <v>1.4</v>
      </c>
      <c r="H804" s="25">
        <v>4</v>
      </c>
      <c r="I804" s="25">
        <v>4.0999999999999996</v>
      </c>
      <c r="J804" s="25">
        <v>3.1</v>
      </c>
      <c r="K804" s="25">
        <v>3.1</v>
      </c>
      <c r="L804" s="30">
        <v>0</v>
      </c>
      <c r="M804" s="25">
        <v>0</v>
      </c>
      <c r="N804" s="25">
        <v>0.7</v>
      </c>
      <c r="O804" s="25">
        <v>0.2</v>
      </c>
      <c r="P804" s="25">
        <v>3.8</v>
      </c>
      <c r="Q804" s="25">
        <v>0.3</v>
      </c>
      <c r="R804" s="25">
        <v>0.1</v>
      </c>
      <c r="S804" s="25">
        <v>0.7</v>
      </c>
      <c r="T804" s="25">
        <v>0</v>
      </c>
      <c r="U804" s="25">
        <v>0.2</v>
      </c>
      <c r="V804" s="28">
        <v>0</v>
      </c>
      <c r="W804" s="22">
        <v>3.5999999999999997E-2</v>
      </c>
      <c r="X804" s="9">
        <v>36</v>
      </c>
      <c r="Y804" s="9">
        <v>215</v>
      </c>
      <c r="Z804" s="22">
        <v>0</v>
      </c>
      <c r="AA804" s="24">
        <v>1</v>
      </c>
      <c r="AB804" s="22">
        <v>0.15</v>
      </c>
      <c r="AC804" s="22">
        <v>0.11</v>
      </c>
      <c r="AD804" s="42">
        <v>0.9</v>
      </c>
      <c r="AE804" s="42">
        <v>0.2</v>
      </c>
      <c r="AF804" s="42">
        <v>0.7</v>
      </c>
      <c r="AG804" s="22">
        <v>0.37</v>
      </c>
      <c r="AH804" s="22">
        <v>0</v>
      </c>
      <c r="AI804" s="22">
        <v>115</v>
      </c>
      <c r="AJ804" s="22">
        <v>135</v>
      </c>
      <c r="AK804" s="30">
        <v>1.4</v>
      </c>
      <c r="AL804" s="25">
        <v>6</v>
      </c>
      <c r="AM804" s="28">
        <v>450</v>
      </c>
      <c r="AN804" s="28">
        <v>26</v>
      </c>
      <c r="AO804" s="28">
        <v>77</v>
      </c>
      <c r="AP804" s="25">
        <v>8</v>
      </c>
      <c r="AQ804" s="25">
        <v>0.7</v>
      </c>
      <c r="AR804" s="25">
        <v>0.5</v>
      </c>
    </row>
    <row r="805" spans="1:44" ht="18" customHeight="1" x14ac:dyDescent="0.25">
      <c r="A805" t="s">
        <v>1314</v>
      </c>
      <c r="B805" s="26" t="s">
        <v>1811</v>
      </c>
      <c r="C805" s="11">
        <v>36.323897215999999</v>
      </c>
      <c r="D805" s="11">
        <v>152</v>
      </c>
      <c r="E805" s="37">
        <v>86.9</v>
      </c>
      <c r="F805" s="38">
        <v>2.9</v>
      </c>
      <c r="G805" s="25">
        <v>1.3</v>
      </c>
      <c r="H805" s="25">
        <v>3.5</v>
      </c>
      <c r="I805" s="25">
        <v>3.5</v>
      </c>
      <c r="J805" s="25">
        <v>3</v>
      </c>
      <c r="K805" s="25">
        <v>3</v>
      </c>
      <c r="L805" s="30">
        <v>0</v>
      </c>
      <c r="M805" s="25">
        <v>0</v>
      </c>
      <c r="N805" s="25">
        <v>0.3</v>
      </c>
      <c r="O805" s="25">
        <v>0.2</v>
      </c>
      <c r="P805" s="25">
        <v>2.6</v>
      </c>
      <c r="Q805" s="25">
        <v>0.3</v>
      </c>
      <c r="R805" s="25">
        <v>0.1</v>
      </c>
      <c r="S805" s="25">
        <v>0.7</v>
      </c>
      <c r="T805" s="25">
        <v>0</v>
      </c>
      <c r="U805" s="25">
        <v>0.2</v>
      </c>
      <c r="V805" s="28">
        <v>0</v>
      </c>
      <c r="W805" s="22">
        <v>5.2999999999999999E-2</v>
      </c>
      <c r="X805" s="9">
        <v>53</v>
      </c>
      <c r="Y805" s="9">
        <v>320</v>
      </c>
      <c r="Z805" s="22">
        <v>0</v>
      </c>
      <c r="AA805" s="46">
        <v>0.9</v>
      </c>
      <c r="AB805" s="40">
        <v>7.0000000000000007E-2</v>
      </c>
      <c r="AC805" s="40">
        <v>0.09</v>
      </c>
      <c r="AD805" s="9">
        <v>0.63</v>
      </c>
      <c r="AE805" s="9">
        <v>0.13</v>
      </c>
      <c r="AF805" s="46">
        <v>0.5</v>
      </c>
      <c r="AG805" s="22">
        <v>0.19</v>
      </c>
      <c r="AH805" s="22">
        <v>0</v>
      </c>
      <c r="AI805" s="22">
        <v>60</v>
      </c>
      <c r="AJ805" s="22">
        <v>110</v>
      </c>
      <c r="AK805" s="30">
        <v>1</v>
      </c>
      <c r="AL805" s="28">
        <v>73</v>
      </c>
      <c r="AM805" s="28">
        <v>310</v>
      </c>
      <c r="AN805" s="28">
        <v>20</v>
      </c>
      <c r="AO805" s="28">
        <v>61</v>
      </c>
      <c r="AP805" s="28">
        <v>13</v>
      </c>
      <c r="AQ805" s="25">
        <v>0.5</v>
      </c>
      <c r="AR805" s="25">
        <v>0.3</v>
      </c>
    </row>
    <row r="806" spans="1:44" ht="18" customHeight="1" x14ac:dyDescent="0.25">
      <c r="A806" s="35" t="s">
        <v>1315</v>
      </c>
      <c r="B806" s="26" t="s">
        <v>1812</v>
      </c>
      <c r="C806" s="11">
        <v>29.393679983999998</v>
      </c>
      <c r="D806" s="11">
        <v>123</v>
      </c>
      <c r="E806" s="37">
        <v>89.9</v>
      </c>
      <c r="F806" s="38">
        <v>3.7</v>
      </c>
      <c r="G806" s="25">
        <v>0.2</v>
      </c>
      <c r="H806" s="25">
        <v>3.3</v>
      </c>
      <c r="I806" s="25">
        <v>3.4</v>
      </c>
      <c r="J806" s="25">
        <v>2.8</v>
      </c>
      <c r="K806" s="25">
        <v>2.8</v>
      </c>
      <c r="L806" s="30">
        <v>0</v>
      </c>
      <c r="M806" s="25">
        <v>0</v>
      </c>
      <c r="N806" s="25">
        <v>0.4</v>
      </c>
      <c r="O806" s="25">
        <v>0.1</v>
      </c>
      <c r="P806" s="25">
        <v>1.9</v>
      </c>
      <c r="Q806" s="25">
        <v>0</v>
      </c>
      <c r="R806" s="25">
        <v>0</v>
      </c>
      <c r="S806" s="25">
        <v>0.1</v>
      </c>
      <c r="T806" s="25">
        <v>0</v>
      </c>
      <c r="U806" s="25">
        <v>0</v>
      </c>
      <c r="V806" s="28">
        <v>0</v>
      </c>
      <c r="W806" s="22">
        <v>5.0000000000000001E-3</v>
      </c>
      <c r="X806" s="43">
        <v>5</v>
      </c>
      <c r="Y806" s="9">
        <v>30</v>
      </c>
      <c r="Z806" s="22">
        <v>0</v>
      </c>
      <c r="AA806" s="22">
        <v>0.22</v>
      </c>
      <c r="AB806" s="22">
        <v>0.17</v>
      </c>
      <c r="AC806" s="40">
        <v>7.0000000000000007E-2</v>
      </c>
      <c r="AD806" s="9">
        <v>1.5</v>
      </c>
      <c r="AE806" s="46">
        <v>0.6</v>
      </c>
      <c r="AF806" s="42">
        <v>0.9</v>
      </c>
      <c r="AG806" s="22">
        <v>0.28000000000000003</v>
      </c>
      <c r="AH806" s="22">
        <v>0</v>
      </c>
      <c r="AI806" s="22">
        <v>73</v>
      </c>
      <c r="AJ806" s="22">
        <v>66</v>
      </c>
      <c r="AK806" s="30">
        <v>0.95</v>
      </c>
      <c r="AL806" s="28">
        <v>14</v>
      </c>
      <c r="AM806" s="28">
        <v>380</v>
      </c>
      <c r="AN806" s="28">
        <v>21</v>
      </c>
      <c r="AO806" s="28">
        <v>34</v>
      </c>
      <c r="AP806" s="28">
        <v>22</v>
      </c>
      <c r="AQ806" s="25">
        <v>0.5</v>
      </c>
      <c r="AR806" s="25">
        <v>0.7</v>
      </c>
    </row>
    <row r="807" spans="1:44" ht="18" customHeight="1" x14ac:dyDescent="0.25">
      <c r="A807" t="s">
        <v>1316</v>
      </c>
      <c r="B807" s="26" t="s">
        <v>1813</v>
      </c>
      <c r="C807" s="11">
        <v>16.728110559999998</v>
      </c>
      <c r="D807" s="11">
        <v>70</v>
      </c>
      <c r="E807" s="37">
        <v>92</v>
      </c>
      <c r="F807" s="38">
        <v>1.6</v>
      </c>
      <c r="G807" s="25">
        <v>0.2</v>
      </c>
      <c r="H807" s="25">
        <v>2.2999999999999998</v>
      </c>
      <c r="I807" s="25">
        <v>2.2999999999999998</v>
      </c>
      <c r="J807" s="25">
        <v>1.9</v>
      </c>
      <c r="K807" s="25">
        <v>1.9</v>
      </c>
      <c r="L807" s="30">
        <v>0</v>
      </c>
      <c r="M807" s="25">
        <v>0</v>
      </c>
      <c r="N807" s="25">
        <v>0.3</v>
      </c>
      <c r="O807" s="25">
        <v>0.1</v>
      </c>
      <c r="P807" s="25">
        <v>1.8</v>
      </c>
      <c r="Q807" s="25">
        <v>0</v>
      </c>
      <c r="R807" s="25">
        <v>0</v>
      </c>
      <c r="S807" s="25">
        <v>0.1</v>
      </c>
      <c r="T807" s="25">
        <v>0</v>
      </c>
      <c r="U807" s="25">
        <v>0.1</v>
      </c>
      <c r="V807" s="28">
        <v>0</v>
      </c>
      <c r="W807" s="22">
        <v>5.0000000000000001E-3</v>
      </c>
      <c r="X807" s="43">
        <v>5</v>
      </c>
      <c r="Y807" s="9">
        <v>30</v>
      </c>
      <c r="Z807" s="22">
        <v>0</v>
      </c>
      <c r="AA807" s="22">
        <v>0.11</v>
      </c>
      <c r="AB807" s="46">
        <v>0.1</v>
      </c>
      <c r="AC807" s="40">
        <v>0.04</v>
      </c>
      <c r="AD807" s="43">
        <v>1</v>
      </c>
      <c r="AE807" s="46">
        <v>0.4</v>
      </c>
      <c r="AF807" s="46">
        <v>0.6</v>
      </c>
      <c r="AG807" s="22">
        <v>0.17</v>
      </c>
      <c r="AH807" s="22">
        <v>0</v>
      </c>
      <c r="AI807" s="22">
        <v>45</v>
      </c>
      <c r="AJ807" s="22">
        <v>44</v>
      </c>
      <c r="AK807" s="30">
        <v>0.61</v>
      </c>
      <c r="AL807" s="28">
        <v>106</v>
      </c>
      <c r="AM807" s="28">
        <v>179</v>
      </c>
      <c r="AN807" s="28">
        <v>19</v>
      </c>
      <c r="AO807" s="28">
        <v>29</v>
      </c>
      <c r="AP807" s="28">
        <v>12</v>
      </c>
      <c r="AQ807" s="25">
        <v>0.4</v>
      </c>
      <c r="AR807" s="25">
        <v>0.5</v>
      </c>
    </row>
    <row r="808" spans="1:44" ht="18" customHeight="1" x14ac:dyDescent="0.25">
      <c r="A808" t="s">
        <v>1317</v>
      </c>
      <c r="B808" s="26" t="s">
        <v>1814</v>
      </c>
      <c r="C808" s="11">
        <v>25.09216584</v>
      </c>
      <c r="D808" s="11">
        <v>105</v>
      </c>
      <c r="E808" s="37">
        <v>89</v>
      </c>
      <c r="F808" s="38">
        <v>2.4</v>
      </c>
      <c r="G808" s="25">
        <v>0.4</v>
      </c>
      <c r="H808" s="25">
        <v>3.1</v>
      </c>
      <c r="I808" s="25">
        <v>3.2</v>
      </c>
      <c r="J808" s="25">
        <v>2.7</v>
      </c>
      <c r="K808" s="25">
        <v>2.7</v>
      </c>
      <c r="L808" s="30">
        <v>0</v>
      </c>
      <c r="M808" s="25">
        <v>0</v>
      </c>
      <c r="N808" s="25">
        <v>0.4</v>
      </c>
      <c r="O808" s="25">
        <v>0</v>
      </c>
      <c r="P808" s="25">
        <v>3.1</v>
      </c>
      <c r="Q808" s="25">
        <v>0.1</v>
      </c>
      <c r="R808" s="25">
        <v>0</v>
      </c>
      <c r="S808" s="25">
        <v>0.3</v>
      </c>
      <c r="T808" s="25">
        <v>0</v>
      </c>
      <c r="U808" s="25">
        <v>0.3</v>
      </c>
      <c r="V808" s="28">
        <v>0</v>
      </c>
      <c r="W808" s="22">
        <v>0.41399999999999998</v>
      </c>
      <c r="X808" s="9">
        <v>414</v>
      </c>
      <c r="Y808" s="9">
        <v>2485</v>
      </c>
      <c r="Z808" s="22">
        <v>0</v>
      </c>
      <c r="AA808" s="46">
        <v>0.2</v>
      </c>
      <c r="AB808" s="22">
        <v>0.21</v>
      </c>
      <c r="AC808" s="22">
        <v>0.11</v>
      </c>
      <c r="AD808" s="43">
        <v>2</v>
      </c>
      <c r="AE808" s="22">
        <v>1.5</v>
      </c>
      <c r="AF808" s="46">
        <v>0.5</v>
      </c>
      <c r="AG808" s="22">
        <v>0.15</v>
      </c>
      <c r="AH808" s="22">
        <v>0</v>
      </c>
      <c r="AI808" s="22">
        <v>148</v>
      </c>
      <c r="AJ808" s="22">
        <v>78</v>
      </c>
      <c r="AK808" s="30">
        <v>2.2000000000000002</v>
      </c>
      <c r="AL808" s="28">
        <v>21</v>
      </c>
      <c r="AM808" s="28">
        <v>184</v>
      </c>
      <c r="AN808" s="28">
        <v>286</v>
      </c>
      <c r="AO808" s="28">
        <v>40</v>
      </c>
      <c r="AP808" s="28">
        <v>18</v>
      </c>
      <c r="AQ808" s="25">
        <v>1</v>
      </c>
      <c r="AR808" s="25">
        <v>0.5</v>
      </c>
    </row>
    <row r="809" spans="1:44" ht="18" customHeight="1" x14ac:dyDescent="0.25">
      <c r="A809" t="s">
        <v>1318</v>
      </c>
      <c r="B809" s="26" t="s">
        <v>1815</v>
      </c>
      <c r="C809" s="11">
        <v>22.941408767999999</v>
      </c>
      <c r="D809" s="11">
        <v>96</v>
      </c>
      <c r="E809" s="37">
        <v>90.5</v>
      </c>
      <c r="F809" s="38">
        <v>2.1</v>
      </c>
      <c r="G809" s="25">
        <v>0.4</v>
      </c>
      <c r="H809" s="25">
        <v>2.9</v>
      </c>
      <c r="I809" s="25">
        <v>2.9</v>
      </c>
      <c r="J809" s="25">
        <v>2.5</v>
      </c>
      <c r="K809" s="25">
        <v>2.5</v>
      </c>
      <c r="L809" s="30">
        <v>0</v>
      </c>
      <c r="M809" s="25">
        <v>0</v>
      </c>
      <c r="N809" s="25">
        <v>0.4</v>
      </c>
      <c r="O809" s="25">
        <v>0</v>
      </c>
      <c r="P809" s="25">
        <v>2.7</v>
      </c>
      <c r="Q809" s="25">
        <v>0.1</v>
      </c>
      <c r="R809" s="25">
        <v>0</v>
      </c>
      <c r="S809" s="25">
        <v>0.3</v>
      </c>
      <c r="T809" s="25">
        <v>0</v>
      </c>
      <c r="U809" s="25">
        <v>0.3</v>
      </c>
      <c r="V809" s="28">
        <v>0</v>
      </c>
      <c r="W809" s="22">
        <v>0.36199999999999999</v>
      </c>
      <c r="X809" s="9">
        <v>362</v>
      </c>
      <c r="Y809" s="9">
        <v>2172</v>
      </c>
      <c r="Z809" s="22">
        <v>0</v>
      </c>
      <c r="AA809" s="46">
        <v>0.2</v>
      </c>
      <c r="AB809" s="22">
        <v>0.13</v>
      </c>
      <c r="AC809" s="40">
        <v>7.0000000000000007E-2</v>
      </c>
      <c r="AD809" s="9">
        <v>1.4</v>
      </c>
      <c r="AE809" s="46">
        <v>0.9</v>
      </c>
      <c r="AF809" s="46">
        <v>0.5</v>
      </c>
      <c r="AG809" s="40">
        <v>0.09</v>
      </c>
      <c r="AH809" s="22">
        <v>0</v>
      </c>
      <c r="AI809" s="22">
        <v>58</v>
      </c>
      <c r="AJ809" s="22">
        <v>38</v>
      </c>
      <c r="AK809" s="30">
        <v>1.4</v>
      </c>
      <c r="AL809" s="28">
        <v>127</v>
      </c>
      <c r="AM809" s="28">
        <v>90</v>
      </c>
      <c r="AN809" s="28">
        <v>264</v>
      </c>
      <c r="AO809" s="28">
        <v>35</v>
      </c>
      <c r="AP809" s="28">
        <v>11</v>
      </c>
      <c r="AQ809" s="25">
        <v>0.7</v>
      </c>
      <c r="AR809" s="25">
        <v>0.4</v>
      </c>
    </row>
    <row r="810" spans="1:44" ht="18" customHeight="1" x14ac:dyDescent="0.25">
      <c r="A810" t="s">
        <v>1319</v>
      </c>
      <c r="B810" s="26" t="s">
        <v>1816</v>
      </c>
      <c r="C810" s="11">
        <v>19.356813647999999</v>
      </c>
      <c r="D810" s="11">
        <v>81</v>
      </c>
      <c r="E810" s="37">
        <v>91.1</v>
      </c>
      <c r="F810" s="38">
        <v>2.4</v>
      </c>
      <c r="G810" s="25">
        <v>0.2</v>
      </c>
      <c r="H810" s="25">
        <v>2.1</v>
      </c>
      <c r="I810" s="25">
        <v>2.1</v>
      </c>
      <c r="J810" s="25">
        <v>2</v>
      </c>
      <c r="K810" s="25">
        <v>2</v>
      </c>
      <c r="L810" s="30">
        <v>0</v>
      </c>
      <c r="M810" s="25">
        <v>0</v>
      </c>
      <c r="N810" s="25">
        <v>0.1</v>
      </c>
      <c r="O810" s="25">
        <v>0</v>
      </c>
      <c r="P810" s="25">
        <v>3.1</v>
      </c>
      <c r="Q810" s="25">
        <v>0</v>
      </c>
      <c r="R810" s="25">
        <v>0</v>
      </c>
      <c r="S810" s="25">
        <v>0.1</v>
      </c>
      <c r="T810" s="25">
        <v>0</v>
      </c>
      <c r="U810" s="25">
        <v>0.1</v>
      </c>
      <c r="V810" s="28">
        <v>0</v>
      </c>
      <c r="W810" s="22">
        <v>0.16600000000000001</v>
      </c>
      <c r="X810" s="9">
        <v>166</v>
      </c>
      <c r="Y810" s="9">
        <v>995</v>
      </c>
      <c r="Z810" s="22">
        <v>0</v>
      </c>
      <c r="AA810" s="46">
        <v>0.2</v>
      </c>
      <c r="AB810" s="22">
        <v>0.15</v>
      </c>
      <c r="AC810" s="40">
        <v>0.03</v>
      </c>
      <c r="AD810" s="9">
        <v>1.1000000000000001</v>
      </c>
      <c r="AE810" s="46">
        <v>0.7</v>
      </c>
      <c r="AF810" s="46">
        <v>0.4</v>
      </c>
      <c r="AG810" s="22">
        <v>0.15</v>
      </c>
      <c r="AH810" s="22">
        <v>0</v>
      </c>
      <c r="AI810" s="22">
        <v>67</v>
      </c>
      <c r="AJ810" s="22">
        <v>150</v>
      </c>
      <c r="AK810" s="30">
        <v>1.04</v>
      </c>
      <c r="AL810" s="25">
        <v>9</v>
      </c>
      <c r="AM810" s="28">
        <v>252</v>
      </c>
      <c r="AN810" s="28">
        <v>51</v>
      </c>
      <c r="AO810" s="28">
        <v>64</v>
      </c>
      <c r="AP810" s="28">
        <v>12</v>
      </c>
      <c r="AQ810" s="25">
        <v>0.5</v>
      </c>
      <c r="AR810" s="25">
        <v>0.3</v>
      </c>
    </row>
    <row r="811" spans="1:44" ht="18" customHeight="1" x14ac:dyDescent="0.25">
      <c r="A811" t="s">
        <v>1320</v>
      </c>
      <c r="B811" s="26" t="s">
        <v>1817</v>
      </c>
      <c r="C811" s="11">
        <v>15.772218528</v>
      </c>
      <c r="D811" s="11">
        <v>66</v>
      </c>
      <c r="E811" s="37">
        <v>92.7</v>
      </c>
      <c r="F811" s="38">
        <v>2.2000000000000002</v>
      </c>
      <c r="G811" s="25">
        <v>0.2</v>
      </c>
      <c r="H811" s="25">
        <v>1.4</v>
      </c>
      <c r="I811" s="25">
        <v>1.4</v>
      </c>
      <c r="J811" s="25">
        <v>1.3</v>
      </c>
      <c r="K811" s="25">
        <v>1.3</v>
      </c>
      <c r="L811" s="30">
        <v>0</v>
      </c>
      <c r="M811" s="25">
        <v>0</v>
      </c>
      <c r="N811" s="25">
        <v>0.1</v>
      </c>
      <c r="O811" s="25">
        <v>0</v>
      </c>
      <c r="P811" s="25">
        <v>2.9</v>
      </c>
      <c r="Q811" s="25">
        <v>0</v>
      </c>
      <c r="R811" s="25">
        <v>0</v>
      </c>
      <c r="S811" s="25">
        <v>0.1</v>
      </c>
      <c r="T811" s="25">
        <v>0</v>
      </c>
      <c r="U811" s="25">
        <v>0.1</v>
      </c>
      <c r="V811" s="28">
        <v>0</v>
      </c>
      <c r="W811" s="22">
        <v>0.104</v>
      </c>
      <c r="X811" s="9">
        <v>104</v>
      </c>
      <c r="Y811" s="9">
        <v>625</v>
      </c>
      <c r="Z811" s="22">
        <v>0</v>
      </c>
      <c r="AA811" s="46">
        <v>0.2</v>
      </c>
      <c r="AB811" s="46">
        <v>0.1</v>
      </c>
      <c r="AC811" s="40">
        <v>0.02</v>
      </c>
      <c r="AD811" s="43">
        <v>1</v>
      </c>
      <c r="AE811" s="46">
        <v>0.6</v>
      </c>
      <c r="AF811" s="46">
        <v>0.4</v>
      </c>
      <c r="AG811" s="22">
        <v>0.11</v>
      </c>
      <c r="AH811" s="22">
        <v>0</v>
      </c>
      <c r="AI811" s="22">
        <v>44</v>
      </c>
      <c r="AJ811" s="22">
        <v>70</v>
      </c>
      <c r="AK811" s="30">
        <v>0.64</v>
      </c>
      <c r="AL811" s="28">
        <v>103</v>
      </c>
      <c r="AM811" s="28">
        <v>202</v>
      </c>
      <c r="AN811" s="28">
        <v>46</v>
      </c>
      <c r="AO811" s="28">
        <v>57</v>
      </c>
      <c r="AP811" s="25">
        <v>8</v>
      </c>
      <c r="AQ811" s="25">
        <v>0.4</v>
      </c>
      <c r="AR811" s="25">
        <v>0.2</v>
      </c>
    </row>
    <row r="812" spans="1:44" ht="18" customHeight="1" x14ac:dyDescent="0.25">
      <c r="A812" t="s">
        <v>422</v>
      </c>
      <c r="B812" s="26" t="s">
        <v>1818</v>
      </c>
      <c r="C812" s="11">
        <v>25.570111855999997</v>
      </c>
      <c r="D812" s="11">
        <v>107</v>
      </c>
      <c r="E812" s="37">
        <v>90.6</v>
      </c>
      <c r="F812" s="38">
        <v>2.2000000000000002</v>
      </c>
      <c r="G812" s="25">
        <v>0.4</v>
      </c>
      <c r="H812" s="25">
        <v>3.5</v>
      </c>
      <c r="I812" s="25">
        <v>3.5</v>
      </c>
      <c r="J812" s="25">
        <v>3.4</v>
      </c>
      <c r="K812" s="25">
        <v>3.4</v>
      </c>
      <c r="L812" s="30">
        <v>0</v>
      </c>
      <c r="M812" s="25">
        <v>0</v>
      </c>
      <c r="N812" s="25">
        <v>0.1</v>
      </c>
      <c r="O812" s="25">
        <v>0</v>
      </c>
      <c r="P812" s="25">
        <v>2.4</v>
      </c>
      <c r="Q812" s="25">
        <v>0</v>
      </c>
      <c r="R812" s="25">
        <v>0</v>
      </c>
      <c r="S812" s="25">
        <v>0.3</v>
      </c>
      <c r="T812" s="25">
        <v>0</v>
      </c>
      <c r="U812" s="25">
        <v>0.2</v>
      </c>
      <c r="V812" s="28">
        <v>0</v>
      </c>
      <c r="W812" s="22">
        <v>0.23300000000000001</v>
      </c>
      <c r="X812" s="9">
        <v>233</v>
      </c>
      <c r="Y812" s="9">
        <v>1400</v>
      </c>
      <c r="Z812" s="22">
        <v>0</v>
      </c>
      <c r="AA812" s="46">
        <v>0.2</v>
      </c>
      <c r="AB812" s="22">
        <v>0.12</v>
      </c>
      <c r="AC812" s="40">
        <v>0.06</v>
      </c>
      <c r="AD812" s="9">
        <v>1.1000000000000001</v>
      </c>
      <c r="AE812" s="46">
        <v>0.7</v>
      </c>
      <c r="AF812" s="46">
        <v>0.4</v>
      </c>
      <c r="AG812" s="22">
        <v>0.13</v>
      </c>
      <c r="AH812" s="22">
        <v>0</v>
      </c>
      <c r="AI812" s="22">
        <v>90</v>
      </c>
      <c r="AJ812" s="22">
        <v>78</v>
      </c>
      <c r="AK812" s="30">
        <v>0.8</v>
      </c>
      <c r="AL812" s="28">
        <v>15</v>
      </c>
      <c r="AM812" s="28">
        <v>270</v>
      </c>
      <c r="AN812" s="28">
        <v>76</v>
      </c>
      <c r="AO812" s="28">
        <v>65</v>
      </c>
      <c r="AP812" s="28">
        <v>28</v>
      </c>
      <c r="AQ812" s="25">
        <v>1</v>
      </c>
      <c r="AR812" s="25">
        <v>0.4</v>
      </c>
    </row>
    <row r="813" spans="1:44" ht="18" customHeight="1" x14ac:dyDescent="0.25">
      <c r="A813" t="s">
        <v>423</v>
      </c>
      <c r="B813" s="26" t="s">
        <v>1819</v>
      </c>
      <c r="C813" s="11">
        <v>21.268597711999998</v>
      </c>
      <c r="D813" s="11">
        <v>89</v>
      </c>
      <c r="E813" s="37">
        <v>92.1</v>
      </c>
      <c r="F813" s="38">
        <v>2.1</v>
      </c>
      <c r="G813" s="25">
        <v>0.4</v>
      </c>
      <c r="H813" s="25">
        <v>2.5</v>
      </c>
      <c r="I813" s="25">
        <v>2.5</v>
      </c>
      <c r="J813" s="25">
        <v>2.4</v>
      </c>
      <c r="K813" s="25">
        <v>2.4</v>
      </c>
      <c r="L813" s="30">
        <v>0</v>
      </c>
      <c r="M813" s="25">
        <v>0</v>
      </c>
      <c r="N813" s="25">
        <v>0.1</v>
      </c>
      <c r="O813" s="25">
        <v>0</v>
      </c>
      <c r="P813" s="25">
        <v>2.4</v>
      </c>
      <c r="Q813" s="25">
        <v>0</v>
      </c>
      <c r="R813" s="25">
        <v>0</v>
      </c>
      <c r="S813" s="25">
        <v>0.3</v>
      </c>
      <c r="T813" s="25">
        <v>0</v>
      </c>
      <c r="U813" s="25">
        <v>0.2</v>
      </c>
      <c r="V813" s="28">
        <v>0</v>
      </c>
      <c r="W813" s="22">
        <v>0.20699999999999999</v>
      </c>
      <c r="X813" s="9">
        <v>207</v>
      </c>
      <c r="Y813" s="9">
        <v>1245</v>
      </c>
      <c r="Z813" s="22">
        <v>0</v>
      </c>
      <c r="AA813" s="22">
        <v>0.11</v>
      </c>
      <c r="AB813" s="40">
        <v>0.08</v>
      </c>
      <c r="AC813" s="40">
        <v>0.05</v>
      </c>
      <c r="AD813" s="42">
        <v>0.8</v>
      </c>
      <c r="AE813" s="46">
        <v>0.5</v>
      </c>
      <c r="AF813" s="46">
        <v>0.3</v>
      </c>
      <c r="AG813" s="46">
        <v>0.1</v>
      </c>
      <c r="AH813" s="22">
        <v>0</v>
      </c>
      <c r="AI813" s="22">
        <v>58</v>
      </c>
      <c r="AJ813" s="22">
        <v>46</v>
      </c>
      <c r="AK813" s="30">
        <v>0.51</v>
      </c>
      <c r="AL813" s="28">
        <v>108</v>
      </c>
      <c r="AM813" s="28">
        <v>227</v>
      </c>
      <c r="AN813" s="28">
        <v>71</v>
      </c>
      <c r="AO813" s="28">
        <v>61</v>
      </c>
      <c r="AP813" s="28">
        <v>26</v>
      </c>
      <c r="AQ813" s="25">
        <v>0.7</v>
      </c>
      <c r="AR813" s="25">
        <v>0.3</v>
      </c>
    </row>
    <row r="814" spans="1:44" ht="18" customHeight="1" x14ac:dyDescent="0.25">
      <c r="A814" t="s">
        <v>424</v>
      </c>
      <c r="B814" s="26" t="s">
        <v>1009</v>
      </c>
      <c r="C814" s="11">
        <v>22.70243576</v>
      </c>
      <c r="D814" s="11">
        <v>95</v>
      </c>
      <c r="E814" s="37">
        <v>90.3</v>
      </c>
      <c r="F814" s="38">
        <v>2</v>
      </c>
      <c r="G814" s="25">
        <v>0</v>
      </c>
      <c r="H814" s="25">
        <v>3.9</v>
      </c>
      <c r="I814" s="25">
        <v>3.9</v>
      </c>
      <c r="J814" s="25">
        <v>3.3</v>
      </c>
      <c r="K814" s="25">
        <v>3.3</v>
      </c>
      <c r="L814" s="30">
        <v>0</v>
      </c>
      <c r="M814" s="25">
        <v>0</v>
      </c>
      <c r="N814" s="25">
        <v>0.1</v>
      </c>
      <c r="O814" s="25">
        <v>0.5</v>
      </c>
      <c r="P814" s="25">
        <v>3.3</v>
      </c>
      <c r="Q814" s="25">
        <v>0</v>
      </c>
      <c r="R814" s="25">
        <v>0</v>
      </c>
      <c r="S814" s="25">
        <v>0</v>
      </c>
      <c r="T814" s="25">
        <v>0</v>
      </c>
      <c r="U814" s="25">
        <v>0</v>
      </c>
      <c r="V814" s="28">
        <v>0</v>
      </c>
      <c r="W814" s="22">
        <v>3.0000000000000001E-3</v>
      </c>
      <c r="X814" s="43">
        <v>3</v>
      </c>
      <c r="Y814" s="9">
        <v>15</v>
      </c>
      <c r="Z814" s="22">
        <v>0</v>
      </c>
      <c r="AA814" s="46">
        <v>0.2</v>
      </c>
      <c r="AB814" s="40">
        <v>0.02</v>
      </c>
      <c r="AC814" s="40">
        <v>0.01</v>
      </c>
      <c r="AD814" s="42">
        <v>0.7</v>
      </c>
      <c r="AE814" s="46">
        <v>0.4</v>
      </c>
      <c r="AF814" s="46">
        <v>0.3</v>
      </c>
      <c r="AG814" s="40">
        <v>0.09</v>
      </c>
      <c r="AH814" s="22">
        <v>0</v>
      </c>
      <c r="AI814" s="22">
        <v>57</v>
      </c>
      <c r="AJ814" s="22">
        <v>39</v>
      </c>
      <c r="AK814" s="30">
        <v>0.48</v>
      </c>
      <c r="AL814" s="28">
        <v>11</v>
      </c>
      <c r="AM814" s="28">
        <v>250</v>
      </c>
      <c r="AN814" s="28">
        <v>60</v>
      </c>
      <c r="AO814" s="28">
        <v>28</v>
      </c>
      <c r="AP814" s="25">
        <v>9</v>
      </c>
      <c r="AQ814" s="25">
        <v>0.5</v>
      </c>
      <c r="AR814" s="25">
        <v>0.1</v>
      </c>
    </row>
    <row r="815" spans="1:44" ht="18" customHeight="1" x14ac:dyDescent="0.25">
      <c r="A815" t="s">
        <v>425</v>
      </c>
      <c r="B815" s="26" t="s">
        <v>1820</v>
      </c>
      <c r="C815" s="11">
        <v>18</v>
      </c>
      <c r="D815" s="11">
        <v>78</v>
      </c>
      <c r="E815" s="37">
        <v>93.4</v>
      </c>
      <c r="F815" s="38">
        <v>2.1</v>
      </c>
      <c r="G815" s="25">
        <v>0</v>
      </c>
      <c r="H815" s="25">
        <v>2.7</v>
      </c>
      <c r="I815" s="25">
        <v>2.7</v>
      </c>
      <c r="J815" s="25">
        <v>2.6</v>
      </c>
      <c r="K815" s="25">
        <v>2.6</v>
      </c>
      <c r="L815" s="30">
        <v>0</v>
      </c>
      <c r="M815" s="25">
        <v>0</v>
      </c>
      <c r="N815" s="25">
        <v>0.1</v>
      </c>
      <c r="O815" s="25">
        <v>0</v>
      </c>
      <c r="P815" s="25">
        <v>1.5</v>
      </c>
      <c r="Q815" s="25">
        <v>0</v>
      </c>
      <c r="R815" s="25">
        <v>0</v>
      </c>
      <c r="S815" s="25">
        <v>0</v>
      </c>
      <c r="T815" s="25">
        <v>0</v>
      </c>
      <c r="U815" s="25">
        <v>0</v>
      </c>
      <c r="V815" s="28">
        <v>0</v>
      </c>
      <c r="W815" s="22">
        <v>6.7000000000000004E-2</v>
      </c>
      <c r="X815" s="9">
        <v>67</v>
      </c>
      <c r="Y815" s="9">
        <v>400</v>
      </c>
      <c r="Z815" s="22">
        <v>0</v>
      </c>
      <c r="AA815" s="22">
        <v>1.2</v>
      </c>
      <c r="AB815" s="22">
        <v>0.16</v>
      </c>
      <c r="AC815" s="40">
        <v>7.0000000000000007E-2</v>
      </c>
      <c r="AD815" s="9">
        <v>1.4</v>
      </c>
      <c r="AE815" s="24">
        <v>1</v>
      </c>
      <c r="AF815" s="46">
        <v>0.4</v>
      </c>
      <c r="AG815" s="40">
        <v>0.09</v>
      </c>
      <c r="AH815" s="22">
        <v>0</v>
      </c>
      <c r="AI815" s="22">
        <v>10</v>
      </c>
      <c r="AJ815" s="22">
        <v>175</v>
      </c>
      <c r="AK815" s="30">
        <v>0.8</v>
      </c>
      <c r="AL815" s="25">
        <v>2</v>
      </c>
      <c r="AM815" s="28">
        <v>257</v>
      </c>
      <c r="AN815" s="28">
        <v>23</v>
      </c>
      <c r="AO815" s="28">
        <v>68</v>
      </c>
      <c r="AP815" s="28">
        <v>15</v>
      </c>
      <c r="AQ815" s="25">
        <v>0.7</v>
      </c>
      <c r="AR815" s="25">
        <v>0.6</v>
      </c>
    </row>
    <row r="816" spans="1:44" ht="18" customHeight="1" x14ac:dyDescent="0.25">
      <c r="A816" t="s">
        <v>426</v>
      </c>
      <c r="B816" s="26" t="s">
        <v>1821</v>
      </c>
      <c r="C816" s="11">
        <v>16.967083568</v>
      </c>
      <c r="D816" s="11">
        <v>71</v>
      </c>
      <c r="E816" s="37">
        <v>93.8</v>
      </c>
      <c r="F816" s="38">
        <v>2.2000000000000002</v>
      </c>
      <c r="G816" s="25">
        <v>0</v>
      </c>
      <c r="H816" s="25">
        <v>2.2000000000000002</v>
      </c>
      <c r="I816" s="25">
        <v>2.2000000000000002</v>
      </c>
      <c r="J816" s="25">
        <v>2.1</v>
      </c>
      <c r="K816" s="25">
        <v>2.1</v>
      </c>
      <c r="L816" s="30">
        <v>0</v>
      </c>
      <c r="M816" s="25">
        <v>0</v>
      </c>
      <c r="N816" s="25">
        <v>0.1</v>
      </c>
      <c r="O816" s="25">
        <v>0</v>
      </c>
      <c r="P816" s="25">
        <v>1.2</v>
      </c>
      <c r="Q816" s="25">
        <v>0</v>
      </c>
      <c r="R816" s="25">
        <v>0</v>
      </c>
      <c r="S816" s="25">
        <v>0</v>
      </c>
      <c r="T816" s="25">
        <v>0</v>
      </c>
      <c r="U816" s="25">
        <v>0</v>
      </c>
      <c r="V816" s="28">
        <v>0</v>
      </c>
      <c r="W816" s="22">
        <v>5.6000000000000001E-2</v>
      </c>
      <c r="X816" s="9">
        <v>56</v>
      </c>
      <c r="Y816" s="9">
        <v>334</v>
      </c>
      <c r="Z816" s="22">
        <v>0</v>
      </c>
      <c r="AA816" s="22">
        <v>1.2</v>
      </c>
      <c r="AB816" s="22">
        <v>0.12</v>
      </c>
      <c r="AC816" s="40">
        <v>7.0000000000000007E-2</v>
      </c>
      <c r="AD816" s="9">
        <v>1.3</v>
      </c>
      <c r="AE816" s="46">
        <v>0.8</v>
      </c>
      <c r="AF816" s="46">
        <v>0.5</v>
      </c>
      <c r="AG816" s="40">
        <v>7.0000000000000007E-2</v>
      </c>
      <c r="AH816" s="22">
        <v>0</v>
      </c>
      <c r="AI816" s="24">
        <v>8</v>
      </c>
      <c r="AJ816" s="22">
        <v>155</v>
      </c>
      <c r="AK816" s="30">
        <v>0.6</v>
      </c>
      <c r="AL816" s="28">
        <v>98</v>
      </c>
      <c r="AM816" s="28">
        <v>218</v>
      </c>
      <c r="AN816" s="28">
        <v>21</v>
      </c>
      <c r="AO816" s="28">
        <v>47</v>
      </c>
      <c r="AP816" s="28">
        <v>16</v>
      </c>
      <c r="AQ816" s="25">
        <v>0.6</v>
      </c>
      <c r="AR816" s="25">
        <v>0.6</v>
      </c>
    </row>
    <row r="817" spans="1:44" ht="18" customHeight="1" x14ac:dyDescent="0.25">
      <c r="A817" t="s">
        <v>427</v>
      </c>
      <c r="B817" t="s">
        <v>2019</v>
      </c>
      <c r="C817" s="11">
        <v>21.50757072</v>
      </c>
      <c r="D817" s="11">
        <v>90</v>
      </c>
      <c r="E817" s="37">
        <v>91.8</v>
      </c>
      <c r="F817" s="38">
        <v>2.6</v>
      </c>
      <c r="G817" s="25">
        <v>0.9</v>
      </c>
      <c r="H817" s="25">
        <v>0.8</v>
      </c>
      <c r="I817" s="25">
        <v>0.8</v>
      </c>
      <c r="J817" s="25">
        <v>0.7</v>
      </c>
      <c r="K817" s="25">
        <v>0.7</v>
      </c>
      <c r="L817" s="30">
        <v>0</v>
      </c>
      <c r="M817" s="25">
        <v>0</v>
      </c>
      <c r="N817" s="25">
        <v>0.1</v>
      </c>
      <c r="O817" s="25">
        <v>0</v>
      </c>
      <c r="P817" s="25">
        <v>2.6</v>
      </c>
      <c r="Q817" s="25">
        <v>0.1</v>
      </c>
      <c r="R817" s="25">
        <v>0</v>
      </c>
      <c r="S817" s="25">
        <v>0.4</v>
      </c>
      <c r="T817" s="25">
        <v>0</v>
      </c>
      <c r="U817" s="25">
        <v>0.1</v>
      </c>
      <c r="V817" s="28">
        <v>0</v>
      </c>
      <c r="W817" s="22">
        <v>0.55000000000000004</v>
      </c>
      <c r="X817" s="9">
        <v>550</v>
      </c>
      <c r="Y817" s="9">
        <v>3300</v>
      </c>
      <c r="Z817" s="22">
        <v>0</v>
      </c>
      <c r="AA817" s="22">
        <v>1.7</v>
      </c>
      <c r="AB817" s="40">
        <v>7.0000000000000007E-2</v>
      </c>
      <c r="AC817" s="22">
        <v>0.18</v>
      </c>
      <c r="AD817" s="9">
        <v>1.1000000000000001</v>
      </c>
      <c r="AE817" s="46">
        <v>0.4</v>
      </c>
      <c r="AF817" s="42">
        <v>0.7</v>
      </c>
      <c r="AG817" s="22">
        <v>0.17</v>
      </c>
      <c r="AH817" s="22">
        <v>0</v>
      </c>
      <c r="AI817" s="22">
        <v>35</v>
      </c>
      <c r="AJ817" s="22">
        <v>150</v>
      </c>
      <c r="AK817" s="30">
        <v>1.3</v>
      </c>
      <c r="AL817" s="28">
        <v>173</v>
      </c>
      <c r="AM817" s="28">
        <v>471</v>
      </c>
      <c r="AN817" s="28">
        <v>104</v>
      </c>
      <c r="AO817" s="28">
        <v>45</v>
      </c>
      <c r="AP817" s="28">
        <v>54</v>
      </c>
      <c r="AQ817" s="25">
        <v>2.4</v>
      </c>
      <c r="AR817" s="25">
        <v>0.9</v>
      </c>
    </row>
    <row r="818" spans="1:44" ht="18" customHeight="1" x14ac:dyDescent="0.25">
      <c r="A818" t="s">
        <v>428</v>
      </c>
      <c r="B818" s="26" t="s">
        <v>1822</v>
      </c>
      <c r="C818" s="11">
        <v>23</v>
      </c>
      <c r="D818" s="11">
        <v>94</v>
      </c>
      <c r="E818" s="37">
        <v>91.6</v>
      </c>
      <c r="F818" s="38">
        <v>2.4</v>
      </c>
      <c r="G818" s="25">
        <v>0.4</v>
      </c>
      <c r="H818" s="25">
        <v>2.5</v>
      </c>
      <c r="I818" s="25">
        <v>2.5</v>
      </c>
      <c r="J818" s="25">
        <v>2.1</v>
      </c>
      <c r="K818" s="25">
        <v>2.1</v>
      </c>
      <c r="L818" s="30">
        <v>0</v>
      </c>
      <c r="M818" s="25">
        <v>0</v>
      </c>
      <c r="N818" s="25">
        <v>0.2</v>
      </c>
      <c r="O818" s="25">
        <v>0.2</v>
      </c>
      <c r="P818" s="25">
        <v>2.6</v>
      </c>
      <c r="Q818" s="25">
        <v>0.1</v>
      </c>
      <c r="R818" s="25">
        <v>0</v>
      </c>
      <c r="S818" s="25">
        <v>0.3</v>
      </c>
      <c r="T818" s="25">
        <v>0</v>
      </c>
      <c r="U818" s="25">
        <v>0.3</v>
      </c>
      <c r="V818" s="28">
        <v>0</v>
      </c>
      <c r="W818" s="22">
        <v>0.18</v>
      </c>
      <c r="X818" s="9">
        <v>180</v>
      </c>
      <c r="Y818" s="9">
        <v>1078</v>
      </c>
      <c r="Z818" s="22">
        <v>0</v>
      </c>
      <c r="AA818" s="22">
        <v>1.3</v>
      </c>
      <c r="AB818" s="40">
        <v>7.0000000000000007E-2</v>
      </c>
      <c r="AC818" s="40">
        <v>0.09</v>
      </c>
      <c r="AD818" s="9">
        <v>1.1000000000000001</v>
      </c>
      <c r="AE818" s="46">
        <v>0.7</v>
      </c>
      <c r="AF818" s="46">
        <v>0.4</v>
      </c>
      <c r="AG818" s="22">
        <v>0.14000000000000001</v>
      </c>
      <c r="AH818" s="22">
        <v>0</v>
      </c>
      <c r="AI818" s="22">
        <v>79</v>
      </c>
      <c r="AJ818" s="22">
        <v>90</v>
      </c>
      <c r="AK818" s="30">
        <v>1.04</v>
      </c>
      <c r="AL818" s="28">
        <v>19</v>
      </c>
      <c r="AM818" s="28">
        <v>234</v>
      </c>
      <c r="AN818" s="28">
        <v>147</v>
      </c>
      <c r="AO818" s="28">
        <v>51</v>
      </c>
      <c r="AP818" s="28">
        <v>20</v>
      </c>
      <c r="AQ818" s="25">
        <v>0.6</v>
      </c>
      <c r="AR818" s="25">
        <v>0.7</v>
      </c>
    </row>
    <row r="819" spans="1:44" ht="18" customHeight="1" x14ac:dyDescent="0.25">
      <c r="A819" t="s">
        <v>429</v>
      </c>
      <c r="B819" s="26" t="s">
        <v>1823</v>
      </c>
      <c r="C819" s="11">
        <v>16.728110559999998</v>
      </c>
      <c r="D819" s="11">
        <v>70</v>
      </c>
      <c r="E819" s="37">
        <v>93.3</v>
      </c>
      <c r="F819" s="38">
        <v>1.9</v>
      </c>
      <c r="G819" s="25">
        <v>0.4</v>
      </c>
      <c r="H819" s="25">
        <v>1.5</v>
      </c>
      <c r="I819" s="25">
        <v>1.5</v>
      </c>
      <c r="J819" s="25">
        <v>1.3</v>
      </c>
      <c r="K819" s="25">
        <v>1.3</v>
      </c>
      <c r="L819" s="30">
        <v>0</v>
      </c>
      <c r="M819" s="25">
        <v>0</v>
      </c>
      <c r="N819" s="25">
        <v>0.1</v>
      </c>
      <c r="O819" s="25">
        <v>0.1</v>
      </c>
      <c r="P819" s="25">
        <v>2.2999999999999998</v>
      </c>
      <c r="Q819" s="25">
        <v>0.1</v>
      </c>
      <c r="R819" s="25">
        <v>0</v>
      </c>
      <c r="S819" s="25">
        <v>0.2</v>
      </c>
      <c r="T819" s="25">
        <v>0</v>
      </c>
      <c r="U819" s="25">
        <v>0.2</v>
      </c>
      <c r="V819" s="28">
        <v>0</v>
      </c>
      <c r="W819" s="22">
        <v>0.161</v>
      </c>
      <c r="X819" s="9">
        <v>161</v>
      </c>
      <c r="Y819" s="9">
        <v>770</v>
      </c>
      <c r="Z819" s="22">
        <v>0</v>
      </c>
      <c r="AA819" s="22">
        <v>1.1000000000000001</v>
      </c>
      <c r="AB819" s="40">
        <v>0.04</v>
      </c>
      <c r="AC819" s="40">
        <v>0.06</v>
      </c>
      <c r="AD819" s="42">
        <v>0.8</v>
      </c>
      <c r="AE819" s="46">
        <v>0.4</v>
      </c>
      <c r="AF819" s="46">
        <v>0.4</v>
      </c>
      <c r="AG819" s="40">
        <v>0.09</v>
      </c>
      <c r="AH819" s="22">
        <v>0</v>
      </c>
      <c r="AI819" s="22">
        <v>35</v>
      </c>
      <c r="AJ819" s="22">
        <v>48</v>
      </c>
      <c r="AK819" s="30">
        <v>0.6</v>
      </c>
      <c r="AL819" s="28">
        <v>109</v>
      </c>
      <c r="AM819" s="28">
        <v>104</v>
      </c>
      <c r="AN819" s="28">
        <v>131</v>
      </c>
      <c r="AO819" s="28">
        <v>41</v>
      </c>
      <c r="AP819" s="28">
        <v>12</v>
      </c>
      <c r="AQ819" s="25">
        <v>0.5</v>
      </c>
      <c r="AR819" s="25">
        <v>0.5</v>
      </c>
    </row>
    <row r="820" spans="1:44" ht="18" customHeight="1" x14ac:dyDescent="0.25">
      <c r="A820" s="35" t="s">
        <v>430</v>
      </c>
      <c r="B820" s="26" t="s">
        <v>1824</v>
      </c>
      <c r="C820" s="11">
        <v>22.70243576</v>
      </c>
      <c r="D820" s="11">
        <v>95</v>
      </c>
      <c r="E820" s="37">
        <v>91.3</v>
      </c>
      <c r="F820" s="38">
        <v>2.4</v>
      </c>
      <c r="G820" s="25">
        <v>0.5</v>
      </c>
      <c r="H820" s="25">
        <v>2.2999999999999998</v>
      </c>
      <c r="I820" s="25">
        <v>2.2999999999999998</v>
      </c>
      <c r="J820" s="25">
        <v>1.9</v>
      </c>
      <c r="K820" s="25">
        <v>1.9</v>
      </c>
      <c r="L820" s="30">
        <v>0</v>
      </c>
      <c r="M820" s="25">
        <v>0</v>
      </c>
      <c r="N820" s="25">
        <v>0.2</v>
      </c>
      <c r="O820" s="25">
        <v>0.2</v>
      </c>
      <c r="P820" s="25">
        <v>2.6</v>
      </c>
      <c r="Q820" s="25">
        <v>0.1</v>
      </c>
      <c r="R820" s="25">
        <v>0</v>
      </c>
      <c r="S820" s="25">
        <v>0.3</v>
      </c>
      <c r="T820" s="25">
        <v>0</v>
      </c>
      <c r="U820" s="25">
        <v>0.3</v>
      </c>
      <c r="V820" s="28">
        <v>0</v>
      </c>
      <c r="W820" s="22">
        <v>0.20399999999999999</v>
      </c>
      <c r="X820" s="9">
        <v>204</v>
      </c>
      <c r="Y820" s="9">
        <v>1226</v>
      </c>
      <c r="Z820" s="22">
        <v>0</v>
      </c>
      <c r="AA820" s="22">
        <v>1.3</v>
      </c>
      <c r="AB820" s="46">
        <v>0.1</v>
      </c>
      <c r="AC820" s="40">
        <v>7.0000000000000007E-2</v>
      </c>
      <c r="AD820" s="9">
        <v>1.4</v>
      </c>
      <c r="AE820" s="24">
        <v>1</v>
      </c>
      <c r="AF820" s="46">
        <v>0.4</v>
      </c>
      <c r="AG820" s="22">
        <v>0.14000000000000001</v>
      </c>
      <c r="AH820" s="22">
        <v>0</v>
      </c>
      <c r="AI820" s="22">
        <v>84</v>
      </c>
      <c r="AJ820" s="22">
        <v>90</v>
      </c>
      <c r="AK820" s="30">
        <v>0.81</v>
      </c>
      <c r="AL820" s="28">
        <v>19</v>
      </c>
      <c r="AM820" s="28">
        <v>234</v>
      </c>
      <c r="AN820" s="28">
        <v>131</v>
      </c>
      <c r="AO820" s="28">
        <v>43</v>
      </c>
      <c r="AP820" s="28">
        <v>20</v>
      </c>
      <c r="AQ820" s="25">
        <v>0.5</v>
      </c>
      <c r="AR820" s="25">
        <v>0.4</v>
      </c>
    </row>
    <row r="821" spans="1:44" ht="18" customHeight="1" x14ac:dyDescent="0.25">
      <c r="A821" t="s">
        <v>431</v>
      </c>
      <c r="B821" s="26" t="s">
        <v>1825</v>
      </c>
      <c r="C821" s="11">
        <v>15.772218528</v>
      </c>
      <c r="D821" s="11">
        <v>66</v>
      </c>
      <c r="E821" s="37">
        <v>93.7</v>
      </c>
      <c r="F821" s="38">
        <v>1.8</v>
      </c>
      <c r="G821" s="25">
        <v>0.4</v>
      </c>
      <c r="H821" s="25">
        <v>1.3</v>
      </c>
      <c r="I821" s="25">
        <v>1.3</v>
      </c>
      <c r="J821" s="25">
        <v>1.1000000000000001</v>
      </c>
      <c r="K821" s="25">
        <v>1.1000000000000001</v>
      </c>
      <c r="L821" s="30">
        <v>0</v>
      </c>
      <c r="M821" s="25">
        <v>0</v>
      </c>
      <c r="N821" s="25">
        <v>0.1</v>
      </c>
      <c r="O821" s="25">
        <v>0.1</v>
      </c>
      <c r="P821" s="25">
        <v>2.2000000000000002</v>
      </c>
      <c r="Q821" s="25">
        <v>0.1</v>
      </c>
      <c r="R821" s="25">
        <v>0</v>
      </c>
      <c r="S821" s="25">
        <v>0.2</v>
      </c>
      <c r="T821" s="25">
        <v>0</v>
      </c>
      <c r="U821" s="25">
        <v>0.2</v>
      </c>
      <c r="V821" s="28">
        <v>0</v>
      </c>
      <c r="W821" s="22">
        <v>0.17399999999999999</v>
      </c>
      <c r="X821" s="9">
        <v>174</v>
      </c>
      <c r="Y821" s="9">
        <v>838</v>
      </c>
      <c r="Z821" s="22">
        <v>0</v>
      </c>
      <c r="AA821" s="22">
        <v>1.1000000000000001</v>
      </c>
      <c r="AB821" s="41">
        <v>0.05</v>
      </c>
      <c r="AC821" s="40">
        <v>0.04</v>
      </c>
      <c r="AD821" s="42">
        <v>0.9</v>
      </c>
      <c r="AE821" s="46">
        <v>0.6</v>
      </c>
      <c r="AF821" s="46">
        <v>0.3</v>
      </c>
      <c r="AG821" s="40">
        <v>0.08</v>
      </c>
      <c r="AH821" s="22">
        <v>0</v>
      </c>
      <c r="AI821" s="22">
        <v>43</v>
      </c>
      <c r="AJ821" s="22">
        <v>54</v>
      </c>
      <c r="AK821" s="30">
        <v>0.6</v>
      </c>
      <c r="AL821" s="28">
        <v>108</v>
      </c>
      <c r="AM821" s="28">
        <v>100</v>
      </c>
      <c r="AN821" s="28">
        <v>106</v>
      </c>
      <c r="AO821" s="28">
        <v>22</v>
      </c>
      <c r="AP821" s="28">
        <v>10</v>
      </c>
      <c r="AQ821" s="25">
        <v>0.3</v>
      </c>
      <c r="AR821" s="25">
        <v>0.3</v>
      </c>
    </row>
    <row r="822" spans="1:44" ht="18" customHeight="1" x14ac:dyDescent="0.25">
      <c r="A822" t="s">
        <v>432</v>
      </c>
      <c r="B822" s="26" t="s">
        <v>1826</v>
      </c>
      <c r="C822" s="11">
        <v>16.489137551999999</v>
      </c>
      <c r="D822" s="11">
        <v>69</v>
      </c>
      <c r="E822" s="37">
        <v>93.5</v>
      </c>
      <c r="F822" s="38">
        <v>0.4</v>
      </c>
      <c r="G822" s="25">
        <v>0.4</v>
      </c>
      <c r="H822" s="25">
        <v>3</v>
      </c>
      <c r="I822" s="25">
        <v>3</v>
      </c>
      <c r="J822" s="25">
        <v>2.9</v>
      </c>
      <c r="K822" s="25">
        <v>2.9</v>
      </c>
      <c r="L822" s="30">
        <v>0</v>
      </c>
      <c r="M822" s="25">
        <v>0</v>
      </c>
      <c r="N822" s="25">
        <v>0.1</v>
      </c>
      <c r="O822" s="25">
        <v>0</v>
      </c>
      <c r="P822" s="25">
        <v>2</v>
      </c>
      <c r="Q822" s="25">
        <v>0</v>
      </c>
      <c r="R822" s="25">
        <v>0</v>
      </c>
      <c r="S822" s="25">
        <v>0.2</v>
      </c>
      <c r="T822" s="25">
        <v>0</v>
      </c>
      <c r="U822" s="25">
        <v>0</v>
      </c>
      <c r="V822" s="28">
        <v>0</v>
      </c>
      <c r="W822" s="22">
        <v>3.0000000000000001E-3</v>
      </c>
      <c r="X822" s="43">
        <v>3</v>
      </c>
      <c r="Y822" s="9">
        <v>20</v>
      </c>
      <c r="Z822" s="22">
        <v>0</v>
      </c>
      <c r="AA822" s="9">
        <v>0</v>
      </c>
      <c r="AB822" s="41">
        <v>0.05</v>
      </c>
      <c r="AC822" s="40">
        <v>0.02</v>
      </c>
      <c r="AD822" s="43">
        <v>1</v>
      </c>
      <c r="AE822" s="46">
        <v>0.9</v>
      </c>
      <c r="AF822" s="46">
        <v>0.1</v>
      </c>
      <c r="AG822" s="40">
        <v>0.08</v>
      </c>
      <c r="AH822" s="22">
        <v>0</v>
      </c>
      <c r="AI822" s="22">
        <v>18</v>
      </c>
      <c r="AJ822" s="22">
        <v>14</v>
      </c>
      <c r="AK822" s="30">
        <v>0.7</v>
      </c>
      <c r="AL822" s="28">
        <v>20</v>
      </c>
      <c r="AM822" s="28">
        <v>238</v>
      </c>
      <c r="AN822" s="28">
        <v>12</v>
      </c>
      <c r="AO822" s="25">
        <v>7</v>
      </c>
      <c r="AP822" s="28">
        <v>10</v>
      </c>
      <c r="AQ822" s="25">
        <v>0.2</v>
      </c>
      <c r="AR822" s="25">
        <v>0.1</v>
      </c>
    </row>
    <row r="823" spans="1:44" ht="18" customHeight="1" x14ac:dyDescent="0.25">
      <c r="A823" t="s">
        <v>433</v>
      </c>
      <c r="B823" s="26" t="s">
        <v>1827</v>
      </c>
      <c r="C823" s="11">
        <v>13.860434463999999</v>
      </c>
      <c r="D823" s="11">
        <v>58</v>
      </c>
      <c r="E823" s="37">
        <v>94.2</v>
      </c>
      <c r="F823" s="38">
        <v>0.4</v>
      </c>
      <c r="G823" s="25">
        <v>0.4</v>
      </c>
      <c r="H823" s="25">
        <v>2.2999999999999998</v>
      </c>
      <c r="I823" s="25">
        <v>2.2999999999999998</v>
      </c>
      <c r="J823" s="25">
        <v>2.2000000000000002</v>
      </c>
      <c r="K823" s="25">
        <v>2.2000000000000002</v>
      </c>
      <c r="L823" s="30">
        <v>0</v>
      </c>
      <c r="M823" s="25">
        <v>0</v>
      </c>
      <c r="N823" s="25">
        <v>0.1</v>
      </c>
      <c r="O823" s="25">
        <v>0</v>
      </c>
      <c r="P823" s="25">
        <v>2.2000000000000002</v>
      </c>
      <c r="Q823" s="25">
        <v>0</v>
      </c>
      <c r="R823" s="25">
        <v>0</v>
      </c>
      <c r="S823" s="25">
        <v>0.2</v>
      </c>
      <c r="T823" s="25">
        <v>0</v>
      </c>
      <c r="U823" s="25">
        <v>0</v>
      </c>
      <c r="V823" s="28">
        <v>0</v>
      </c>
      <c r="W823" s="22">
        <v>3.0000000000000001E-3</v>
      </c>
      <c r="X823" s="43">
        <v>3</v>
      </c>
      <c r="Y823" s="9">
        <v>20</v>
      </c>
      <c r="Z823" s="22">
        <v>0</v>
      </c>
      <c r="AA823" s="9">
        <v>0</v>
      </c>
      <c r="AB823" s="40">
        <v>0.04</v>
      </c>
      <c r="AC823" s="40">
        <v>0.02</v>
      </c>
      <c r="AD823" s="42">
        <v>0.8</v>
      </c>
      <c r="AE823" s="46">
        <v>0.8</v>
      </c>
      <c r="AF823" s="46">
        <v>0.1</v>
      </c>
      <c r="AG823" s="40">
        <v>0.06</v>
      </c>
      <c r="AH823" s="22">
        <v>0</v>
      </c>
      <c r="AI823" s="22">
        <v>12</v>
      </c>
      <c r="AJ823" s="43">
        <v>8</v>
      </c>
      <c r="AK823" s="30">
        <v>0.5</v>
      </c>
      <c r="AL823" s="28">
        <v>109</v>
      </c>
      <c r="AM823" s="28">
        <v>132</v>
      </c>
      <c r="AN823" s="28">
        <v>13</v>
      </c>
      <c r="AO823" s="25">
        <v>7</v>
      </c>
      <c r="AP823" s="25">
        <v>8</v>
      </c>
      <c r="AQ823" s="25">
        <v>0.2</v>
      </c>
      <c r="AR823" s="25">
        <v>0.1</v>
      </c>
    </row>
    <row r="824" spans="1:44" ht="18" customHeight="1" x14ac:dyDescent="0.25">
      <c r="A824" t="s">
        <v>434</v>
      </c>
      <c r="B824" s="36" t="s">
        <v>151</v>
      </c>
      <c r="C824" s="11">
        <v>17.445029584</v>
      </c>
      <c r="D824" s="11">
        <v>73</v>
      </c>
      <c r="E824" s="37">
        <v>95.1</v>
      </c>
      <c r="F824" s="38">
        <v>1.4</v>
      </c>
      <c r="G824" s="25">
        <v>0.6</v>
      </c>
      <c r="H824" s="25">
        <v>1.7</v>
      </c>
      <c r="I824" s="25">
        <v>1.7</v>
      </c>
      <c r="J824" s="25">
        <v>1.6</v>
      </c>
      <c r="K824" s="25">
        <v>1.6</v>
      </c>
      <c r="L824" s="30">
        <v>0</v>
      </c>
      <c r="M824" s="25">
        <v>0</v>
      </c>
      <c r="N824" s="25">
        <v>0.1</v>
      </c>
      <c r="O824" s="25">
        <v>0</v>
      </c>
      <c r="P824" s="25">
        <v>0.7</v>
      </c>
      <c r="Q824" s="25">
        <v>0.2</v>
      </c>
      <c r="R824" s="25">
        <v>0</v>
      </c>
      <c r="S824" s="25">
        <v>0.2</v>
      </c>
      <c r="T824" s="25">
        <v>0</v>
      </c>
      <c r="U824" s="25">
        <v>0.1</v>
      </c>
      <c r="V824" s="28">
        <v>0</v>
      </c>
      <c r="W824" s="22">
        <v>6.0000000000000001E-3</v>
      </c>
      <c r="X824" s="43">
        <v>6</v>
      </c>
      <c r="Y824" s="9">
        <v>35</v>
      </c>
      <c r="Z824" s="22">
        <v>0</v>
      </c>
      <c r="AA824" s="40">
        <v>7.0000000000000007E-2</v>
      </c>
      <c r="AB824" s="40">
        <v>0.02</v>
      </c>
      <c r="AC824" s="40">
        <v>0.01</v>
      </c>
      <c r="AD824" s="42">
        <v>0.7</v>
      </c>
      <c r="AE824" s="46">
        <v>0.6</v>
      </c>
      <c r="AF824" s="46">
        <v>0.1</v>
      </c>
      <c r="AG824" s="40">
        <v>0.05</v>
      </c>
      <c r="AH824" s="22">
        <v>0</v>
      </c>
      <c r="AI824" s="43">
        <v>3</v>
      </c>
      <c r="AJ824" s="43">
        <v>9</v>
      </c>
      <c r="AK824" s="30">
        <v>0.3</v>
      </c>
      <c r="AL824" s="25">
        <v>3</v>
      </c>
      <c r="AM824" s="28">
        <v>140</v>
      </c>
      <c r="AN824" s="28">
        <v>10</v>
      </c>
      <c r="AO824" s="28">
        <v>18</v>
      </c>
      <c r="AP824" s="25">
        <v>8</v>
      </c>
      <c r="AQ824" s="25">
        <v>0.5</v>
      </c>
      <c r="AR824" s="25">
        <v>0.1</v>
      </c>
    </row>
    <row r="825" spans="1:44" ht="18" customHeight="1" x14ac:dyDescent="0.25">
      <c r="A825" t="s">
        <v>435</v>
      </c>
      <c r="B825" s="26" t="s">
        <v>1828</v>
      </c>
      <c r="C825" s="11">
        <v>21.985516735999997</v>
      </c>
      <c r="D825" s="11">
        <v>92</v>
      </c>
      <c r="E825" s="37">
        <v>92.8</v>
      </c>
      <c r="F825" s="38">
        <v>1.6</v>
      </c>
      <c r="G825" s="25">
        <v>0.6</v>
      </c>
      <c r="H825" s="25">
        <v>2.7</v>
      </c>
      <c r="I825" s="25">
        <v>2.7</v>
      </c>
      <c r="J825" s="25">
        <v>2.5</v>
      </c>
      <c r="K825" s="25">
        <v>2.5</v>
      </c>
      <c r="L825" s="30">
        <v>0</v>
      </c>
      <c r="M825" s="25">
        <v>0</v>
      </c>
      <c r="N825" s="25">
        <v>0.1</v>
      </c>
      <c r="O825" s="25">
        <v>0.1</v>
      </c>
      <c r="P825" s="25">
        <v>2</v>
      </c>
      <c r="Q825" s="25">
        <v>0.1</v>
      </c>
      <c r="R825" s="25">
        <v>0</v>
      </c>
      <c r="S825" s="25">
        <v>0.3</v>
      </c>
      <c r="T825" s="25">
        <v>0</v>
      </c>
      <c r="U825" s="25">
        <v>0.3</v>
      </c>
      <c r="V825" s="28">
        <v>0</v>
      </c>
      <c r="W825" s="22">
        <v>0.217</v>
      </c>
      <c r="X825" s="9">
        <v>217</v>
      </c>
      <c r="Y825" s="9">
        <v>1300</v>
      </c>
      <c r="Z825" s="22">
        <v>0</v>
      </c>
      <c r="AA825" s="46">
        <v>0.8</v>
      </c>
      <c r="AB825" s="40">
        <v>0.02</v>
      </c>
      <c r="AC825" s="40">
        <v>0.01</v>
      </c>
      <c r="AD825" s="42">
        <v>0.8</v>
      </c>
      <c r="AE825" s="46">
        <v>0.6</v>
      </c>
      <c r="AF825" s="46">
        <v>0.2</v>
      </c>
      <c r="AG825" s="22">
        <v>0.31</v>
      </c>
      <c r="AH825" s="22">
        <v>0</v>
      </c>
      <c r="AI825" s="22">
        <v>90</v>
      </c>
      <c r="AJ825" s="22">
        <v>28</v>
      </c>
      <c r="AK825" s="30">
        <v>0.4</v>
      </c>
      <c r="AL825" s="25">
        <v>4</v>
      </c>
      <c r="AM825" s="28">
        <v>120</v>
      </c>
      <c r="AN825" s="25">
        <v>9</v>
      </c>
      <c r="AO825" s="28">
        <v>24</v>
      </c>
      <c r="AP825" s="28">
        <v>10</v>
      </c>
      <c r="AQ825" s="25">
        <v>0.6</v>
      </c>
      <c r="AR825" s="25">
        <v>0.2</v>
      </c>
    </row>
    <row r="826" spans="1:44" ht="18" customHeight="1" x14ac:dyDescent="0.25">
      <c r="A826" t="s">
        <v>436</v>
      </c>
      <c r="B826" s="26" t="s">
        <v>1829</v>
      </c>
      <c r="C826" s="11">
        <v>30.110599007999998</v>
      </c>
      <c r="D826" s="11">
        <v>126</v>
      </c>
      <c r="E826" s="37">
        <v>89.6</v>
      </c>
      <c r="F826" s="38">
        <v>2.7</v>
      </c>
      <c r="G826" s="25">
        <v>0.6</v>
      </c>
      <c r="H826" s="25">
        <v>3.7</v>
      </c>
      <c r="I826" s="25">
        <v>3.7</v>
      </c>
      <c r="J826" s="25">
        <v>3.5</v>
      </c>
      <c r="K826" s="25">
        <v>3.5</v>
      </c>
      <c r="L826" s="30">
        <v>0</v>
      </c>
      <c r="M826" s="25">
        <v>0</v>
      </c>
      <c r="N826" s="25">
        <v>0.1</v>
      </c>
      <c r="O826" s="25">
        <v>0.1</v>
      </c>
      <c r="P826" s="25">
        <v>2.8</v>
      </c>
      <c r="Q826" s="25">
        <v>0.1</v>
      </c>
      <c r="R826" s="25">
        <v>0</v>
      </c>
      <c r="S826" s="25">
        <v>0.3</v>
      </c>
      <c r="T826" s="25">
        <v>0</v>
      </c>
      <c r="U826" s="25">
        <v>0.3</v>
      </c>
      <c r="V826" s="28">
        <v>0</v>
      </c>
      <c r="W826" s="22">
        <v>0.38300000000000001</v>
      </c>
      <c r="X826" s="9">
        <v>383</v>
      </c>
      <c r="Y826" s="9">
        <v>2300</v>
      </c>
      <c r="Z826" s="22">
        <v>0</v>
      </c>
      <c r="AA826" s="22">
        <v>1.4</v>
      </c>
      <c r="AB826" s="40">
        <v>0.03</v>
      </c>
      <c r="AC826" s="40">
        <v>0.01</v>
      </c>
      <c r="AD826" s="43">
        <v>1</v>
      </c>
      <c r="AE826" s="46">
        <v>0.8</v>
      </c>
      <c r="AF826" s="46">
        <v>0.2</v>
      </c>
      <c r="AG826" s="46">
        <v>0.4</v>
      </c>
      <c r="AH826" s="22">
        <v>0</v>
      </c>
      <c r="AI826" s="22">
        <v>108</v>
      </c>
      <c r="AJ826" s="22">
        <v>28</v>
      </c>
      <c r="AK826" s="30">
        <v>0.5</v>
      </c>
      <c r="AL826" s="25">
        <v>6</v>
      </c>
      <c r="AM826" s="28">
        <v>120</v>
      </c>
      <c r="AN826" s="28">
        <v>17</v>
      </c>
      <c r="AO826" s="28">
        <v>43</v>
      </c>
      <c r="AP826" s="28">
        <v>12</v>
      </c>
      <c r="AQ826" s="25">
        <v>0.9</v>
      </c>
      <c r="AR826" s="25">
        <v>0.3</v>
      </c>
    </row>
    <row r="827" spans="1:44" ht="18" customHeight="1" x14ac:dyDescent="0.25">
      <c r="A827" t="s">
        <v>437</v>
      </c>
      <c r="B827" s="36" t="s">
        <v>152</v>
      </c>
      <c r="C827" s="11">
        <v>12.904542432</v>
      </c>
      <c r="D827" s="11">
        <v>54</v>
      </c>
      <c r="E827" s="37">
        <v>95.6</v>
      </c>
      <c r="F827" s="38">
        <v>1</v>
      </c>
      <c r="G827" s="25">
        <v>0.2</v>
      </c>
      <c r="H827" s="25">
        <v>1.9</v>
      </c>
      <c r="I827" s="25">
        <v>1.9</v>
      </c>
      <c r="J827" s="25">
        <v>1.9</v>
      </c>
      <c r="K827" s="25">
        <v>1.9</v>
      </c>
      <c r="L827" s="30">
        <v>0</v>
      </c>
      <c r="M827" s="25">
        <v>0</v>
      </c>
      <c r="N827" s="25">
        <v>0</v>
      </c>
      <c r="O827" s="25">
        <v>0</v>
      </c>
      <c r="P827" s="25">
        <v>0.9</v>
      </c>
      <c r="Q827" s="25">
        <v>0.1</v>
      </c>
      <c r="R827" s="25">
        <v>0</v>
      </c>
      <c r="S827" s="25">
        <v>0.1</v>
      </c>
      <c r="T827" s="25">
        <v>0</v>
      </c>
      <c r="U827" s="25">
        <v>0.1</v>
      </c>
      <c r="V827" s="28">
        <v>0</v>
      </c>
      <c r="W827" s="22">
        <v>0</v>
      </c>
      <c r="X827" s="9">
        <v>0</v>
      </c>
      <c r="Y827" s="9">
        <v>0</v>
      </c>
      <c r="Z827" s="22">
        <v>0</v>
      </c>
      <c r="AA827" s="9">
        <v>0</v>
      </c>
      <c r="AB827" s="40">
        <v>0.03</v>
      </c>
      <c r="AC827" s="40">
        <v>0.01</v>
      </c>
      <c r="AD827" s="42">
        <v>0.5</v>
      </c>
      <c r="AE827" s="46">
        <v>0.4</v>
      </c>
      <c r="AF827" s="46">
        <v>0.1</v>
      </c>
      <c r="AG827" s="40">
        <v>0.06</v>
      </c>
      <c r="AH827" s="22">
        <v>0</v>
      </c>
      <c r="AI827" s="22">
        <v>16</v>
      </c>
      <c r="AJ827" s="22">
        <v>38</v>
      </c>
      <c r="AK827" s="30">
        <v>0.34</v>
      </c>
      <c r="AL827" s="28">
        <v>11</v>
      </c>
      <c r="AM827" s="28">
        <v>158</v>
      </c>
      <c r="AN827" s="28">
        <v>22</v>
      </c>
      <c r="AO827" s="28">
        <v>27</v>
      </c>
      <c r="AP827" s="25">
        <v>7</v>
      </c>
      <c r="AQ827" s="25">
        <v>0.4</v>
      </c>
      <c r="AR827" s="25">
        <v>0.1</v>
      </c>
    </row>
    <row r="828" spans="1:44" ht="18" customHeight="1" x14ac:dyDescent="0.25">
      <c r="A828" t="s">
        <v>438</v>
      </c>
      <c r="B828" s="36" t="s">
        <v>153</v>
      </c>
      <c r="C828" s="11">
        <v>13.860434463999999</v>
      </c>
      <c r="D828" s="11">
        <v>58</v>
      </c>
      <c r="E828" s="37">
        <v>91.7</v>
      </c>
      <c r="F828" s="38">
        <v>3.1</v>
      </c>
      <c r="G828" s="25">
        <v>0</v>
      </c>
      <c r="H828" s="25">
        <v>0.4</v>
      </c>
      <c r="I828" s="25">
        <v>0.4</v>
      </c>
      <c r="J828" s="25">
        <v>0.4</v>
      </c>
      <c r="K828" s="25">
        <v>0.4</v>
      </c>
      <c r="L828" s="30">
        <v>0</v>
      </c>
      <c r="M828" s="25">
        <v>0</v>
      </c>
      <c r="N828" s="25">
        <v>0</v>
      </c>
      <c r="O828" s="25">
        <v>0</v>
      </c>
      <c r="P828" s="25">
        <v>2.9</v>
      </c>
      <c r="Q828" s="25">
        <v>0</v>
      </c>
      <c r="R828" s="25">
        <v>0</v>
      </c>
      <c r="S828" s="25">
        <v>0</v>
      </c>
      <c r="T828" s="25">
        <v>0</v>
      </c>
      <c r="U828" s="25">
        <v>0</v>
      </c>
      <c r="V828" s="28">
        <v>0</v>
      </c>
      <c r="W828" s="22">
        <v>0.55800000000000005</v>
      </c>
      <c r="X828" s="9">
        <v>558</v>
      </c>
      <c r="Y828" s="9">
        <v>3350</v>
      </c>
      <c r="Z828" s="22">
        <v>0</v>
      </c>
      <c r="AA828" s="22">
        <v>1.9</v>
      </c>
      <c r="AB828" s="22">
        <v>0.28000000000000003</v>
      </c>
      <c r="AC828" s="40">
        <v>0.06</v>
      </c>
      <c r="AD828" s="9">
        <v>1.1000000000000001</v>
      </c>
      <c r="AE828" s="46">
        <v>0.6</v>
      </c>
      <c r="AF828" s="46">
        <v>0.5</v>
      </c>
      <c r="AG828" s="40">
        <v>0.09</v>
      </c>
      <c r="AH828" s="22">
        <v>0</v>
      </c>
      <c r="AI828" s="22">
        <v>220</v>
      </c>
      <c r="AJ828" s="22">
        <v>167</v>
      </c>
      <c r="AK828" s="30">
        <v>1.7</v>
      </c>
      <c r="AL828" s="28">
        <v>34</v>
      </c>
      <c r="AM828" s="28">
        <v>746</v>
      </c>
      <c r="AN828" s="28">
        <v>200</v>
      </c>
      <c r="AO828" s="28">
        <v>91</v>
      </c>
      <c r="AP828" s="28">
        <v>34</v>
      </c>
      <c r="AQ828" s="25">
        <v>3.2</v>
      </c>
      <c r="AR828" s="25">
        <v>0.9</v>
      </c>
    </row>
    <row r="829" spans="1:44" ht="18" customHeight="1" x14ac:dyDescent="0.25">
      <c r="A829" t="s">
        <v>439</v>
      </c>
      <c r="B829" s="26" t="s">
        <v>1830</v>
      </c>
      <c r="C829" s="11">
        <v>19.117840639999997</v>
      </c>
      <c r="D829" s="11">
        <v>80</v>
      </c>
      <c r="E829" s="37">
        <v>93.5</v>
      </c>
      <c r="F829" s="38">
        <v>0.8</v>
      </c>
      <c r="G829" s="25">
        <v>0.3</v>
      </c>
      <c r="H829" s="25">
        <v>3.5</v>
      </c>
      <c r="I829" s="25">
        <v>3.5</v>
      </c>
      <c r="J829" s="25">
        <v>3.5</v>
      </c>
      <c r="K829" s="25">
        <v>3.5</v>
      </c>
      <c r="L829" s="30">
        <v>0</v>
      </c>
      <c r="M829" s="25">
        <v>0</v>
      </c>
      <c r="N829" s="25">
        <v>0</v>
      </c>
      <c r="O829" s="25">
        <v>0</v>
      </c>
      <c r="P829" s="25">
        <v>1.3</v>
      </c>
      <c r="Q829" s="25">
        <v>0</v>
      </c>
      <c r="R829" s="25">
        <v>0.1</v>
      </c>
      <c r="S829" s="25">
        <v>0.2</v>
      </c>
      <c r="T829" s="25">
        <v>0</v>
      </c>
      <c r="U829" s="25">
        <v>0.2</v>
      </c>
      <c r="V829" s="28">
        <v>0</v>
      </c>
      <c r="W829" s="22">
        <v>8.5000000000000006E-2</v>
      </c>
      <c r="X829" s="9">
        <v>85</v>
      </c>
      <c r="Y829" s="9">
        <v>510</v>
      </c>
      <c r="Z829" s="22">
        <v>0</v>
      </c>
      <c r="AA829" s="22">
        <v>1.2</v>
      </c>
      <c r="AB829" s="41">
        <v>0.05</v>
      </c>
      <c r="AC829" s="40">
        <v>0.03</v>
      </c>
      <c r="AD829" s="42">
        <v>0.7</v>
      </c>
      <c r="AE829" s="46">
        <v>0.6</v>
      </c>
      <c r="AF829" s="46">
        <v>0.1</v>
      </c>
      <c r="AG829" s="22">
        <v>0.14000000000000001</v>
      </c>
      <c r="AH829" s="22">
        <v>0</v>
      </c>
      <c r="AI829" s="22">
        <v>20</v>
      </c>
      <c r="AJ829" s="22">
        <v>17</v>
      </c>
      <c r="AK829" s="30">
        <v>0.54</v>
      </c>
      <c r="AL829" s="28">
        <v>13</v>
      </c>
      <c r="AM829" s="28">
        <v>253</v>
      </c>
      <c r="AN829" s="28">
        <v>11</v>
      </c>
      <c r="AO829" s="28">
        <v>17</v>
      </c>
      <c r="AP829" s="28">
        <v>11</v>
      </c>
      <c r="AQ829" s="25">
        <v>0.7</v>
      </c>
      <c r="AR829" s="25">
        <v>0.1</v>
      </c>
    </row>
    <row r="830" spans="1:44" ht="18" customHeight="1" x14ac:dyDescent="0.25">
      <c r="A830" t="s">
        <v>440</v>
      </c>
      <c r="B830" s="26" t="s">
        <v>1831</v>
      </c>
      <c r="C830" s="11">
        <v>18.639894624</v>
      </c>
      <c r="D830" s="11">
        <v>78</v>
      </c>
      <c r="E830" s="37">
        <v>93.8</v>
      </c>
      <c r="F830" s="38">
        <v>1</v>
      </c>
      <c r="G830" s="25">
        <v>0.3</v>
      </c>
      <c r="H830" s="25">
        <v>3.2</v>
      </c>
      <c r="I830" s="25">
        <v>3.2</v>
      </c>
      <c r="J830" s="25">
        <v>3</v>
      </c>
      <c r="K830" s="25">
        <v>3</v>
      </c>
      <c r="L830" s="30">
        <v>0</v>
      </c>
      <c r="M830" s="25">
        <v>0</v>
      </c>
      <c r="N830" s="25">
        <v>0.2</v>
      </c>
      <c r="O830" s="25">
        <v>0</v>
      </c>
      <c r="P830" s="25">
        <v>0.9</v>
      </c>
      <c r="Q830" s="25">
        <v>0.1</v>
      </c>
      <c r="R830" s="25">
        <v>0</v>
      </c>
      <c r="S830" s="25">
        <v>0.2</v>
      </c>
      <c r="T830" s="25">
        <v>0</v>
      </c>
      <c r="U830" s="25">
        <v>0.2</v>
      </c>
      <c r="V830" s="28">
        <v>0</v>
      </c>
      <c r="W830" s="22">
        <v>0.33300000000000002</v>
      </c>
      <c r="X830" s="9">
        <v>333</v>
      </c>
      <c r="Y830" s="9">
        <v>2000</v>
      </c>
      <c r="Z830" s="22">
        <v>0</v>
      </c>
      <c r="AA830" s="22">
        <v>1.2</v>
      </c>
      <c r="AB830" s="40">
        <v>0.04</v>
      </c>
      <c r="AC830" s="40">
        <v>0.03</v>
      </c>
      <c r="AD830" s="43">
        <v>1</v>
      </c>
      <c r="AE830" s="46">
        <v>0.9</v>
      </c>
      <c r="AF830" s="46">
        <v>0.1</v>
      </c>
      <c r="AG830" s="22">
        <v>0.11</v>
      </c>
      <c r="AH830" s="22">
        <v>0</v>
      </c>
      <c r="AI830" s="22">
        <v>15</v>
      </c>
      <c r="AJ830" s="22">
        <v>11</v>
      </c>
      <c r="AK830" s="30">
        <v>0.76</v>
      </c>
      <c r="AL830" s="28">
        <v>29</v>
      </c>
      <c r="AM830" s="28">
        <v>274</v>
      </c>
      <c r="AN830" s="28">
        <v>10</v>
      </c>
      <c r="AO830" s="28">
        <v>25</v>
      </c>
      <c r="AP830" s="28">
        <v>11</v>
      </c>
      <c r="AQ830" s="25">
        <v>0.6</v>
      </c>
      <c r="AR830" s="25">
        <v>0.3</v>
      </c>
    </row>
    <row r="831" spans="1:44" ht="18" customHeight="1" x14ac:dyDescent="0.25">
      <c r="A831" t="s">
        <v>441</v>
      </c>
      <c r="B831" s="36" t="s">
        <v>154</v>
      </c>
      <c r="C831" s="11">
        <v>72.88676744</v>
      </c>
      <c r="D831" s="11">
        <v>305</v>
      </c>
      <c r="E831" s="37">
        <v>79.5</v>
      </c>
      <c r="F831" s="38">
        <v>3.3</v>
      </c>
      <c r="G831" s="25">
        <v>0.3</v>
      </c>
      <c r="H831" s="25">
        <v>14.5</v>
      </c>
      <c r="I831" s="25">
        <v>15.2</v>
      </c>
      <c r="J831" s="25">
        <v>8.6999999999999993</v>
      </c>
      <c r="K831" s="25">
        <v>8.6999999999999993</v>
      </c>
      <c r="L831" s="30">
        <v>0</v>
      </c>
      <c r="M831" s="25">
        <v>0</v>
      </c>
      <c r="N831" s="25">
        <v>5.8</v>
      </c>
      <c r="O831" s="25">
        <v>0</v>
      </c>
      <c r="P831" s="25">
        <v>1.5</v>
      </c>
      <c r="Q831" s="25">
        <v>0.1</v>
      </c>
      <c r="R831" s="25">
        <v>0</v>
      </c>
      <c r="S831" s="25">
        <v>0.1</v>
      </c>
      <c r="T831" s="25">
        <v>0</v>
      </c>
      <c r="U831" s="25">
        <v>0.1</v>
      </c>
      <c r="V831" s="28">
        <v>0</v>
      </c>
      <c r="W831" s="22">
        <v>0</v>
      </c>
      <c r="X831" s="9">
        <v>0</v>
      </c>
      <c r="Y831" s="9">
        <v>0</v>
      </c>
      <c r="Z831" s="22">
        <v>0</v>
      </c>
      <c r="AA831" s="22">
        <v>0.12</v>
      </c>
      <c r="AB831" s="41">
        <v>0.05</v>
      </c>
      <c r="AC831" s="40">
        <v>0.01</v>
      </c>
      <c r="AD831" s="9">
        <v>2.6</v>
      </c>
      <c r="AE831" s="24">
        <v>2</v>
      </c>
      <c r="AF831" s="46">
        <v>0.6</v>
      </c>
      <c r="AG831" s="22">
        <v>0.18</v>
      </c>
      <c r="AH831" s="22">
        <v>0</v>
      </c>
      <c r="AI831" s="24">
        <v>1</v>
      </c>
      <c r="AJ831" s="22">
        <v>44</v>
      </c>
      <c r="AK831" s="30">
        <v>0.85</v>
      </c>
      <c r="AL831" s="25">
        <v>5</v>
      </c>
      <c r="AM831" s="28">
        <v>320</v>
      </c>
      <c r="AN831" s="25">
        <v>4</v>
      </c>
      <c r="AO831" s="28">
        <v>80</v>
      </c>
      <c r="AP831" s="25">
        <v>9</v>
      </c>
      <c r="AQ831" s="25">
        <v>0.4</v>
      </c>
      <c r="AR831" s="25">
        <v>0.4</v>
      </c>
    </row>
    <row r="832" spans="1:44" ht="18" customHeight="1" x14ac:dyDescent="0.25">
      <c r="C832" s="11"/>
      <c r="D832" s="11"/>
      <c r="E832" s="37"/>
      <c r="F832" s="38"/>
    </row>
    <row r="833" spans="1:44" ht="18" customHeight="1" x14ac:dyDescent="0.25">
      <c r="B833" s="32" t="s">
        <v>204</v>
      </c>
      <c r="C833" s="11"/>
      <c r="D833" s="11"/>
      <c r="E833" s="37"/>
      <c r="F833" s="38"/>
      <c r="X833" s="9"/>
      <c r="Y833" s="9"/>
    </row>
    <row r="834" spans="1:44" ht="18" customHeight="1" x14ac:dyDescent="0.25">
      <c r="A834" t="s">
        <v>442</v>
      </c>
      <c r="B834" s="36" t="s">
        <v>1016</v>
      </c>
      <c r="C834" s="11">
        <v>107.53785359999999</v>
      </c>
      <c r="D834" s="11">
        <v>450</v>
      </c>
      <c r="E834" s="37">
        <v>82.4</v>
      </c>
      <c r="F834" s="38">
        <v>1.1000000000000001</v>
      </c>
      <c r="G834" s="25">
        <v>10.5</v>
      </c>
      <c r="H834" s="25">
        <v>2.2999999999999998</v>
      </c>
      <c r="I834" s="25">
        <v>2.2999999999999998</v>
      </c>
      <c r="J834" s="25">
        <v>2.2999999999999998</v>
      </c>
      <c r="K834" s="25">
        <v>2.2999999999999998</v>
      </c>
      <c r="L834" s="30">
        <v>0</v>
      </c>
      <c r="M834" s="25">
        <v>0</v>
      </c>
      <c r="N834" s="25">
        <v>0</v>
      </c>
      <c r="O834" s="25">
        <v>0</v>
      </c>
      <c r="P834" s="25">
        <v>3</v>
      </c>
      <c r="Q834" s="25">
        <v>2.2000000000000002</v>
      </c>
      <c r="R834" s="25">
        <v>6.5</v>
      </c>
      <c r="S834" s="25">
        <v>1.2</v>
      </c>
      <c r="T834" s="25">
        <v>0</v>
      </c>
      <c r="U834" s="25">
        <v>1.1000000000000001</v>
      </c>
      <c r="V834" s="28">
        <v>0</v>
      </c>
      <c r="W834" s="22">
        <v>5.0000000000000001E-3</v>
      </c>
      <c r="X834" s="43">
        <v>5</v>
      </c>
      <c r="Y834" s="9">
        <v>32</v>
      </c>
      <c r="Z834" s="22">
        <v>0</v>
      </c>
      <c r="AA834" s="22">
        <v>2.1</v>
      </c>
      <c r="AB834" s="46">
        <v>0.1</v>
      </c>
      <c r="AC834" s="22">
        <v>0.17</v>
      </c>
      <c r="AD834" s="9">
        <v>1.3</v>
      </c>
      <c r="AE834" s="22">
        <v>1.1000000000000001</v>
      </c>
      <c r="AF834" s="63">
        <v>1.1000000000000001</v>
      </c>
      <c r="AG834" s="46">
        <v>0.3</v>
      </c>
      <c r="AH834" s="22">
        <v>0</v>
      </c>
      <c r="AI834" s="43">
        <v>3</v>
      </c>
      <c r="AJ834" s="22">
        <v>11</v>
      </c>
      <c r="AK834" s="30">
        <v>0.75</v>
      </c>
      <c r="AL834" s="28">
        <v>15</v>
      </c>
      <c r="AM834" s="28">
        <v>326</v>
      </c>
      <c r="AN834" s="25">
        <v>4</v>
      </c>
      <c r="AO834" s="28">
        <v>36</v>
      </c>
      <c r="AP834" s="28">
        <v>21</v>
      </c>
      <c r="AQ834" s="25">
        <v>0.3</v>
      </c>
      <c r="AR834" s="25">
        <v>0.3</v>
      </c>
    </row>
    <row r="835" spans="1:44" ht="18" customHeight="1" x14ac:dyDescent="0.25">
      <c r="A835" t="s">
        <v>443</v>
      </c>
      <c r="B835" s="36" t="s">
        <v>155</v>
      </c>
      <c r="C835" s="11">
        <v>284.61685252799998</v>
      </c>
      <c r="D835" s="11">
        <v>1191</v>
      </c>
      <c r="E835" s="37">
        <v>26.4</v>
      </c>
      <c r="F835" s="38">
        <v>0</v>
      </c>
      <c r="G835" s="25">
        <v>0.2</v>
      </c>
      <c r="H835" s="25">
        <v>72.400000000000006</v>
      </c>
      <c r="I835" s="25">
        <v>75.400000000000006</v>
      </c>
      <c r="J835" s="25">
        <v>72.400000000000006</v>
      </c>
      <c r="K835" s="25">
        <v>72.400000000000006</v>
      </c>
      <c r="L835" s="30">
        <v>0</v>
      </c>
      <c r="M835" s="25">
        <v>0</v>
      </c>
      <c r="N835" s="25">
        <v>0</v>
      </c>
      <c r="O835" s="25">
        <v>0</v>
      </c>
      <c r="P835" s="25">
        <v>0.7</v>
      </c>
      <c r="Q835" s="25">
        <v>0.1</v>
      </c>
      <c r="R835" s="25">
        <v>0</v>
      </c>
      <c r="S835" s="25">
        <v>0</v>
      </c>
      <c r="T835" s="25">
        <v>0</v>
      </c>
      <c r="U835" s="25">
        <v>0</v>
      </c>
      <c r="V835" s="28">
        <v>0</v>
      </c>
      <c r="W835" s="22">
        <v>4.4999999999999998E-2</v>
      </c>
      <c r="X835" s="9">
        <v>45</v>
      </c>
      <c r="Y835" s="9">
        <v>207</v>
      </c>
      <c r="Z835" s="22">
        <v>0</v>
      </c>
      <c r="AA835" s="22">
        <v>0</v>
      </c>
      <c r="AB835" s="9">
        <v>0</v>
      </c>
      <c r="AC835" s="9">
        <v>0</v>
      </c>
      <c r="AD835" s="9">
        <v>0</v>
      </c>
      <c r="AE835" s="9">
        <v>0</v>
      </c>
      <c r="AF835" s="11">
        <v>0</v>
      </c>
      <c r="AG835" s="9">
        <v>0</v>
      </c>
      <c r="AH835" s="22">
        <v>0</v>
      </c>
      <c r="AI835" s="22">
        <v>0</v>
      </c>
      <c r="AJ835" s="22">
        <v>0</v>
      </c>
      <c r="AK835" s="30">
        <v>0.15</v>
      </c>
      <c r="AL835" s="28">
        <v>27</v>
      </c>
      <c r="AM835" s="28">
        <v>22</v>
      </c>
      <c r="AN835" s="28">
        <v>28</v>
      </c>
      <c r="AO835" s="25">
        <v>2</v>
      </c>
      <c r="AP835" s="25">
        <v>3</v>
      </c>
      <c r="AQ835" s="25">
        <v>0.4</v>
      </c>
      <c r="AR835" s="25">
        <v>0.1</v>
      </c>
    </row>
    <row r="836" spans="1:44" ht="18" customHeight="1" x14ac:dyDescent="0.25">
      <c r="A836" t="s">
        <v>444</v>
      </c>
      <c r="B836" s="26" t="s">
        <v>1832</v>
      </c>
      <c r="C836" s="11">
        <v>36.084924207999997</v>
      </c>
      <c r="D836" s="11">
        <v>151</v>
      </c>
      <c r="E836" s="37">
        <v>89</v>
      </c>
      <c r="F836" s="38">
        <v>0.6</v>
      </c>
      <c r="G836" s="25">
        <v>0.2</v>
      </c>
      <c r="H836" s="25">
        <v>7.8</v>
      </c>
      <c r="I836" s="25">
        <v>8</v>
      </c>
      <c r="J836" s="25">
        <v>7.8</v>
      </c>
      <c r="K836" s="25">
        <v>7.8</v>
      </c>
      <c r="L836" s="30">
        <v>0.64</v>
      </c>
      <c r="M836" s="25">
        <v>0</v>
      </c>
      <c r="N836" s="25">
        <v>0</v>
      </c>
      <c r="O836" s="25">
        <v>0</v>
      </c>
      <c r="P836" s="25">
        <v>1.6</v>
      </c>
      <c r="Q836" s="25">
        <v>0</v>
      </c>
      <c r="R836" s="25">
        <v>0.1</v>
      </c>
      <c r="S836" s="25">
        <v>0.1</v>
      </c>
      <c r="T836" s="25">
        <v>0</v>
      </c>
      <c r="U836" s="25">
        <v>0.1</v>
      </c>
      <c r="V836" s="28">
        <v>0</v>
      </c>
      <c r="W836" s="22">
        <v>0.107</v>
      </c>
      <c r="X836" s="9">
        <v>107</v>
      </c>
      <c r="Y836" s="9">
        <v>640</v>
      </c>
      <c r="Z836" s="22">
        <v>0</v>
      </c>
      <c r="AA836" s="22">
        <v>0.61</v>
      </c>
      <c r="AB836" s="40">
        <v>0.02</v>
      </c>
      <c r="AC836" s="40">
        <v>0.06</v>
      </c>
      <c r="AD836" s="42">
        <v>0.7</v>
      </c>
      <c r="AE836" s="46">
        <v>0.6</v>
      </c>
      <c r="AF836" s="46">
        <v>0.1</v>
      </c>
      <c r="AG836" s="40">
        <v>0.05</v>
      </c>
      <c r="AH836" s="22">
        <v>0</v>
      </c>
      <c r="AI836" s="24">
        <v>2</v>
      </c>
      <c r="AJ836" s="43">
        <v>3</v>
      </c>
      <c r="AK836" s="30">
        <v>0.36</v>
      </c>
      <c r="AL836" s="28">
        <v>52</v>
      </c>
      <c r="AM836" s="28">
        <v>141</v>
      </c>
      <c r="AN836" s="25">
        <v>3</v>
      </c>
      <c r="AO836" s="28">
        <v>12</v>
      </c>
      <c r="AP836" s="25">
        <v>5</v>
      </c>
      <c r="AQ836" s="25">
        <v>0.1</v>
      </c>
      <c r="AR836" s="25">
        <v>0.1</v>
      </c>
    </row>
    <row r="837" spans="1:44" ht="18" customHeight="1" x14ac:dyDescent="0.25">
      <c r="A837" t="s">
        <v>445</v>
      </c>
      <c r="B837" s="26" t="s">
        <v>1833</v>
      </c>
      <c r="C837" s="11">
        <v>35.606978192</v>
      </c>
      <c r="D837" s="11">
        <v>149</v>
      </c>
      <c r="E837" s="37">
        <v>88</v>
      </c>
      <c r="F837" s="38">
        <v>0.8</v>
      </c>
      <c r="G837" s="25">
        <v>0.2</v>
      </c>
      <c r="H837" s="25">
        <v>7.4</v>
      </c>
      <c r="I837" s="25">
        <v>7.5</v>
      </c>
      <c r="J837" s="25">
        <v>7.4</v>
      </c>
      <c r="K837" s="25">
        <v>7.4</v>
      </c>
      <c r="L837" s="30">
        <v>0.81</v>
      </c>
      <c r="M837" s="25">
        <v>0</v>
      </c>
      <c r="N837" s="25">
        <v>0</v>
      </c>
      <c r="O837" s="25">
        <v>0</v>
      </c>
      <c r="P837" s="25">
        <v>1.9</v>
      </c>
      <c r="Q837" s="25">
        <v>0</v>
      </c>
      <c r="R837" s="25">
        <v>0.1</v>
      </c>
      <c r="S837" s="25">
        <v>0.1</v>
      </c>
      <c r="T837" s="25">
        <v>0</v>
      </c>
      <c r="U837" s="25">
        <v>0.1</v>
      </c>
      <c r="V837" s="28">
        <v>0</v>
      </c>
      <c r="W837" s="22">
        <v>7.0000000000000007E-2</v>
      </c>
      <c r="X837" s="9">
        <v>70</v>
      </c>
      <c r="Y837" s="9">
        <v>420</v>
      </c>
      <c r="Z837" s="22">
        <v>0</v>
      </c>
      <c r="AA837" s="46">
        <v>0.6</v>
      </c>
      <c r="AB837" s="40">
        <v>0.02</v>
      </c>
      <c r="AC837" s="40">
        <v>0.08</v>
      </c>
      <c r="AD837" s="42">
        <v>0.6</v>
      </c>
      <c r="AE837" s="46">
        <v>0.5</v>
      </c>
      <c r="AF837" s="46">
        <v>0.1</v>
      </c>
      <c r="AG837" s="40">
        <v>0.05</v>
      </c>
      <c r="AH837" s="22">
        <v>0</v>
      </c>
      <c r="AI837" s="24">
        <v>2</v>
      </c>
      <c r="AJ837" s="43">
        <v>6</v>
      </c>
      <c r="AK837" s="30">
        <v>0.31</v>
      </c>
      <c r="AL837" s="25">
        <v>2</v>
      </c>
      <c r="AM837" s="28">
        <v>190</v>
      </c>
      <c r="AN837" s="28">
        <v>13</v>
      </c>
      <c r="AO837" s="28">
        <v>13</v>
      </c>
      <c r="AP837" s="25">
        <v>7</v>
      </c>
      <c r="AQ837" s="25">
        <v>0.2</v>
      </c>
      <c r="AR837" s="25">
        <v>0</v>
      </c>
    </row>
    <row r="838" spans="1:44" ht="18" customHeight="1" x14ac:dyDescent="0.25">
      <c r="A838" t="s">
        <v>446</v>
      </c>
      <c r="B838" s="26" t="s">
        <v>1054</v>
      </c>
      <c r="C838" s="11">
        <v>105.62606953599999</v>
      </c>
      <c r="D838" s="11">
        <v>442</v>
      </c>
      <c r="E838" s="37">
        <v>71</v>
      </c>
      <c r="F838" s="38">
        <v>0.2</v>
      </c>
      <c r="G838" s="25">
        <v>0.2</v>
      </c>
      <c r="H838" s="25">
        <v>27.5</v>
      </c>
      <c r="I838" s="25">
        <v>27.5</v>
      </c>
      <c r="J838" s="25">
        <v>27.5</v>
      </c>
      <c r="K838" s="25">
        <v>27.5</v>
      </c>
      <c r="L838" s="30">
        <v>0</v>
      </c>
      <c r="M838" s="25">
        <v>0</v>
      </c>
      <c r="N838" s="25">
        <v>0</v>
      </c>
      <c r="O838" s="25">
        <v>0</v>
      </c>
      <c r="P838" s="25">
        <v>1</v>
      </c>
      <c r="Q838" s="25">
        <v>0</v>
      </c>
      <c r="R838" s="25">
        <v>0.1</v>
      </c>
      <c r="S838" s="25">
        <v>0.1</v>
      </c>
      <c r="T838" s="25">
        <v>0</v>
      </c>
      <c r="U838" s="25">
        <v>0.1</v>
      </c>
      <c r="V838" s="28">
        <v>0</v>
      </c>
      <c r="W838" s="22">
        <v>0.08</v>
      </c>
      <c r="X838" s="9">
        <v>80</v>
      </c>
      <c r="Y838" s="9">
        <v>480</v>
      </c>
      <c r="Z838" s="22">
        <v>0</v>
      </c>
      <c r="AA838" s="22">
        <v>0.25</v>
      </c>
      <c r="AB838" s="40">
        <v>0.03</v>
      </c>
      <c r="AC838" s="40">
        <v>0.03</v>
      </c>
      <c r="AD838" s="42">
        <v>0.3</v>
      </c>
      <c r="AE838" s="42">
        <v>0.3</v>
      </c>
      <c r="AF838" s="11">
        <v>0</v>
      </c>
      <c r="AG838" s="41">
        <v>0.03</v>
      </c>
      <c r="AH838" s="22">
        <v>0</v>
      </c>
      <c r="AI838" s="24">
        <v>1</v>
      </c>
      <c r="AJ838" s="22">
        <v>0</v>
      </c>
      <c r="AK838" s="30">
        <v>0.25</v>
      </c>
      <c r="AL838" s="25">
        <v>6</v>
      </c>
      <c r="AM838" s="28">
        <v>95</v>
      </c>
      <c r="AN838" s="28">
        <v>11</v>
      </c>
      <c r="AO838" s="25">
        <v>6</v>
      </c>
      <c r="AP838" s="25">
        <v>5</v>
      </c>
      <c r="AQ838" s="25">
        <v>0.3</v>
      </c>
      <c r="AR838" s="25">
        <v>0.1</v>
      </c>
    </row>
    <row r="839" spans="1:44" ht="18" customHeight="1" x14ac:dyDescent="0.25">
      <c r="A839" t="s">
        <v>447</v>
      </c>
      <c r="B839" s="26" t="s">
        <v>1834</v>
      </c>
      <c r="C839" s="11">
        <v>50.662277695999997</v>
      </c>
      <c r="D839" s="11">
        <v>212</v>
      </c>
      <c r="E839" s="37">
        <v>82</v>
      </c>
      <c r="F839" s="38">
        <v>0.8</v>
      </c>
      <c r="G839" s="25">
        <v>0.1</v>
      </c>
      <c r="H839" s="25">
        <v>11.8</v>
      </c>
      <c r="I839" s="25">
        <v>12.1</v>
      </c>
      <c r="J839" s="25">
        <v>11.8</v>
      </c>
      <c r="K839" s="25">
        <v>11.8</v>
      </c>
      <c r="L839" s="30">
        <v>0.43</v>
      </c>
      <c r="M839" s="25">
        <v>0</v>
      </c>
      <c r="N839" s="25">
        <v>0</v>
      </c>
      <c r="O839" s="25">
        <v>0</v>
      </c>
      <c r="P839" s="25">
        <v>2.2999999999999998</v>
      </c>
      <c r="Q839" s="25">
        <v>0</v>
      </c>
      <c r="R839" s="25">
        <v>0.1</v>
      </c>
      <c r="S839" s="25">
        <v>0</v>
      </c>
      <c r="T839" s="25">
        <v>0</v>
      </c>
      <c r="U839" s="25">
        <v>0</v>
      </c>
      <c r="V839" s="28">
        <v>0</v>
      </c>
      <c r="W839" s="22">
        <v>1.6E-2</v>
      </c>
      <c r="X839" s="9">
        <v>16</v>
      </c>
      <c r="Y839" s="9">
        <v>95</v>
      </c>
      <c r="Z839" s="22">
        <v>0</v>
      </c>
      <c r="AA839" s="46">
        <v>0.6</v>
      </c>
      <c r="AB839" s="41">
        <v>0.05</v>
      </c>
      <c r="AC839" s="40">
        <v>0.04</v>
      </c>
      <c r="AD839" s="42">
        <v>0.7</v>
      </c>
      <c r="AE839" s="46">
        <v>0.6</v>
      </c>
      <c r="AF839" s="46">
        <v>0.1</v>
      </c>
      <c r="AG839" s="40">
        <v>0.05</v>
      </c>
      <c r="AH839" s="22">
        <v>0</v>
      </c>
      <c r="AI839" s="43">
        <v>5</v>
      </c>
      <c r="AJ839" s="43">
        <v>3</v>
      </c>
      <c r="AK839" s="30">
        <v>0.6</v>
      </c>
      <c r="AL839" s="25">
        <v>1</v>
      </c>
      <c r="AM839" s="28">
        <v>276</v>
      </c>
      <c r="AN839" s="28">
        <v>15</v>
      </c>
      <c r="AO839" s="28">
        <v>23</v>
      </c>
      <c r="AP839" s="25">
        <v>8</v>
      </c>
      <c r="AQ839" s="25">
        <v>0.4</v>
      </c>
      <c r="AR839" s="25">
        <v>0.1</v>
      </c>
    </row>
    <row r="840" spans="1:44" ht="18" customHeight="1" x14ac:dyDescent="0.25">
      <c r="A840" t="s">
        <v>448</v>
      </c>
      <c r="B840" s="26" t="s">
        <v>1835</v>
      </c>
      <c r="C840" s="11">
        <v>158</v>
      </c>
      <c r="D840" s="11">
        <v>659</v>
      </c>
      <c r="E840" s="37">
        <v>40</v>
      </c>
      <c r="F840" s="38">
        <v>2.9</v>
      </c>
      <c r="G840" s="25">
        <v>0.3</v>
      </c>
      <c r="H840" s="25">
        <v>37.799999999999997</v>
      </c>
      <c r="I840" s="25">
        <v>37.799999999999997</v>
      </c>
      <c r="J840" s="25">
        <v>37.799999999999997</v>
      </c>
      <c r="K840" s="25">
        <v>37.799999999999997</v>
      </c>
      <c r="L840" s="30">
        <v>0.48</v>
      </c>
      <c r="M840" s="25">
        <v>0</v>
      </c>
      <c r="N840" s="25">
        <v>0</v>
      </c>
      <c r="O840" s="25">
        <v>0</v>
      </c>
      <c r="P840" s="25">
        <v>15.6</v>
      </c>
      <c r="Q840" s="25">
        <v>0</v>
      </c>
      <c r="R840" s="25">
        <v>0.2</v>
      </c>
      <c r="S840" s="25">
        <v>0.1</v>
      </c>
      <c r="T840" s="25">
        <v>0</v>
      </c>
      <c r="U840" s="25">
        <v>0</v>
      </c>
      <c r="V840" s="28">
        <v>0</v>
      </c>
      <c r="W840" s="22">
        <v>0.11899999999999999</v>
      </c>
      <c r="X840" s="9">
        <v>119</v>
      </c>
      <c r="Y840" s="9">
        <v>715</v>
      </c>
      <c r="Z840" s="22">
        <v>0</v>
      </c>
      <c r="AA840" s="22">
        <v>2.2999999999999998</v>
      </c>
      <c r="AB840" s="40">
        <v>0.04</v>
      </c>
      <c r="AC840" s="40">
        <v>0.08</v>
      </c>
      <c r="AD840" s="9">
        <v>1.2</v>
      </c>
      <c r="AE840" s="24">
        <v>1</v>
      </c>
      <c r="AF840" s="46">
        <v>0.2</v>
      </c>
      <c r="AG840" s="22">
        <v>0.13</v>
      </c>
      <c r="AH840" s="22">
        <v>0</v>
      </c>
      <c r="AI840" s="24">
        <v>1</v>
      </c>
      <c r="AJ840" s="43">
        <v>4</v>
      </c>
      <c r="AK840" s="30">
        <v>2.1</v>
      </c>
      <c r="AL840" s="28">
        <v>12</v>
      </c>
      <c r="AM840" s="28">
        <v>834</v>
      </c>
      <c r="AN840" s="28">
        <v>38</v>
      </c>
      <c r="AO840" s="28">
        <v>68</v>
      </c>
      <c r="AP840" s="28">
        <v>26</v>
      </c>
      <c r="AQ840" s="25">
        <v>3</v>
      </c>
      <c r="AR840" s="25">
        <v>0.6</v>
      </c>
    </row>
    <row r="841" spans="1:44" ht="18" customHeight="1" x14ac:dyDescent="0.25">
      <c r="A841" t="s">
        <v>449</v>
      </c>
      <c r="B841" s="36" t="s">
        <v>1836</v>
      </c>
      <c r="C841" s="11">
        <v>43.732060464</v>
      </c>
      <c r="D841" s="11">
        <v>183</v>
      </c>
      <c r="E841" s="37">
        <v>87.6</v>
      </c>
      <c r="F841" s="38">
        <v>0.5</v>
      </c>
      <c r="G841" s="25">
        <v>0.2</v>
      </c>
      <c r="H841" s="25">
        <v>9.5</v>
      </c>
      <c r="I841" s="25">
        <v>9.8000000000000007</v>
      </c>
      <c r="J841" s="25">
        <v>9.5</v>
      </c>
      <c r="K841" s="25">
        <v>9.5</v>
      </c>
      <c r="L841" s="30">
        <v>1.07</v>
      </c>
      <c r="M841" s="25">
        <v>0</v>
      </c>
      <c r="N841" s="25">
        <v>0</v>
      </c>
      <c r="O841" s="25">
        <v>0</v>
      </c>
      <c r="P841" s="25">
        <v>1.2</v>
      </c>
      <c r="Q841" s="25">
        <v>0</v>
      </c>
      <c r="R841" s="25">
        <v>0.1</v>
      </c>
      <c r="S841" s="25">
        <v>0.1</v>
      </c>
      <c r="T841" s="25">
        <v>0</v>
      </c>
      <c r="U841" s="25">
        <v>0.1</v>
      </c>
      <c r="V841" s="28">
        <v>0</v>
      </c>
      <c r="W841" s="22">
        <v>3.0000000000000001E-3</v>
      </c>
      <c r="X841" s="43">
        <v>3</v>
      </c>
      <c r="Y841" s="9">
        <v>20</v>
      </c>
      <c r="Z841" s="22">
        <v>0</v>
      </c>
      <c r="AA841" s="46">
        <v>0.1</v>
      </c>
      <c r="AB841" s="40">
        <v>0.04</v>
      </c>
      <c r="AC841" s="40">
        <v>0.03</v>
      </c>
      <c r="AD841" s="42">
        <v>0.7</v>
      </c>
      <c r="AE841" s="46">
        <v>0.6</v>
      </c>
      <c r="AF841" s="46">
        <v>0.1</v>
      </c>
      <c r="AG841" s="40">
        <v>0.09</v>
      </c>
      <c r="AH841" s="22">
        <v>0</v>
      </c>
      <c r="AI841" s="22">
        <v>16</v>
      </c>
      <c r="AJ841" s="43">
        <v>5</v>
      </c>
      <c r="AK841" s="30">
        <v>0.2</v>
      </c>
      <c r="AL841" s="25">
        <v>2</v>
      </c>
      <c r="AM841" s="28">
        <v>160</v>
      </c>
      <c r="AN841" s="28">
        <v>18</v>
      </c>
      <c r="AO841" s="25">
        <v>7</v>
      </c>
      <c r="AP841" s="28">
        <v>13</v>
      </c>
      <c r="AQ841" s="25">
        <v>0.3</v>
      </c>
      <c r="AR841" s="25">
        <v>0.1</v>
      </c>
    </row>
    <row r="842" spans="1:44" ht="18" customHeight="1" x14ac:dyDescent="0.25">
      <c r="A842" t="s">
        <v>450</v>
      </c>
      <c r="B842" s="26" t="s">
        <v>1837</v>
      </c>
      <c r="C842" s="11">
        <v>91.287689055999991</v>
      </c>
      <c r="D842" s="11">
        <v>382</v>
      </c>
      <c r="E842" s="37">
        <v>74.900000000000006</v>
      </c>
      <c r="F842" s="38">
        <v>0.2</v>
      </c>
      <c r="G842" s="25">
        <v>0.1</v>
      </c>
      <c r="H842" s="25">
        <v>23.2</v>
      </c>
      <c r="I842" s="25">
        <v>23.4</v>
      </c>
      <c r="J842" s="25">
        <v>23.2</v>
      </c>
      <c r="K842" s="25">
        <v>23.2</v>
      </c>
      <c r="L842" s="30">
        <v>0.57999999999999996</v>
      </c>
      <c r="M842" s="25">
        <v>0</v>
      </c>
      <c r="N842" s="25">
        <v>0</v>
      </c>
      <c r="O842" s="25">
        <v>0</v>
      </c>
      <c r="P842" s="25">
        <v>1</v>
      </c>
      <c r="Q842" s="25">
        <v>0</v>
      </c>
      <c r="R842" s="25">
        <v>0.1</v>
      </c>
      <c r="S842" s="25">
        <v>0</v>
      </c>
      <c r="T842" s="25">
        <v>0</v>
      </c>
      <c r="U842" s="25">
        <v>0</v>
      </c>
      <c r="V842" s="28">
        <v>0</v>
      </c>
      <c r="W842" s="22">
        <v>2E-3</v>
      </c>
      <c r="X842" s="43">
        <v>2</v>
      </c>
      <c r="Y842" s="9">
        <v>11</v>
      </c>
      <c r="Z842" s="22">
        <v>0</v>
      </c>
      <c r="AA842" s="40">
        <v>0.06</v>
      </c>
      <c r="AB842" s="40">
        <v>0.03</v>
      </c>
      <c r="AC842" s="40">
        <v>0.02</v>
      </c>
      <c r="AD842" s="42">
        <v>0.2</v>
      </c>
      <c r="AE842" s="42">
        <v>0.2</v>
      </c>
      <c r="AF842" s="11">
        <v>0</v>
      </c>
      <c r="AG842" s="40">
        <v>0.08</v>
      </c>
      <c r="AH842" s="22">
        <v>0</v>
      </c>
      <c r="AI842" s="24">
        <v>7</v>
      </c>
      <c r="AJ842" s="43">
        <v>1</v>
      </c>
      <c r="AK842" s="30">
        <v>0.34</v>
      </c>
      <c r="AL842" s="25">
        <v>2</v>
      </c>
      <c r="AM842" s="28">
        <v>110</v>
      </c>
      <c r="AN842" s="28">
        <v>17</v>
      </c>
      <c r="AO842" s="25">
        <v>5</v>
      </c>
      <c r="AP842" s="28">
        <v>11</v>
      </c>
      <c r="AQ842" s="25">
        <v>0.3</v>
      </c>
      <c r="AR842" s="25">
        <v>0.1</v>
      </c>
    </row>
    <row r="843" spans="1:44" ht="18" customHeight="1" x14ac:dyDescent="0.25">
      <c r="A843" t="s">
        <v>451</v>
      </c>
      <c r="B843" s="36" t="s">
        <v>1304</v>
      </c>
      <c r="C843" s="11">
        <v>75.276497519999992</v>
      </c>
      <c r="D843" s="11">
        <v>315</v>
      </c>
      <c r="E843" s="37">
        <v>77.7</v>
      </c>
      <c r="F843" s="38">
        <v>1.7</v>
      </c>
      <c r="G843" s="25">
        <v>0.4</v>
      </c>
      <c r="H843" s="25">
        <v>16.8</v>
      </c>
      <c r="I843" s="25">
        <v>17.3</v>
      </c>
      <c r="J843" s="25">
        <v>14.8</v>
      </c>
      <c r="K843" s="25">
        <v>14.8</v>
      </c>
      <c r="L843" s="30">
        <v>0</v>
      </c>
      <c r="M843" s="25">
        <v>0</v>
      </c>
      <c r="N843" s="25">
        <v>2</v>
      </c>
      <c r="O843" s="25">
        <v>0</v>
      </c>
      <c r="P843" s="25">
        <v>2.4</v>
      </c>
      <c r="Q843" s="25">
        <v>0</v>
      </c>
      <c r="R843" s="25">
        <v>0.2</v>
      </c>
      <c r="S843" s="25">
        <v>0.1</v>
      </c>
      <c r="T843" s="25">
        <v>0</v>
      </c>
      <c r="U843" s="25">
        <v>0.1</v>
      </c>
      <c r="V843" s="28">
        <v>0</v>
      </c>
      <c r="W843" s="22">
        <v>1E-3</v>
      </c>
      <c r="X843" s="43">
        <v>1</v>
      </c>
      <c r="Y843" s="43">
        <v>6</v>
      </c>
      <c r="Z843" s="22">
        <v>0</v>
      </c>
      <c r="AA843" s="46">
        <v>0.1</v>
      </c>
      <c r="AB843" s="46">
        <v>0.1</v>
      </c>
      <c r="AC843" s="22">
        <v>0.11</v>
      </c>
      <c r="AD843" s="43">
        <v>1</v>
      </c>
      <c r="AE843" s="46">
        <v>0.9</v>
      </c>
      <c r="AF843" s="46">
        <v>0.1</v>
      </c>
      <c r="AG843" s="46">
        <v>0.2</v>
      </c>
      <c r="AH843" s="22">
        <v>0</v>
      </c>
      <c r="AI843" s="22">
        <v>17</v>
      </c>
      <c r="AJ843" s="43">
        <v>5</v>
      </c>
      <c r="AK843" s="30">
        <v>0.55000000000000004</v>
      </c>
      <c r="AL843" s="28">
        <v>11</v>
      </c>
      <c r="AM843" s="28">
        <v>235</v>
      </c>
      <c r="AN843" s="25">
        <v>6</v>
      </c>
      <c r="AO843" s="28">
        <v>31</v>
      </c>
      <c r="AP843" s="28">
        <v>23</v>
      </c>
      <c r="AQ843" s="25">
        <v>0.3</v>
      </c>
      <c r="AR843" s="25">
        <v>0.2</v>
      </c>
    </row>
    <row r="844" spans="1:44" ht="18" customHeight="1" x14ac:dyDescent="0.25">
      <c r="A844" t="s">
        <v>452</v>
      </c>
      <c r="B844" s="36" t="s">
        <v>176</v>
      </c>
      <c r="C844" s="11">
        <v>95.111257183999996</v>
      </c>
      <c r="D844" s="11">
        <v>398</v>
      </c>
      <c r="E844" s="37">
        <v>72.099999999999994</v>
      </c>
      <c r="F844" s="38">
        <v>1.6</v>
      </c>
      <c r="G844" s="25">
        <v>0.4</v>
      </c>
      <c r="H844" s="25">
        <v>21.8</v>
      </c>
      <c r="I844" s="25">
        <v>22.5</v>
      </c>
      <c r="J844" s="25">
        <v>19.600000000000001</v>
      </c>
      <c r="K844" s="25">
        <v>19.8</v>
      </c>
      <c r="L844" s="30">
        <v>0.27</v>
      </c>
      <c r="M844" s="25">
        <v>0</v>
      </c>
      <c r="N844" s="25">
        <v>2.2000000000000002</v>
      </c>
      <c r="O844" s="25">
        <v>0</v>
      </c>
      <c r="P844" s="25">
        <v>3.1</v>
      </c>
      <c r="Q844" s="25">
        <v>0.1</v>
      </c>
      <c r="R844" s="25">
        <v>0</v>
      </c>
      <c r="S844" s="25">
        <v>0.1</v>
      </c>
      <c r="T844" s="25">
        <v>0</v>
      </c>
      <c r="U844" s="25">
        <v>0</v>
      </c>
      <c r="V844" s="28">
        <v>0</v>
      </c>
      <c r="W844" s="22">
        <v>4.0000000000000001E-3</v>
      </c>
      <c r="X844" s="43">
        <v>4</v>
      </c>
      <c r="Y844" s="9">
        <v>21</v>
      </c>
      <c r="Z844" s="22">
        <v>0</v>
      </c>
      <c r="AA844" s="22">
        <v>0.27</v>
      </c>
      <c r="AB844" s="41">
        <v>0.06</v>
      </c>
      <c r="AC844" s="40">
        <v>7.0000000000000007E-2</v>
      </c>
      <c r="AD844" s="43">
        <v>1</v>
      </c>
      <c r="AE844" s="46">
        <v>0.7</v>
      </c>
      <c r="AF844" s="46">
        <v>0.3</v>
      </c>
      <c r="AG844" s="22">
        <v>0.28999999999999998</v>
      </c>
      <c r="AH844" s="22">
        <v>0</v>
      </c>
      <c r="AI844" s="22">
        <v>10</v>
      </c>
      <c r="AJ844" s="22">
        <v>14</v>
      </c>
      <c r="AK844" s="30">
        <v>0.89</v>
      </c>
      <c r="AL844" s="25">
        <v>6</v>
      </c>
      <c r="AM844" s="28">
        <v>425</v>
      </c>
      <c r="AN844" s="25">
        <v>8</v>
      </c>
      <c r="AO844" s="28">
        <v>25</v>
      </c>
      <c r="AP844" s="28">
        <v>28</v>
      </c>
      <c r="AQ844" s="25">
        <v>0.4</v>
      </c>
      <c r="AR844" s="25">
        <v>0.2</v>
      </c>
    </row>
    <row r="845" spans="1:44" ht="18" customHeight="1" x14ac:dyDescent="0.25">
      <c r="A845" t="s">
        <v>453</v>
      </c>
      <c r="B845" s="36" t="s">
        <v>210</v>
      </c>
      <c r="C845" s="11">
        <v>35.129032175999996</v>
      </c>
      <c r="D845" s="11">
        <v>147</v>
      </c>
      <c r="E845" s="37">
        <v>91</v>
      </c>
      <c r="F845" s="38">
        <v>0.5</v>
      </c>
      <c r="G845" s="25">
        <v>0.3</v>
      </c>
      <c r="H845" s="25">
        <v>7.1</v>
      </c>
      <c r="I845" s="25">
        <v>7.1</v>
      </c>
      <c r="J845" s="25">
        <v>6.9</v>
      </c>
      <c r="K845" s="25">
        <v>6.9</v>
      </c>
      <c r="L845" s="30">
        <v>1.3</v>
      </c>
      <c r="M845" s="25">
        <v>0</v>
      </c>
      <c r="N845" s="25">
        <v>0.2</v>
      </c>
      <c r="O845" s="25">
        <v>0</v>
      </c>
      <c r="P845" s="25">
        <v>1.7</v>
      </c>
      <c r="Q845" s="25">
        <v>0</v>
      </c>
      <c r="R845" s="25">
        <v>0.1</v>
      </c>
      <c r="S845" s="25">
        <v>0.1</v>
      </c>
      <c r="T845" s="25">
        <v>0</v>
      </c>
      <c r="U845" s="25">
        <v>0.1</v>
      </c>
      <c r="V845" s="28">
        <v>0</v>
      </c>
      <c r="W845" s="22">
        <v>8.0000000000000002E-3</v>
      </c>
      <c r="X845" s="43">
        <v>8</v>
      </c>
      <c r="Y845" s="9">
        <v>49</v>
      </c>
      <c r="Z845" s="22">
        <v>0</v>
      </c>
      <c r="AA845" s="9">
        <v>0</v>
      </c>
      <c r="AB845" s="40">
        <v>0.03</v>
      </c>
      <c r="AC845" s="40">
        <v>0.03</v>
      </c>
      <c r="AD845" s="42">
        <v>0.5</v>
      </c>
      <c r="AE845" s="46">
        <v>0.4</v>
      </c>
      <c r="AF845" s="46">
        <v>0.1</v>
      </c>
      <c r="AG845" s="9">
        <v>0</v>
      </c>
      <c r="AH845" s="22">
        <v>0</v>
      </c>
      <c r="AI845" s="22">
        <v>27</v>
      </c>
      <c r="AJ845" s="22">
        <v>0</v>
      </c>
      <c r="AK845" s="30">
        <v>0.4</v>
      </c>
      <c r="AL845" s="25">
        <v>3</v>
      </c>
      <c r="AM845" s="28">
        <v>154</v>
      </c>
      <c r="AN845" s="25">
        <v>5</v>
      </c>
      <c r="AO845" s="28">
        <v>15</v>
      </c>
      <c r="AP845" s="25">
        <v>7</v>
      </c>
      <c r="AQ845" s="25">
        <v>0.6</v>
      </c>
      <c r="AR845" s="25">
        <v>0.1</v>
      </c>
    </row>
    <row r="846" spans="1:44" ht="18" customHeight="1" x14ac:dyDescent="0.25">
      <c r="A846" t="s">
        <v>454</v>
      </c>
      <c r="B846" s="36" t="s">
        <v>1838</v>
      </c>
      <c r="C846" s="11">
        <v>60.460171023999997</v>
      </c>
      <c r="D846" s="11">
        <v>253</v>
      </c>
      <c r="E846" s="37">
        <v>82.6</v>
      </c>
      <c r="F846" s="38">
        <v>0.8</v>
      </c>
      <c r="G846" s="25">
        <v>0.7</v>
      </c>
      <c r="H846" s="25">
        <v>13.3</v>
      </c>
      <c r="I846" s="25">
        <v>13.3</v>
      </c>
      <c r="J846" s="25">
        <v>13.3</v>
      </c>
      <c r="K846" s="25">
        <v>13.3</v>
      </c>
      <c r="L846" s="30">
        <v>0.37</v>
      </c>
      <c r="M846" s="25">
        <v>0</v>
      </c>
      <c r="N846" s="25">
        <v>0</v>
      </c>
      <c r="O846" s="25">
        <v>0</v>
      </c>
      <c r="P846" s="25">
        <v>1.6</v>
      </c>
      <c r="Q846" s="25">
        <v>0.2</v>
      </c>
      <c r="R846" s="25">
        <v>0.2</v>
      </c>
      <c r="S846" s="25">
        <v>0.2</v>
      </c>
      <c r="T846" s="25">
        <v>0</v>
      </c>
      <c r="U846" s="25">
        <v>0.2</v>
      </c>
      <c r="V846" s="28">
        <v>0</v>
      </c>
      <c r="W846" s="22">
        <v>2.4E-2</v>
      </c>
      <c r="X846" s="9">
        <v>24</v>
      </c>
      <c r="Y846" s="9">
        <v>141</v>
      </c>
      <c r="Z846" s="22">
        <v>0</v>
      </c>
      <c r="AA846" s="22">
        <v>0.13</v>
      </c>
      <c r="AB846" s="40">
        <v>0.04</v>
      </c>
      <c r="AC846" s="40">
        <v>0.06</v>
      </c>
      <c r="AD846" s="42">
        <v>0.3</v>
      </c>
      <c r="AE846" s="42">
        <v>0.2</v>
      </c>
      <c r="AF846" s="46">
        <v>0.1</v>
      </c>
      <c r="AG846" s="41">
        <v>0.04</v>
      </c>
      <c r="AH846" s="22">
        <v>0</v>
      </c>
      <c r="AI846" s="24">
        <v>6</v>
      </c>
      <c r="AJ846" s="43">
        <v>5</v>
      </c>
      <c r="AK846" s="30">
        <v>0.43</v>
      </c>
      <c r="AL846" s="25">
        <v>1</v>
      </c>
      <c r="AM846" s="28">
        <v>210</v>
      </c>
      <c r="AN846" s="28">
        <v>14</v>
      </c>
      <c r="AO846" s="28">
        <v>15</v>
      </c>
      <c r="AP846" s="28">
        <v>10</v>
      </c>
      <c r="AQ846" s="25">
        <v>0.4</v>
      </c>
      <c r="AR846" s="25">
        <v>0.1</v>
      </c>
    </row>
    <row r="847" spans="1:44" ht="18" customHeight="1" x14ac:dyDescent="0.25">
      <c r="A847" t="s">
        <v>455</v>
      </c>
      <c r="B847" s="26" t="s">
        <v>1839</v>
      </c>
      <c r="C847" s="11">
        <v>111.839367744</v>
      </c>
      <c r="D847" s="11">
        <v>468</v>
      </c>
      <c r="E847" s="37">
        <v>68.599999999999994</v>
      </c>
      <c r="F847" s="38">
        <v>0.4</v>
      </c>
      <c r="G847" s="25">
        <v>0.2</v>
      </c>
      <c r="H847" s="25">
        <v>28.7</v>
      </c>
      <c r="I847" s="25">
        <v>28.9</v>
      </c>
      <c r="J847" s="25">
        <v>28.7</v>
      </c>
      <c r="K847" s="25">
        <v>28.7</v>
      </c>
      <c r="L847" s="30">
        <v>0</v>
      </c>
      <c r="M847" s="25">
        <v>0</v>
      </c>
      <c r="N847" s="25">
        <v>0</v>
      </c>
      <c r="O847" s="25">
        <v>0</v>
      </c>
      <c r="P847" s="25">
        <v>1</v>
      </c>
      <c r="Q847" s="25">
        <v>0</v>
      </c>
      <c r="R847" s="25">
        <v>0.1</v>
      </c>
      <c r="S847" s="25">
        <v>0.1</v>
      </c>
      <c r="T847" s="25">
        <v>0</v>
      </c>
      <c r="U847" s="25">
        <v>0</v>
      </c>
      <c r="V847" s="28">
        <v>0</v>
      </c>
      <c r="W847" s="22">
        <v>5.0000000000000001E-3</v>
      </c>
      <c r="X847" s="43">
        <v>5</v>
      </c>
      <c r="Y847" s="9">
        <v>32</v>
      </c>
      <c r="Z847" s="22">
        <v>0</v>
      </c>
      <c r="AA847" s="40">
        <v>0.05</v>
      </c>
      <c r="AB847" s="40">
        <v>0.02</v>
      </c>
      <c r="AC847" s="40">
        <v>0.05</v>
      </c>
      <c r="AD847" s="42">
        <v>0.3</v>
      </c>
      <c r="AE847" s="42">
        <v>0.2</v>
      </c>
      <c r="AF847" s="46">
        <v>0.1</v>
      </c>
      <c r="AG847" s="41">
        <v>0.01</v>
      </c>
      <c r="AH847" s="22">
        <v>0</v>
      </c>
      <c r="AI847" s="24">
        <v>2</v>
      </c>
      <c r="AJ847" s="43">
        <v>1</v>
      </c>
      <c r="AK847" s="30">
        <v>0.27</v>
      </c>
      <c r="AL847" s="25">
        <v>4</v>
      </c>
      <c r="AM847" s="28">
        <v>172</v>
      </c>
      <c r="AN847" s="28">
        <v>16</v>
      </c>
      <c r="AO847" s="28">
        <v>12</v>
      </c>
      <c r="AP847" s="28">
        <v>10</v>
      </c>
      <c r="AQ847" s="25">
        <v>0.2</v>
      </c>
      <c r="AR847" s="25">
        <v>0.1</v>
      </c>
    </row>
    <row r="848" spans="1:44" ht="18" customHeight="1" x14ac:dyDescent="0.25">
      <c r="A848" t="s">
        <v>456</v>
      </c>
      <c r="B848" s="26" t="s">
        <v>1840</v>
      </c>
      <c r="C848" s="11">
        <v>312.81566747199997</v>
      </c>
      <c r="D848" s="11">
        <v>1309</v>
      </c>
      <c r="E848" s="37">
        <v>17.8</v>
      </c>
      <c r="F848" s="38">
        <v>0.4</v>
      </c>
      <c r="G848" s="25">
        <v>0.2</v>
      </c>
      <c r="H848" s="25">
        <v>79.900000000000006</v>
      </c>
      <c r="I848" s="25">
        <v>82.5</v>
      </c>
      <c r="J848" s="25">
        <v>79.900000000000006</v>
      </c>
      <c r="K848" s="25">
        <v>79.900000000000006</v>
      </c>
      <c r="L848" s="30">
        <v>0</v>
      </c>
      <c r="M848" s="25">
        <v>0</v>
      </c>
      <c r="N848" s="25">
        <v>0</v>
      </c>
      <c r="O848" s="25">
        <v>0</v>
      </c>
      <c r="P848" s="25">
        <v>1.6</v>
      </c>
      <c r="Q848" s="25">
        <v>0</v>
      </c>
      <c r="R848" s="25">
        <v>0.1</v>
      </c>
      <c r="S848" s="25">
        <v>0.1</v>
      </c>
      <c r="T848" s="25">
        <v>0</v>
      </c>
      <c r="U848" s="25">
        <v>0.1</v>
      </c>
      <c r="V848" s="28">
        <v>0</v>
      </c>
      <c r="W848" s="22">
        <v>7.0000000000000001E-3</v>
      </c>
      <c r="X848" s="43">
        <v>7</v>
      </c>
      <c r="Y848" s="9">
        <v>39</v>
      </c>
      <c r="Z848" s="22">
        <v>0</v>
      </c>
      <c r="AA848" s="9">
        <v>0</v>
      </c>
      <c r="AB848" s="9">
        <v>0</v>
      </c>
      <c r="AC848" s="9">
        <v>0</v>
      </c>
      <c r="AD848" s="9">
        <v>0</v>
      </c>
      <c r="AE848" s="9">
        <v>0</v>
      </c>
      <c r="AF848" s="11">
        <v>0</v>
      </c>
      <c r="AG848" s="22">
        <v>0</v>
      </c>
      <c r="AH848" s="22">
        <v>0</v>
      </c>
      <c r="AI848" s="22">
        <v>0</v>
      </c>
      <c r="AJ848" s="22">
        <v>0</v>
      </c>
      <c r="AK848" s="30">
        <v>0.41</v>
      </c>
      <c r="AL848" s="28">
        <v>27</v>
      </c>
      <c r="AM848" s="28">
        <v>24</v>
      </c>
      <c r="AN848" s="28">
        <v>38</v>
      </c>
      <c r="AO848" s="25">
        <v>8</v>
      </c>
      <c r="AP848" s="25">
        <v>0.1</v>
      </c>
      <c r="AQ848" s="25">
        <v>1.8</v>
      </c>
      <c r="AR848" s="25">
        <v>0.1</v>
      </c>
    </row>
    <row r="849" spans="1:44" ht="18" customHeight="1" x14ac:dyDescent="0.25">
      <c r="A849" t="s">
        <v>457</v>
      </c>
      <c r="B849" s="36" t="s">
        <v>965</v>
      </c>
      <c r="C849" s="11">
        <v>47.7946016</v>
      </c>
      <c r="D849" s="11">
        <v>200</v>
      </c>
      <c r="E849" s="37">
        <v>85.6</v>
      </c>
      <c r="F849" s="38">
        <v>0.8</v>
      </c>
      <c r="G849" s="25">
        <v>0.2</v>
      </c>
      <c r="H849" s="25">
        <v>11.1</v>
      </c>
      <c r="I849" s="25">
        <v>11.4</v>
      </c>
      <c r="J849" s="25">
        <v>11.1</v>
      </c>
      <c r="K849" s="25">
        <v>11.1</v>
      </c>
      <c r="L849" s="30">
        <v>0</v>
      </c>
      <c r="M849" s="25">
        <v>0</v>
      </c>
      <c r="N849" s="25">
        <v>0</v>
      </c>
      <c r="O849" s="25">
        <v>0</v>
      </c>
      <c r="P849" s="25">
        <v>1.7</v>
      </c>
      <c r="Q849" s="25">
        <v>0</v>
      </c>
      <c r="R849" s="25">
        <v>0.1</v>
      </c>
      <c r="S849" s="25">
        <v>0.1</v>
      </c>
      <c r="T849" s="25">
        <v>0</v>
      </c>
      <c r="U849" s="25">
        <v>0.1</v>
      </c>
      <c r="V849" s="28">
        <v>0</v>
      </c>
      <c r="W849" s="22">
        <v>1.2E-2</v>
      </c>
      <c r="X849" s="9">
        <v>12</v>
      </c>
      <c r="Y849" s="9">
        <v>75</v>
      </c>
      <c r="Z849" s="22">
        <v>0</v>
      </c>
      <c r="AA849" s="22">
        <v>0.33</v>
      </c>
      <c r="AB849" s="40">
        <v>0.08</v>
      </c>
      <c r="AC849" s="40">
        <v>0.04</v>
      </c>
      <c r="AD849" s="42">
        <v>0.4</v>
      </c>
      <c r="AE849" s="42">
        <v>0.3</v>
      </c>
      <c r="AF849" s="46">
        <v>0.1</v>
      </c>
      <c r="AG849" s="40">
        <v>7.0000000000000007E-2</v>
      </c>
      <c r="AH849" s="22">
        <v>0</v>
      </c>
      <c r="AI849" s="22">
        <v>40</v>
      </c>
      <c r="AJ849" s="22">
        <v>32</v>
      </c>
      <c r="AK849" s="30">
        <v>0.6</v>
      </c>
      <c r="AL849" s="25">
        <v>2</v>
      </c>
      <c r="AM849" s="28">
        <v>160</v>
      </c>
      <c r="AN849" s="28">
        <v>29</v>
      </c>
      <c r="AO849" s="28">
        <v>17</v>
      </c>
      <c r="AP849" s="28">
        <v>11</v>
      </c>
      <c r="AQ849" s="25">
        <v>0.1</v>
      </c>
      <c r="AR849" s="25">
        <v>0.1</v>
      </c>
    </row>
    <row r="850" spans="1:44" ht="18" customHeight="1" x14ac:dyDescent="0.25">
      <c r="A850" t="s">
        <v>458</v>
      </c>
      <c r="B850" s="36" t="s">
        <v>966</v>
      </c>
      <c r="C850" s="11">
        <v>42.776168431999999</v>
      </c>
      <c r="D850" s="11">
        <v>179</v>
      </c>
      <c r="E850" s="37">
        <v>85.8</v>
      </c>
      <c r="F850" s="38">
        <v>0.8</v>
      </c>
      <c r="G850" s="25">
        <v>0.1</v>
      </c>
      <c r="H850" s="25">
        <v>8.5</v>
      </c>
      <c r="I850" s="25">
        <v>8.8000000000000007</v>
      </c>
      <c r="J850" s="25">
        <v>8.5</v>
      </c>
      <c r="K850" s="25">
        <v>8.5</v>
      </c>
      <c r="L850" s="30">
        <v>1.9</v>
      </c>
      <c r="M850" s="25">
        <v>0</v>
      </c>
      <c r="N850" s="25">
        <v>0</v>
      </c>
      <c r="O850" s="25">
        <v>0</v>
      </c>
      <c r="P850" s="25">
        <v>2.1</v>
      </c>
      <c r="Q850" s="25">
        <v>0</v>
      </c>
      <c r="R850" s="25">
        <v>0.1</v>
      </c>
      <c r="S850" s="25">
        <v>0</v>
      </c>
      <c r="T850" s="25">
        <v>0</v>
      </c>
      <c r="U850" s="25">
        <v>0</v>
      </c>
      <c r="V850" s="28">
        <v>0</v>
      </c>
      <c r="W850" s="22">
        <v>0.18</v>
      </c>
      <c r="X850" s="9">
        <v>180</v>
      </c>
      <c r="Y850" s="9">
        <v>1100</v>
      </c>
      <c r="Z850" s="22">
        <v>0</v>
      </c>
      <c r="AA850" s="46">
        <v>0.7</v>
      </c>
      <c r="AB850" s="40">
        <v>0.04</v>
      </c>
      <c r="AC850" s="42">
        <v>0.1</v>
      </c>
      <c r="AD850" s="42">
        <v>0.6</v>
      </c>
      <c r="AE850" s="46">
        <v>0.5</v>
      </c>
      <c r="AF850" s="46">
        <v>0.1</v>
      </c>
      <c r="AG850" s="40">
        <v>7.0000000000000007E-2</v>
      </c>
      <c r="AH850" s="22">
        <v>0</v>
      </c>
      <c r="AI850" s="43">
        <v>3</v>
      </c>
      <c r="AJ850" s="43">
        <v>5</v>
      </c>
      <c r="AK850" s="30">
        <v>0.8</v>
      </c>
      <c r="AL850" s="25">
        <v>1</v>
      </c>
      <c r="AM850" s="28">
        <v>260</v>
      </c>
      <c r="AN850" s="25">
        <v>9</v>
      </c>
      <c r="AO850" s="28">
        <v>15</v>
      </c>
      <c r="AP850" s="28">
        <v>12</v>
      </c>
      <c r="AQ850" s="25">
        <v>1</v>
      </c>
      <c r="AR850" s="25">
        <v>0.1</v>
      </c>
    </row>
    <row r="851" spans="1:44" ht="18" customHeight="1" x14ac:dyDescent="0.25">
      <c r="A851" t="s">
        <v>459</v>
      </c>
      <c r="B851" s="26" t="s">
        <v>1841</v>
      </c>
      <c r="C851" s="11">
        <v>150.314022032</v>
      </c>
      <c r="D851" s="11">
        <v>629</v>
      </c>
      <c r="E851" s="37">
        <v>58.5</v>
      </c>
      <c r="F851" s="38">
        <v>0.5</v>
      </c>
      <c r="G851" s="25">
        <v>0.1</v>
      </c>
      <c r="H851" s="25">
        <v>39.299999999999997</v>
      </c>
      <c r="I851" s="25">
        <v>39.299999999999997</v>
      </c>
      <c r="J851" s="25">
        <v>39.299999999999997</v>
      </c>
      <c r="K851" s="25">
        <v>39.299999999999997</v>
      </c>
      <c r="L851" s="30">
        <v>0</v>
      </c>
      <c r="M851" s="25">
        <v>0</v>
      </c>
      <c r="N851" s="25">
        <v>0</v>
      </c>
      <c r="O851" s="25">
        <v>0</v>
      </c>
      <c r="P851" s="25">
        <v>1.2</v>
      </c>
      <c r="Q851" s="25">
        <v>0</v>
      </c>
      <c r="R851" s="25">
        <v>0.1</v>
      </c>
      <c r="S851" s="25">
        <v>0</v>
      </c>
      <c r="T851" s="25">
        <v>0</v>
      </c>
      <c r="U851" s="25">
        <v>0</v>
      </c>
      <c r="V851" s="28">
        <v>0</v>
      </c>
      <c r="W851" s="22">
        <v>5.7000000000000002E-2</v>
      </c>
      <c r="X851" s="9">
        <v>57</v>
      </c>
      <c r="Y851" s="9">
        <v>337</v>
      </c>
      <c r="Z851" s="22">
        <v>0</v>
      </c>
      <c r="AA851" s="46">
        <v>0.9</v>
      </c>
      <c r="AB851" s="40">
        <v>0.01</v>
      </c>
      <c r="AC851" s="40">
        <v>7.0000000000000007E-2</v>
      </c>
      <c r="AD851" s="42">
        <v>0.5</v>
      </c>
      <c r="AE851" s="46">
        <v>0.4</v>
      </c>
      <c r="AF851" s="46">
        <v>0.1</v>
      </c>
      <c r="AG851" s="40">
        <v>0.06</v>
      </c>
      <c r="AH851" s="22">
        <v>0</v>
      </c>
      <c r="AI851" s="24">
        <v>1</v>
      </c>
      <c r="AJ851" s="43">
        <v>2</v>
      </c>
      <c r="AK851" s="30">
        <v>0.37</v>
      </c>
      <c r="AL851" s="25">
        <v>1</v>
      </c>
      <c r="AM851" s="28">
        <v>140</v>
      </c>
      <c r="AN851" s="28">
        <v>10</v>
      </c>
      <c r="AO851" s="28">
        <v>12</v>
      </c>
      <c r="AP851" s="25">
        <v>9</v>
      </c>
      <c r="AQ851" s="25">
        <v>0.2</v>
      </c>
      <c r="AR851" s="25">
        <v>0.1</v>
      </c>
    </row>
    <row r="852" spans="1:44" ht="18" customHeight="1" x14ac:dyDescent="0.25">
      <c r="A852" t="s">
        <v>460</v>
      </c>
      <c r="B852" s="26" t="s">
        <v>1842</v>
      </c>
      <c r="C852" s="11">
        <v>194.28505550399998</v>
      </c>
      <c r="D852" s="11">
        <v>813</v>
      </c>
      <c r="E852" s="37">
        <v>27.3</v>
      </c>
      <c r="F852" s="38">
        <v>5.4</v>
      </c>
      <c r="G852" s="25">
        <v>0.9</v>
      </c>
      <c r="H852" s="25">
        <v>41.2</v>
      </c>
      <c r="I852" s="25">
        <v>41.5</v>
      </c>
      <c r="J852" s="25">
        <v>41.2</v>
      </c>
      <c r="K852" s="25">
        <v>41.2</v>
      </c>
      <c r="L852" s="30">
        <v>3</v>
      </c>
      <c r="M852" s="25">
        <v>0</v>
      </c>
      <c r="N852" s="25">
        <v>0</v>
      </c>
      <c r="O852" s="25">
        <v>0</v>
      </c>
      <c r="P852" s="25">
        <v>19</v>
      </c>
      <c r="Q852" s="25">
        <v>0.1</v>
      </c>
      <c r="R852" s="25">
        <v>0.4</v>
      </c>
      <c r="S852" s="25">
        <v>0.2</v>
      </c>
      <c r="T852" s="25">
        <v>0</v>
      </c>
      <c r="U852" s="25">
        <v>0.2</v>
      </c>
      <c r="V852" s="28">
        <v>0</v>
      </c>
      <c r="W852" s="22">
        <v>0.41699999999999998</v>
      </c>
      <c r="X852" s="9">
        <v>417</v>
      </c>
      <c r="Y852" s="9">
        <v>2500</v>
      </c>
      <c r="Z852" s="22">
        <v>0</v>
      </c>
      <c r="AA852" s="22">
        <v>4.5</v>
      </c>
      <c r="AB852" s="9">
        <v>0</v>
      </c>
      <c r="AC852" s="22">
        <v>0.16</v>
      </c>
      <c r="AD852" s="9">
        <v>3.7</v>
      </c>
      <c r="AE852" s="24">
        <v>3</v>
      </c>
      <c r="AF852" s="42">
        <v>0.7</v>
      </c>
      <c r="AG852" s="22">
        <v>0.17</v>
      </c>
      <c r="AH852" s="22">
        <v>0</v>
      </c>
      <c r="AI852" s="22">
        <v>12</v>
      </c>
      <c r="AJ852" s="22">
        <v>14</v>
      </c>
      <c r="AK852" s="30">
        <v>3.2</v>
      </c>
      <c r="AL852" s="28">
        <v>44</v>
      </c>
      <c r="AM852" s="28">
        <v>1479</v>
      </c>
      <c r="AN852" s="28">
        <v>53</v>
      </c>
      <c r="AO852" s="28">
        <v>120</v>
      </c>
      <c r="AP852" s="28">
        <v>51</v>
      </c>
      <c r="AQ852" s="25">
        <v>5.8</v>
      </c>
      <c r="AR852" s="25">
        <v>0.2</v>
      </c>
    </row>
    <row r="853" spans="1:44" ht="18" customHeight="1" x14ac:dyDescent="0.25">
      <c r="A853" t="s">
        <v>461</v>
      </c>
      <c r="B853" s="36" t="s">
        <v>211</v>
      </c>
      <c r="C853" s="11">
        <v>57.831467935999996</v>
      </c>
      <c r="D853" s="11">
        <v>242</v>
      </c>
      <c r="E853" s="37">
        <v>82.6</v>
      </c>
      <c r="F853" s="38">
        <v>0.6</v>
      </c>
      <c r="G853" s="25">
        <v>0</v>
      </c>
      <c r="H853" s="25">
        <v>14.8</v>
      </c>
      <c r="I853" s="25">
        <v>14.8</v>
      </c>
      <c r="J853" s="25">
        <v>14.8</v>
      </c>
      <c r="K853" s="25">
        <v>14.8</v>
      </c>
      <c r="L853" s="30">
        <v>0</v>
      </c>
      <c r="M853" s="25">
        <v>0</v>
      </c>
      <c r="N853" s="25">
        <v>0</v>
      </c>
      <c r="O853" s="25">
        <v>0</v>
      </c>
      <c r="P853" s="25">
        <v>1.5</v>
      </c>
      <c r="Q853" s="25">
        <v>0</v>
      </c>
      <c r="R853" s="25">
        <v>0</v>
      </c>
      <c r="S853" s="25">
        <v>0</v>
      </c>
      <c r="T853" s="25">
        <v>0</v>
      </c>
      <c r="U853" s="25">
        <v>0</v>
      </c>
      <c r="V853" s="28">
        <v>0</v>
      </c>
      <c r="W853" s="22">
        <v>0.17699999999999999</v>
      </c>
      <c r="X853" s="9">
        <v>177</v>
      </c>
      <c r="Y853" s="9">
        <v>1060</v>
      </c>
      <c r="Z853" s="22">
        <v>0</v>
      </c>
      <c r="AA853" s="46">
        <v>0.1</v>
      </c>
      <c r="AB853" s="40">
        <v>0.03</v>
      </c>
      <c r="AC853" s="40">
        <v>0.02</v>
      </c>
      <c r="AD853" s="42">
        <v>0.5</v>
      </c>
      <c r="AE853" s="42">
        <v>0.3</v>
      </c>
      <c r="AF853" s="46">
        <v>0.2</v>
      </c>
      <c r="AG853" s="22">
        <v>4.4999999999999998E-2</v>
      </c>
      <c r="AH853" s="22">
        <v>0</v>
      </c>
      <c r="AI853" s="43">
        <v>3</v>
      </c>
      <c r="AJ853" s="43">
        <v>7</v>
      </c>
      <c r="AK853" s="30">
        <v>0.55000000000000004</v>
      </c>
      <c r="AL853" s="25">
        <v>5</v>
      </c>
      <c r="AM853" s="28">
        <v>228</v>
      </c>
      <c r="AN853" s="28">
        <v>10</v>
      </c>
      <c r="AO853" s="28">
        <v>13</v>
      </c>
      <c r="AP853" s="25">
        <v>7</v>
      </c>
      <c r="AQ853" s="25">
        <v>0.2</v>
      </c>
      <c r="AR853" s="25">
        <v>0.1</v>
      </c>
    </row>
    <row r="854" spans="1:44" ht="18" customHeight="1" x14ac:dyDescent="0.25">
      <c r="A854" t="s">
        <v>462</v>
      </c>
      <c r="B854" s="36" t="s">
        <v>1845</v>
      </c>
      <c r="C854" s="11">
        <v>69.780118336000001</v>
      </c>
      <c r="D854" s="11">
        <v>292</v>
      </c>
      <c r="E854" s="37">
        <v>79.099999999999994</v>
      </c>
      <c r="F854" s="38">
        <v>0.9</v>
      </c>
      <c r="G854" s="25">
        <v>0.5</v>
      </c>
      <c r="H854" s="25">
        <v>16.3</v>
      </c>
      <c r="I854" s="25">
        <v>16.3</v>
      </c>
      <c r="J854" s="25">
        <v>16.3</v>
      </c>
      <c r="K854" s="25">
        <v>16.3</v>
      </c>
      <c r="L854" s="30">
        <v>0.17</v>
      </c>
      <c r="M854" s="25">
        <v>0</v>
      </c>
      <c r="N854" s="25">
        <v>0</v>
      </c>
      <c r="O854" s="25">
        <v>0</v>
      </c>
      <c r="P854" s="25">
        <v>2.2999999999999998</v>
      </c>
      <c r="Q854" s="25">
        <v>0.1</v>
      </c>
      <c r="R854" s="25">
        <v>0.1</v>
      </c>
      <c r="S854" s="25">
        <v>0.2</v>
      </c>
      <c r="T854" s="25">
        <v>0</v>
      </c>
      <c r="U854" s="25">
        <v>0.2</v>
      </c>
      <c r="V854" s="28">
        <v>0</v>
      </c>
      <c r="W854" s="22">
        <v>8.0000000000000002E-3</v>
      </c>
      <c r="X854" s="43">
        <v>8</v>
      </c>
      <c r="Y854" s="9">
        <v>50</v>
      </c>
      <c r="Z854" s="22">
        <v>0</v>
      </c>
      <c r="AA854" s="22">
        <v>0.77</v>
      </c>
      <c r="AB854" s="40">
        <v>0.03</v>
      </c>
      <c r="AC854" s="40">
        <v>0.02</v>
      </c>
      <c r="AD854" s="42">
        <v>0.4</v>
      </c>
      <c r="AE854" s="42">
        <v>0.3</v>
      </c>
      <c r="AF854" s="46">
        <v>0.1</v>
      </c>
      <c r="AG854" s="22">
        <v>0.11</v>
      </c>
      <c r="AH854" s="22">
        <v>0</v>
      </c>
      <c r="AI854" s="24">
        <v>1</v>
      </c>
      <c r="AJ854" s="43">
        <v>7</v>
      </c>
      <c r="AK854" s="30">
        <v>0.61</v>
      </c>
      <c r="AL854" s="25">
        <v>3</v>
      </c>
      <c r="AM854" s="28">
        <v>168</v>
      </c>
      <c r="AN854" s="28">
        <v>35</v>
      </c>
      <c r="AO854" s="28">
        <v>29</v>
      </c>
      <c r="AP854" s="28">
        <v>20</v>
      </c>
      <c r="AQ854" s="25">
        <v>0.6</v>
      </c>
      <c r="AR854" s="25">
        <v>0.1</v>
      </c>
    </row>
    <row r="855" spans="1:44" ht="18" customHeight="1" x14ac:dyDescent="0.25">
      <c r="A855" t="s">
        <v>463</v>
      </c>
      <c r="B855" s="26" t="s">
        <v>1843</v>
      </c>
      <c r="C855" s="11">
        <v>280</v>
      </c>
      <c r="D855" s="11">
        <v>1174</v>
      </c>
      <c r="E855" s="37">
        <v>25.1</v>
      </c>
      <c r="F855" s="38">
        <v>0.5</v>
      </c>
      <c r="G855" s="25">
        <v>0.4</v>
      </c>
      <c r="H855" s="25">
        <v>71.2</v>
      </c>
      <c r="I855" s="25">
        <v>73.3</v>
      </c>
      <c r="J855" s="25">
        <v>71.2</v>
      </c>
      <c r="K855" s="25">
        <v>71.2</v>
      </c>
      <c r="L855" s="30">
        <v>0</v>
      </c>
      <c r="M855" s="25">
        <v>0</v>
      </c>
      <c r="N855" s="25">
        <v>0</v>
      </c>
      <c r="O855" s="25">
        <v>0</v>
      </c>
      <c r="P855" s="25">
        <v>2.2999999999999998</v>
      </c>
      <c r="Q855" s="25">
        <v>0.1</v>
      </c>
      <c r="R855" s="25">
        <v>0.1</v>
      </c>
      <c r="S855" s="25">
        <v>0.1</v>
      </c>
      <c r="T855" s="25">
        <v>0</v>
      </c>
      <c r="U855" s="25">
        <v>0.1</v>
      </c>
      <c r="V855" s="28">
        <v>0</v>
      </c>
      <c r="W855" s="22">
        <v>0</v>
      </c>
      <c r="X855" s="9">
        <v>0</v>
      </c>
      <c r="Y855" s="9">
        <v>0</v>
      </c>
      <c r="Z855" s="22">
        <v>0</v>
      </c>
      <c r="AA855" s="9">
        <v>0</v>
      </c>
      <c r="AB855" s="9">
        <v>0</v>
      </c>
      <c r="AC855" s="9">
        <v>0</v>
      </c>
      <c r="AD855" s="9">
        <v>0</v>
      </c>
      <c r="AE855" s="22">
        <v>0</v>
      </c>
      <c r="AF855" s="11">
        <v>0</v>
      </c>
      <c r="AG855" s="9">
        <v>0</v>
      </c>
      <c r="AH855" s="22">
        <v>0</v>
      </c>
      <c r="AI855" s="22">
        <v>0</v>
      </c>
      <c r="AJ855" s="22">
        <v>0</v>
      </c>
      <c r="AK855" s="30">
        <v>0.48</v>
      </c>
      <c r="AL855" s="28">
        <v>65</v>
      </c>
      <c r="AM855" s="28">
        <v>18</v>
      </c>
      <c r="AN855" s="28">
        <v>45</v>
      </c>
      <c r="AO855" s="28">
        <v>11</v>
      </c>
      <c r="AP855" s="28">
        <v>10</v>
      </c>
      <c r="AQ855" s="25">
        <v>1.4</v>
      </c>
      <c r="AR855" s="25">
        <v>0.1</v>
      </c>
    </row>
    <row r="856" spans="1:44" ht="18" customHeight="1" x14ac:dyDescent="0.25">
      <c r="A856" t="s">
        <v>464</v>
      </c>
      <c r="B856" s="26" t="s">
        <v>1844</v>
      </c>
      <c r="C856" s="11">
        <v>234</v>
      </c>
      <c r="D856" s="11">
        <v>977</v>
      </c>
      <c r="E856" s="37">
        <v>25.6</v>
      </c>
      <c r="F856" s="38">
        <v>2.2999999999999998</v>
      </c>
      <c r="G856" s="25">
        <v>0.6</v>
      </c>
      <c r="H856" s="25">
        <v>58.3</v>
      </c>
      <c r="I856" s="25">
        <v>58.4</v>
      </c>
      <c r="J856" s="25">
        <v>58.3</v>
      </c>
      <c r="K856" s="25">
        <v>58.3</v>
      </c>
      <c r="L856" s="30">
        <v>0</v>
      </c>
      <c r="M856" s="25">
        <v>0</v>
      </c>
      <c r="N856" s="25">
        <v>0</v>
      </c>
      <c r="O856" s="25">
        <v>0</v>
      </c>
      <c r="P856" s="25">
        <v>11</v>
      </c>
      <c r="Q856" s="25">
        <v>0.1</v>
      </c>
      <c r="R856" s="25">
        <v>0.1</v>
      </c>
      <c r="S856" s="25">
        <v>0.3</v>
      </c>
      <c r="T856" s="25">
        <v>0</v>
      </c>
      <c r="U856" s="25">
        <v>0.3</v>
      </c>
      <c r="V856" s="28">
        <v>0</v>
      </c>
      <c r="W856" s="22">
        <v>1.0999999999999999E-2</v>
      </c>
      <c r="X856" s="9">
        <v>11</v>
      </c>
      <c r="Y856" s="9">
        <v>65</v>
      </c>
      <c r="Z856" s="22">
        <v>0</v>
      </c>
      <c r="AA856" s="46">
        <v>0.7</v>
      </c>
      <c r="AB856" s="40">
        <v>7.0000000000000007E-2</v>
      </c>
      <c r="AC856" s="40">
        <v>0.06</v>
      </c>
      <c r="AD856" s="9">
        <v>1.2</v>
      </c>
      <c r="AE856" s="46">
        <v>0.8</v>
      </c>
      <c r="AF856" s="46">
        <v>0.4</v>
      </c>
      <c r="AG856" s="22">
        <v>0.22</v>
      </c>
      <c r="AH856" s="22">
        <v>0</v>
      </c>
      <c r="AI856" s="24">
        <v>1</v>
      </c>
      <c r="AJ856" s="43">
        <v>9</v>
      </c>
      <c r="AK856" s="30">
        <v>2.2000000000000002</v>
      </c>
      <c r="AL856" s="28">
        <v>62</v>
      </c>
      <c r="AM856" s="28">
        <v>944</v>
      </c>
      <c r="AN856" s="28">
        <v>235</v>
      </c>
      <c r="AO856" s="28">
        <v>72</v>
      </c>
      <c r="AP856" s="28">
        <v>86</v>
      </c>
      <c r="AQ856" s="25">
        <v>2.6</v>
      </c>
      <c r="AR856" s="25">
        <v>0.3</v>
      </c>
    </row>
    <row r="857" spans="1:44" ht="18" customHeight="1" x14ac:dyDescent="0.25">
      <c r="A857" t="s">
        <v>465</v>
      </c>
      <c r="B857" s="36" t="s">
        <v>967</v>
      </c>
      <c r="C857" s="11">
        <v>33.934167135999999</v>
      </c>
      <c r="D857" s="11">
        <v>142</v>
      </c>
      <c r="E857" s="37">
        <v>84.3</v>
      </c>
      <c r="F857" s="38">
        <v>0.9</v>
      </c>
      <c r="G857" s="25">
        <v>0.6</v>
      </c>
      <c r="H857" s="25">
        <v>5.0999999999999996</v>
      </c>
      <c r="I857" s="25">
        <v>5.0999999999999996</v>
      </c>
      <c r="J857" s="25">
        <v>5.0999999999999996</v>
      </c>
      <c r="K857" s="25">
        <v>5.0999999999999996</v>
      </c>
      <c r="L857" s="30">
        <v>1.9</v>
      </c>
      <c r="M857" s="25">
        <v>0</v>
      </c>
      <c r="N857" s="25">
        <v>0</v>
      </c>
      <c r="O857" s="25">
        <v>0</v>
      </c>
      <c r="P857" s="25">
        <v>6.7</v>
      </c>
      <c r="Q857" s="25">
        <v>0</v>
      </c>
      <c r="R857" s="25">
        <v>0.1</v>
      </c>
      <c r="S857" s="25">
        <v>0.3</v>
      </c>
      <c r="T857" s="25">
        <v>0</v>
      </c>
      <c r="U857" s="25">
        <v>0.2</v>
      </c>
      <c r="V857" s="28">
        <v>0</v>
      </c>
      <c r="W857" s="22">
        <v>2E-3</v>
      </c>
      <c r="X857" s="43">
        <v>2</v>
      </c>
      <c r="Y857" s="9">
        <v>10</v>
      </c>
      <c r="Z857" s="22">
        <v>0</v>
      </c>
      <c r="AA857" s="46">
        <v>0.2</v>
      </c>
      <c r="AB857" s="40">
        <v>0.03</v>
      </c>
      <c r="AC857" s="40">
        <v>0.02</v>
      </c>
      <c r="AD857" s="42">
        <v>0.8</v>
      </c>
      <c r="AE857" s="46">
        <v>0.6</v>
      </c>
      <c r="AF857" s="46">
        <v>0.2</v>
      </c>
      <c r="AG857" s="40">
        <v>0.05</v>
      </c>
      <c r="AH857" s="22">
        <v>0</v>
      </c>
      <c r="AI857" s="22">
        <v>30</v>
      </c>
      <c r="AJ857" s="22">
        <v>33</v>
      </c>
      <c r="AK857" s="30">
        <v>0.54</v>
      </c>
      <c r="AL857" s="25">
        <v>1</v>
      </c>
      <c r="AM857" s="28">
        <v>229</v>
      </c>
      <c r="AN857" s="28">
        <v>26</v>
      </c>
      <c r="AO857" s="28">
        <v>23</v>
      </c>
      <c r="AP857" s="28">
        <v>20</v>
      </c>
      <c r="AQ857" s="25">
        <v>0.5</v>
      </c>
      <c r="AR857" s="25">
        <v>0.3</v>
      </c>
    </row>
    <row r="858" spans="1:44" ht="18" customHeight="1" x14ac:dyDescent="0.25">
      <c r="A858" t="s">
        <v>466</v>
      </c>
      <c r="B858" s="36" t="s">
        <v>968</v>
      </c>
      <c r="C858" s="11">
        <v>50.662277695999997</v>
      </c>
      <c r="D858" s="11">
        <v>212</v>
      </c>
      <c r="E858" s="37">
        <v>85.2</v>
      </c>
      <c r="F858" s="38">
        <v>0.9</v>
      </c>
      <c r="G858" s="25">
        <v>0.3</v>
      </c>
      <c r="H858" s="25">
        <v>11.5</v>
      </c>
      <c r="I858" s="25">
        <v>11.5</v>
      </c>
      <c r="J858" s="25">
        <v>11.5</v>
      </c>
      <c r="K858" s="25">
        <v>11.5</v>
      </c>
      <c r="L858" s="30">
        <v>0.42</v>
      </c>
      <c r="M858" s="25">
        <v>0</v>
      </c>
      <c r="N858" s="25">
        <v>0</v>
      </c>
      <c r="O858" s="25">
        <v>0</v>
      </c>
      <c r="P858" s="25">
        <v>1.6</v>
      </c>
      <c r="Q858" s="25">
        <v>0.1</v>
      </c>
      <c r="R858" s="25">
        <v>0.1</v>
      </c>
      <c r="S858" s="25">
        <v>0.1</v>
      </c>
      <c r="T858" s="25">
        <v>0</v>
      </c>
      <c r="U858" s="25">
        <v>0</v>
      </c>
      <c r="V858" s="28">
        <v>0</v>
      </c>
      <c r="W858" s="22">
        <v>0.02</v>
      </c>
      <c r="X858" s="9">
        <v>20</v>
      </c>
      <c r="Y858" s="9">
        <v>123</v>
      </c>
      <c r="Z858" s="22">
        <v>0</v>
      </c>
      <c r="AA858" s="22">
        <v>0.13</v>
      </c>
      <c r="AB858" s="40">
        <v>0.04</v>
      </c>
      <c r="AC858" s="40">
        <v>0.05</v>
      </c>
      <c r="AD858" s="42">
        <v>0.5</v>
      </c>
      <c r="AE858" s="46">
        <v>0.4</v>
      </c>
      <c r="AF858" s="46">
        <v>0.1</v>
      </c>
      <c r="AG858" s="40">
        <v>0.05</v>
      </c>
      <c r="AH858" s="22">
        <v>0</v>
      </c>
      <c r="AI858" s="22">
        <v>10</v>
      </c>
      <c r="AJ858" s="43">
        <v>9</v>
      </c>
      <c r="AK858" s="30">
        <v>0.55000000000000004</v>
      </c>
      <c r="AL858" s="25">
        <v>3</v>
      </c>
      <c r="AM858" s="28">
        <v>201</v>
      </c>
      <c r="AN858" s="28">
        <v>15</v>
      </c>
      <c r="AO858" s="28">
        <v>17</v>
      </c>
      <c r="AP858" s="28">
        <v>10</v>
      </c>
      <c r="AQ858" s="25">
        <v>0.4</v>
      </c>
      <c r="AR858" s="25">
        <v>0.1</v>
      </c>
    </row>
    <row r="859" spans="1:44" ht="18" customHeight="1" x14ac:dyDescent="0.25">
      <c r="A859" t="s">
        <v>467</v>
      </c>
      <c r="B859" s="36" t="s">
        <v>953</v>
      </c>
      <c r="C859" s="11">
        <v>53.290980783999998</v>
      </c>
      <c r="D859" s="11">
        <v>223</v>
      </c>
      <c r="E859" s="37">
        <v>82.9</v>
      </c>
      <c r="F859" s="38">
        <v>1.1000000000000001</v>
      </c>
      <c r="G859" s="25">
        <v>0.5</v>
      </c>
      <c r="H859" s="25">
        <v>10.9</v>
      </c>
      <c r="I859" s="25">
        <v>10.9</v>
      </c>
      <c r="J859" s="25">
        <v>10.9</v>
      </c>
      <c r="K859" s="25">
        <v>10.9</v>
      </c>
      <c r="L859" s="30">
        <v>1.2</v>
      </c>
      <c r="M859" s="25">
        <v>0</v>
      </c>
      <c r="N859" s="25">
        <v>0</v>
      </c>
      <c r="O859" s="25">
        <v>0</v>
      </c>
      <c r="P859" s="25">
        <v>1.9</v>
      </c>
      <c r="Q859" s="25">
        <v>0.1</v>
      </c>
      <c r="R859" s="25">
        <v>0.1</v>
      </c>
      <c r="S859" s="25">
        <v>0.2</v>
      </c>
      <c r="T859" s="25">
        <v>0</v>
      </c>
      <c r="U859" s="25">
        <v>0.1</v>
      </c>
      <c r="V859" s="28">
        <v>0</v>
      </c>
      <c r="W859" s="22">
        <v>7.0000000000000001E-3</v>
      </c>
      <c r="X859" s="43">
        <v>7</v>
      </c>
      <c r="Y859" s="9">
        <v>42</v>
      </c>
      <c r="Z859" s="22">
        <v>0</v>
      </c>
      <c r="AA859" s="46">
        <v>0.4</v>
      </c>
      <c r="AB859" s="40">
        <v>0.02</v>
      </c>
      <c r="AC859" s="40">
        <v>0.05</v>
      </c>
      <c r="AD859" s="42">
        <v>0.5</v>
      </c>
      <c r="AE859" s="42">
        <v>0.3</v>
      </c>
      <c r="AF859" s="46">
        <v>0.2</v>
      </c>
      <c r="AG859" s="41">
        <v>0.02</v>
      </c>
      <c r="AH859" s="22">
        <v>0</v>
      </c>
      <c r="AI859" s="22">
        <v>72</v>
      </c>
      <c r="AJ859" s="22">
        <v>42</v>
      </c>
      <c r="AK859" s="30">
        <v>0.72</v>
      </c>
      <c r="AL859" s="25">
        <v>9</v>
      </c>
      <c r="AM859" s="28">
        <v>302</v>
      </c>
      <c r="AN859" s="28">
        <v>19</v>
      </c>
      <c r="AO859" s="28">
        <v>28</v>
      </c>
      <c r="AP859" s="28">
        <v>18</v>
      </c>
      <c r="AQ859" s="25">
        <v>0.4</v>
      </c>
      <c r="AR859" s="25">
        <v>0.2</v>
      </c>
    </row>
    <row r="860" spans="1:44" ht="18" customHeight="1" x14ac:dyDescent="0.25">
      <c r="A860" t="s">
        <v>468</v>
      </c>
      <c r="B860" s="36" t="s">
        <v>1846</v>
      </c>
      <c r="C860" s="11">
        <v>42.298222415999994</v>
      </c>
      <c r="D860" s="11">
        <v>177</v>
      </c>
      <c r="E860" s="37">
        <v>86.3</v>
      </c>
      <c r="F860" s="38">
        <v>1.1000000000000001</v>
      </c>
      <c r="G860" s="25">
        <v>0.2</v>
      </c>
      <c r="H860" s="25">
        <v>8.9</v>
      </c>
      <c r="I860" s="25">
        <v>9.1</v>
      </c>
      <c r="J860" s="25">
        <v>8.9</v>
      </c>
      <c r="K860" s="25">
        <v>8.9</v>
      </c>
      <c r="L860" s="30">
        <v>0.68</v>
      </c>
      <c r="M860" s="25">
        <v>0</v>
      </c>
      <c r="N860" s="25">
        <v>0</v>
      </c>
      <c r="O860" s="25">
        <v>0</v>
      </c>
      <c r="P860" s="25">
        <v>1.8</v>
      </c>
      <c r="Q860" s="25">
        <v>0</v>
      </c>
      <c r="R860" s="25">
        <v>0</v>
      </c>
      <c r="S860" s="25">
        <v>0.1</v>
      </c>
      <c r="T860" s="25">
        <v>0</v>
      </c>
      <c r="U860" s="25">
        <v>0</v>
      </c>
      <c r="V860" s="28">
        <v>0</v>
      </c>
      <c r="W860" s="22">
        <v>0.02</v>
      </c>
      <c r="X860" s="9">
        <v>20</v>
      </c>
      <c r="Y860" s="9">
        <v>120</v>
      </c>
      <c r="Z860" s="22">
        <v>0</v>
      </c>
      <c r="AA860" s="22">
        <v>0.24</v>
      </c>
      <c r="AB860" s="40">
        <v>0.09</v>
      </c>
      <c r="AC860" s="40">
        <v>0.05</v>
      </c>
      <c r="AD860" s="42">
        <v>0.8</v>
      </c>
      <c r="AE860" s="46">
        <v>0.7</v>
      </c>
      <c r="AF860" s="46">
        <v>0.1</v>
      </c>
      <c r="AG860" s="46">
        <v>0.1</v>
      </c>
      <c r="AH860" s="22">
        <v>0</v>
      </c>
      <c r="AI860" s="22">
        <v>57</v>
      </c>
      <c r="AJ860" s="22">
        <v>31</v>
      </c>
      <c r="AK860" s="30">
        <v>0.42</v>
      </c>
      <c r="AL860" s="25">
        <v>4</v>
      </c>
      <c r="AM860" s="28">
        <v>159</v>
      </c>
      <c r="AN860" s="28">
        <v>35</v>
      </c>
      <c r="AO860" s="28">
        <v>19</v>
      </c>
      <c r="AP860" s="28">
        <v>11</v>
      </c>
      <c r="AQ860" s="25">
        <v>0.2</v>
      </c>
      <c r="AR860" s="25">
        <v>0.1</v>
      </c>
    </row>
    <row r="861" spans="1:44" ht="18" customHeight="1" x14ac:dyDescent="0.25">
      <c r="A861" t="s">
        <v>469</v>
      </c>
      <c r="B861" s="36" t="s">
        <v>212</v>
      </c>
      <c r="C861" s="11">
        <v>26.048057871999998</v>
      </c>
      <c r="D861" s="11">
        <v>109</v>
      </c>
      <c r="E861" s="37">
        <v>90.1</v>
      </c>
      <c r="F861" s="38">
        <v>0.5</v>
      </c>
      <c r="G861" s="25">
        <v>0.3</v>
      </c>
      <c r="H861" s="25">
        <v>1.9</v>
      </c>
      <c r="I861" s="25">
        <v>1.9</v>
      </c>
      <c r="J861" s="25">
        <v>1.9</v>
      </c>
      <c r="K861" s="25">
        <v>1.9</v>
      </c>
      <c r="L861" s="30">
        <v>4.72</v>
      </c>
      <c r="M861" s="25">
        <v>0</v>
      </c>
      <c r="N861" s="25">
        <v>0</v>
      </c>
      <c r="O861" s="25">
        <v>0</v>
      </c>
      <c r="P861" s="25">
        <v>2.1</v>
      </c>
      <c r="Q861" s="25">
        <v>0.1</v>
      </c>
      <c r="R861" s="25">
        <v>0</v>
      </c>
      <c r="S861" s="25">
        <v>0.1</v>
      </c>
      <c r="T861" s="25">
        <v>0</v>
      </c>
      <c r="U861" s="25">
        <v>0.1</v>
      </c>
      <c r="V861" s="28">
        <v>0</v>
      </c>
      <c r="W861" s="22">
        <v>2E-3</v>
      </c>
      <c r="X861" s="43">
        <v>2</v>
      </c>
      <c r="Y861" s="9">
        <v>11</v>
      </c>
      <c r="Z861" s="22">
        <v>0</v>
      </c>
      <c r="AA861" s="46">
        <v>0.6</v>
      </c>
      <c r="AB861" s="40">
        <v>0.04</v>
      </c>
      <c r="AC861" s="40">
        <v>0.02</v>
      </c>
      <c r="AD861" s="42">
        <v>0.3</v>
      </c>
      <c r="AE861" s="42">
        <v>0.2</v>
      </c>
      <c r="AF861" s="46">
        <v>0.1</v>
      </c>
      <c r="AG861" s="40">
        <v>7.0000000000000007E-2</v>
      </c>
      <c r="AH861" s="22">
        <v>0</v>
      </c>
      <c r="AI861" s="22">
        <v>55</v>
      </c>
      <c r="AJ861" s="43">
        <v>9</v>
      </c>
      <c r="AK861" s="30">
        <v>0.42</v>
      </c>
      <c r="AL861" s="25">
        <v>2</v>
      </c>
      <c r="AM861" s="28">
        <v>140</v>
      </c>
      <c r="AN861" s="28">
        <v>26</v>
      </c>
      <c r="AO861" s="28">
        <v>16</v>
      </c>
      <c r="AP861" s="25">
        <v>9</v>
      </c>
      <c r="AQ861" s="25">
        <v>0.5</v>
      </c>
      <c r="AR861" s="25">
        <v>0.1</v>
      </c>
    </row>
    <row r="862" spans="1:44" ht="18" customHeight="1" x14ac:dyDescent="0.25">
      <c r="A862" t="s">
        <v>470</v>
      </c>
      <c r="B862" s="26" t="s">
        <v>1847</v>
      </c>
      <c r="C862" s="11">
        <v>56.875575903999994</v>
      </c>
      <c r="D862" s="11">
        <v>238</v>
      </c>
      <c r="E862" s="37">
        <v>82.9</v>
      </c>
      <c r="F862" s="38">
        <v>0.2</v>
      </c>
      <c r="G862" s="25">
        <v>0.5</v>
      </c>
      <c r="H862" s="25">
        <v>13.4</v>
      </c>
      <c r="I862" s="25">
        <v>13.6</v>
      </c>
      <c r="J862" s="25">
        <v>13.4</v>
      </c>
      <c r="K862" s="25">
        <v>13.4</v>
      </c>
      <c r="L862" s="30">
        <v>0.2</v>
      </c>
      <c r="M862" s="25">
        <v>0</v>
      </c>
      <c r="N862" s="25">
        <v>0</v>
      </c>
      <c r="O862" s="25">
        <v>0</v>
      </c>
      <c r="P862" s="25">
        <v>2.1</v>
      </c>
      <c r="Q862" s="25">
        <v>0.1</v>
      </c>
      <c r="R862" s="25">
        <v>0</v>
      </c>
      <c r="S862" s="25">
        <v>0.2</v>
      </c>
      <c r="T862" s="25">
        <v>0</v>
      </c>
      <c r="U862" s="25">
        <v>0.1</v>
      </c>
      <c r="V862" s="28">
        <v>0</v>
      </c>
      <c r="W862" s="22">
        <v>4.0000000000000001E-3</v>
      </c>
      <c r="X862" s="43">
        <v>4</v>
      </c>
      <c r="Y862" s="9">
        <v>26</v>
      </c>
      <c r="Z862" s="22">
        <v>0</v>
      </c>
      <c r="AA862" s="22">
        <v>0.59</v>
      </c>
      <c r="AB862" s="40">
        <v>0.02</v>
      </c>
      <c r="AC862" s="40">
        <v>0.03</v>
      </c>
      <c r="AD862" s="42">
        <v>0.2</v>
      </c>
      <c r="AE862" s="46">
        <v>0.1</v>
      </c>
      <c r="AF862" s="46">
        <v>0.1</v>
      </c>
      <c r="AG862" s="41">
        <v>0.04</v>
      </c>
      <c r="AH862" s="22">
        <v>0</v>
      </c>
      <c r="AI862" s="24">
        <v>7</v>
      </c>
      <c r="AJ862" s="43">
        <v>5</v>
      </c>
      <c r="AK862" s="30">
        <v>0.32</v>
      </c>
      <c r="AL862" s="25">
        <v>6</v>
      </c>
      <c r="AM862" s="28">
        <v>139</v>
      </c>
      <c r="AN862" s="25">
        <v>6</v>
      </c>
      <c r="AO862" s="25">
        <v>8</v>
      </c>
      <c r="AP862" s="25">
        <v>8</v>
      </c>
      <c r="AQ862" s="25">
        <v>0.2</v>
      </c>
      <c r="AR862" s="25">
        <v>0</v>
      </c>
    </row>
    <row r="863" spans="1:44" ht="18" customHeight="1" x14ac:dyDescent="0.25">
      <c r="A863" t="s">
        <v>471</v>
      </c>
      <c r="B863" s="26" t="s">
        <v>1848</v>
      </c>
      <c r="C863" s="11">
        <v>54.007899807999998</v>
      </c>
      <c r="D863" s="11">
        <v>226</v>
      </c>
      <c r="E863" s="37">
        <v>83.8</v>
      </c>
      <c r="F863" s="38">
        <v>0.2</v>
      </c>
      <c r="G863" s="25">
        <v>0.5</v>
      </c>
      <c r="H863" s="25">
        <v>12.7</v>
      </c>
      <c r="I863" s="25">
        <v>12.8</v>
      </c>
      <c r="J863" s="25">
        <v>12.7</v>
      </c>
      <c r="K863" s="25">
        <v>12.7</v>
      </c>
      <c r="L863" s="30">
        <v>0.2</v>
      </c>
      <c r="M863" s="25">
        <v>0</v>
      </c>
      <c r="N863" s="25">
        <v>0</v>
      </c>
      <c r="O863" s="25">
        <v>0</v>
      </c>
      <c r="P863" s="25">
        <v>1.9</v>
      </c>
      <c r="Q863" s="25">
        <v>0.1</v>
      </c>
      <c r="R863" s="25">
        <v>0</v>
      </c>
      <c r="S863" s="25">
        <v>0.2</v>
      </c>
      <c r="T863" s="25">
        <v>0</v>
      </c>
      <c r="U863" s="25">
        <v>0.1</v>
      </c>
      <c r="V863" s="28">
        <v>0</v>
      </c>
      <c r="W863" s="22">
        <v>4.0000000000000001E-3</v>
      </c>
      <c r="X863" s="43">
        <v>4</v>
      </c>
      <c r="Y863" s="9">
        <v>25</v>
      </c>
      <c r="Z863" s="22">
        <v>0</v>
      </c>
      <c r="AA863" s="22">
        <v>0.27</v>
      </c>
      <c r="AB863" s="40">
        <v>0.02</v>
      </c>
      <c r="AC863" s="40">
        <v>0.03</v>
      </c>
      <c r="AD863" s="42">
        <v>0.2</v>
      </c>
      <c r="AE863" s="46">
        <v>0.1</v>
      </c>
      <c r="AF863" s="46">
        <v>0.1</v>
      </c>
      <c r="AG863" s="41">
        <v>0.04</v>
      </c>
      <c r="AH863" s="22">
        <v>0</v>
      </c>
      <c r="AI863" s="43">
        <v>5</v>
      </c>
      <c r="AJ863" s="43">
        <v>5</v>
      </c>
      <c r="AK863" s="30">
        <v>0.32</v>
      </c>
      <c r="AL863" s="25">
        <v>6</v>
      </c>
      <c r="AM863" s="28">
        <v>116</v>
      </c>
      <c r="AN863" s="25">
        <v>5</v>
      </c>
      <c r="AO863" s="25">
        <v>6</v>
      </c>
      <c r="AP863" s="25">
        <v>5</v>
      </c>
      <c r="AQ863" s="25">
        <v>0.2</v>
      </c>
      <c r="AR863" s="25">
        <v>0</v>
      </c>
    </row>
    <row r="864" spans="1:44" ht="18" customHeight="1" x14ac:dyDescent="0.25">
      <c r="A864" t="s">
        <v>472</v>
      </c>
      <c r="B864" s="26" t="s">
        <v>1849</v>
      </c>
      <c r="C864" s="11">
        <v>226.30743857599998</v>
      </c>
      <c r="D864" s="11">
        <v>947</v>
      </c>
      <c r="E864" s="37">
        <v>29.6</v>
      </c>
      <c r="F864" s="38">
        <v>0.8</v>
      </c>
      <c r="G864" s="25">
        <v>0.3</v>
      </c>
      <c r="H864" s="25">
        <v>57.1</v>
      </c>
      <c r="I864" s="25">
        <v>57.8</v>
      </c>
      <c r="J864" s="25">
        <v>57.1</v>
      </c>
      <c r="K864" s="25">
        <v>57.1</v>
      </c>
      <c r="L864" s="30">
        <v>1.26</v>
      </c>
      <c r="M864" s="25">
        <v>0</v>
      </c>
      <c r="N864" s="25">
        <v>0</v>
      </c>
      <c r="O864" s="25">
        <v>0</v>
      </c>
      <c r="P864" s="25">
        <v>9.5</v>
      </c>
      <c r="Q864" s="25">
        <v>0.1</v>
      </c>
      <c r="R864" s="25">
        <v>0</v>
      </c>
      <c r="S864" s="25">
        <v>0.1</v>
      </c>
      <c r="T864" s="25">
        <v>0</v>
      </c>
      <c r="U864" s="25">
        <v>0.1</v>
      </c>
      <c r="V864" s="28">
        <v>0</v>
      </c>
      <c r="W864" s="22">
        <v>2E-3</v>
      </c>
      <c r="X864" s="43">
        <v>2</v>
      </c>
      <c r="Y864" s="9">
        <v>12</v>
      </c>
      <c r="Z864" s="22">
        <v>0</v>
      </c>
      <c r="AA864" s="22">
        <v>1.4</v>
      </c>
      <c r="AB864" s="9">
        <v>0</v>
      </c>
      <c r="AC864" s="22">
        <v>0.13</v>
      </c>
      <c r="AD864" s="42">
        <v>0.5</v>
      </c>
      <c r="AE864" s="46">
        <v>0.4</v>
      </c>
      <c r="AF864" s="46">
        <v>0.1</v>
      </c>
      <c r="AG864" s="46">
        <v>0.1</v>
      </c>
      <c r="AH864" s="22">
        <v>0</v>
      </c>
      <c r="AI864" s="24">
        <v>4</v>
      </c>
      <c r="AJ864" s="43">
        <v>1</v>
      </c>
      <c r="AK864" s="30">
        <v>1.4</v>
      </c>
      <c r="AL864" s="28">
        <v>26</v>
      </c>
      <c r="AM864" s="28">
        <v>550</v>
      </c>
      <c r="AN864" s="28">
        <v>27</v>
      </c>
      <c r="AO864" s="28">
        <v>33</v>
      </c>
      <c r="AP864" s="28">
        <v>22</v>
      </c>
      <c r="AQ864" s="25">
        <v>0.5</v>
      </c>
      <c r="AR864" s="25">
        <v>0.2</v>
      </c>
    </row>
    <row r="865" spans="1:44" ht="18" customHeight="1" x14ac:dyDescent="0.25">
      <c r="A865" t="s">
        <v>473</v>
      </c>
      <c r="B865" s="26" t="s">
        <v>1850</v>
      </c>
      <c r="C865" s="11">
        <v>72</v>
      </c>
      <c r="D865" s="11">
        <v>299</v>
      </c>
      <c r="E865" s="37">
        <v>80.599999999999994</v>
      </c>
      <c r="F865" s="38">
        <v>0.2</v>
      </c>
      <c r="G865" s="25">
        <v>0.5</v>
      </c>
      <c r="H865" s="25">
        <v>17</v>
      </c>
      <c r="I865" s="25">
        <v>17.5</v>
      </c>
      <c r="J865" s="25">
        <v>17</v>
      </c>
      <c r="K865" s="25">
        <v>17</v>
      </c>
      <c r="L865" s="30">
        <v>0.2</v>
      </c>
      <c r="M865" s="25">
        <v>0</v>
      </c>
      <c r="N865" s="25">
        <v>0</v>
      </c>
      <c r="O865" s="25">
        <v>0</v>
      </c>
      <c r="P865" s="25">
        <v>1.4</v>
      </c>
      <c r="Q865" s="25">
        <v>0.1</v>
      </c>
      <c r="R865" s="25">
        <v>0</v>
      </c>
      <c r="S865" s="25">
        <v>0.2</v>
      </c>
      <c r="T865" s="25">
        <v>0</v>
      </c>
      <c r="U865" s="25">
        <v>0.1</v>
      </c>
      <c r="V865" s="28">
        <v>0</v>
      </c>
      <c r="W865" s="22">
        <v>3.0000000000000001E-3</v>
      </c>
      <c r="X865" s="43">
        <v>3</v>
      </c>
      <c r="Y865" s="9">
        <v>17</v>
      </c>
      <c r="Z865" s="22">
        <v>0</v>
      </c>
      <c r="AA865" s="46">
        <v>0.3</v>
      </c>
      <c r="AB865" s="40">
        <v>0.01</v>
      </c>
      <c r="AC865" s="40">
        <v>0.02</v>
      </c>
      <c r="AD865" s="42">
        <v>0.2</v>
      </c>
      <c r="AE865" s="46">
        <v>0.1</v>
      </c>
      <c r="AF865" s="46">
        <v>0.1</v>
      </c>
      <c r="AG865" s="41">
        <v>0.03</v>
      </c>
      <c r="AH865" s="22">
        <v>0</v>
      </c>
      <c r="AI865" s="24">
        <v>2</v>
      </c>
      <c r="AJ865" s="22">
        <v>2.4</v>
      </c>
      <c r="AK865" s="30">
        <v>0.3</v>
      </c>
      <c r="AL865" s="25">
        <v>4</v>
      </c>
      <c r="AM865" s="28">
        <v>65</v>
      </c>
      <c r="AN865" s="25">
        <v>5</v>
      </c>
      <c r="AO865" s="25">
        <v>5</v>
      </c>
      <c r="AP865" s="25">
        <v>4</v>
      </c>
      <c r="AQ865" s="25">
        <v>0.2</v>
      </c>
      <c r="AR865" s="25">
        <v>0</v>
      </c>
    </row>
    <row r="866" spans="1:44" ht="18" customHeight="1" x14ac:dyDescent="0.25">
      <c r="A866" t="s">
        <v>474</v>
      </c>
      <c r="B866" s="26" t="s">
        <v>1851</v>
      </c>
      <c r="C866" s="11">
        <v>45.40487152</v>
      </c>
      <c r="D866" s="11">
        <v>190</v>
      </c>
      <c r="E866" s="37">
        <v>88.6</v>
      </c>
      <c r="F866" s="38">
        <v>0.2</v>
      </c>
      <c r="G866" s="25">
        <v>0.5</v>
      </c>
      <c r="H866" s="25">
        <v>10.5</v>
      </c>
      <c r="I866" s="25">
        <v>10.6</v>
      </c>
      <c r="J866" s="25">
        <v>10.5</v>
      </c>
      <c r="K866" s="25">
        <v>10.5</v>
      </c>
      <c r="L866" s="30">
        <v>0.1</v>
      </c>
      <c r="M866" s="25">
        <v>0</v>
      </c>
      <c r="N866" s="25">
        <v>0</v>
      </c>
      <c r="O866" s="25">
        <v>0</v>
      </c>
      <c r="P866" s="25">
        <v>1.6</v>
      </c>
      <c r="Q866" s="25">
        <v>0.1</v>
      </c>
      <c r="R866" s="25">
        <v>0</v>
      </c>
      <c r="S866" s="25">
        <v>0.2</v>
      </c>
      <c r="T866" s="25">
        <v>0</v>
      </c>
      <c r="U866" s="25">
        <v>0.1</v>
      </c>
      <c r="V866" s="28">
        <v>0</v>
      </c>
      <c r="W866" s="22">
        <v>3.0000000000000001E-3</v>
      </c>
      <c r="X866" s="43">
        <v>3</v>
      </c>
      <c r="Y866" s="9">
        <v>20</v>
      </c>
      <c r="Z866" s="22">
        <v>0</v>
      </c>
      <c r="AA866" s="46">
        <v>0.3</v>
      </c>
      <c r="AB866" s="40">
        <v>0.01</v>
      </c>
      <c r="AC866" s="40">
        <v>0.02</v>
      </c>
      <c r="AD866" s="42">
        <v>0.2</v>
      </c>
      <c r="AE866" s="46">
        <v>0.1</v>
      </c>
      <c r="AF866" s="46">
        <v>0.1</v>
      </c>
      <c r="AG866" s="41">
        <v>0.03</v>
      </c>
      <c r="AH866" s="22">
        <v>0</v>
      </c>
      <c r="AI866" s="24">
        <v>2</v>
      </c>
      <c r="AJ866" s="22">
        <v>2.6</v>
      </c>
      <c r="AK866" s="30">
        <v>0.2</v>
      </c>
      <c r="AL866" s="25">
        <v>6</v>
      </c>
      <c r="AM866" s="28">
        <v>114</v>
      </c>
      <c r="AN866" s="25">
        <v>5</v>
      </c>
      <c r="AO866" s="25">
        <v>6</v>
      </c>
      <c r="AP866" s="25">
        <v>5</v>
      </c>
      <c r="AQ866" s="25">
        <v>0.2</v>
      </c>
      <c r="AR866" s="25">
        <v>0</v>
      </c>
    </row>
    <row r="867" spans="1:44" ht="18" customHeight="1" x14ac:dyDescent="0.25">
      <c r="A867" t="s">
        <v>475</v>
      </c>
      <c r="B867" s="26" t="s">
        <v>1852</v>
      </c>
      <c r="C867" s="11">
        <v>98.217906287999995</v>
      </c>
      <c r="D867" s="11">
        <v>411</v>
      </c>
      <c r="E867" s="37">
        <v>74.900000000000006</v>
      </c>
      <c r="F867" s="38">
        <v>0.2</v>
      </c>
      <c r="G867" s="25">
        <v>0.5</v>
      </c>
      <c r="H867" s="25">
        <v>23.9</v>
      </c>
      <c r="I867" s="25">
        <v>24.6</v>
      </c>
      <c r="J867" s="25">
        <v>23.9</v>
      </c>
      <c r="K867" s="25">
        <v>23.9</v>
      </c>
      <c r="L867" s="30">
        <v>0.2</v>
      </c>
      <c r="M867" s="25">
        <v>0</v>
      </c>
      <c r="N867" s="25">
        <v>0</v>
      </c>
      <c r="O867" s="25">
        <v>0</v>
      </c>
      <c r="P867" s="25">
        <v>2.2000000000000002</v>
      </c>
      <c r="Q867" s="25">
        <v>0.1</v>
      </c>
      <c r="R867" s="25">
        <v>0</v>
      </c>
      <c r="S867" s="25">
        <v>0.2</v>
      </c>
      <c r="T867" s="25">
        <v>0</v>
      </c>
      <c r="U867" s="25">
        <v>0.1</v>
      </c>
      <c r="V867" s="28">
        <v>0</v>
      </c>
      <c r="W867" s="22">
        <v>4.0000000000000001E-3</v>
      </c>
      <c r="X867" s="43">
        <v>4</v>
      </c>
      <c r="Y867" s="9">
        <v>22</v>
      </c>
      <c r="Z867" s="22">
        <v>0</v>
      </c>
      <c r="AA867" s="46">
        <v>0.3</v>
      </c>
      <c r="AB867" s="40">
        <v>0.02</v>
      </c>
      <c r="AC867" s="40">
        <v>0.04</v>
      </c>
      <c r="AD867" s="42">
        <v>0.2</v>
      </c>
      <c r="AE867" s="46">
        <v>0.1</v>
      </c>
      <c r="AF867" s="46">
        <v>0.1</v>
      </c>
      <c r="AG867" s="41">
        <v>0.04</v>
      </c>
      <c r="AH867" s="22">
        <v>0</v>
      </c>
      <c r="AI867" s="24">
        <v>4</v>
      </c>
      <c r="AJ867" s="43">
        <v>4</v>
      </c>
      <c r="AK867" s="30">
        <v>0.4</v>
      </c>
      <c r="AL867" s="25">
        <v>7</v>
      </c>
      <c r="AM867" s="28">
        <v>129</v>
      </c>
      <c r="AN867" s="25">
        <v>6</v>
      </c>
      <c r="AO867" s="25">
        <v>7</v>
      </c>
      <c r="AP867" s="25">
        <v>6</v>
      </c>
      <c r="AQ867" s="25">
        <v>0.2</v>
      </c>
      <c r="AR867" s="25">
        <v>0</v>
      </c>
    </row>
    <row r="868" spans="1:44" ht="18" customHeight="1" x14ac:dyDescent="0.25">
      <c r="A868" t="s">
        <v>476</v>
      </c>
      <c r="B868" s="26" t="s">
        <v>1853</v>
      </c>
      <c r="C868" s="11">
        <v>66.195523215999998</v>
      </c>
      <c r="D868" s="11">
        <v>277</v>
      </c>
      <c r="E868" s="37">
        <v>82.9</v>
      </c>
      <c r="F868" s="38">
        <v>0.3</v>
      </c>
      <c r="G868" s="25">
        <v>0.5</v>
      </c>
      <c r="H868" s="25">
        <v>15.7</v>
      </c>
      <c r="I868" s="25">
        <v>15.9</v>
      </c>
      <c r="J868" s="25">
        <v>15.7</v>
      </c>
      <c r="K868" s="25">
        <v>15.7</v>
      </c>
      <c r="L868" s="30">
        <v>0.3</v>
      </c>
      <c r="M868" s="25">
        <v>0</v>
      </c>
      <c r="N868" s="25">
        <v>0</v>
      </c>
      <c r="O868" s="25">
        <v>0</v>
      </c>
      <c r="P868" s="25">
        <v>2.6</v>
      </c>
      <c r="Q868" s="25">
        <v>0.1</v>
      </c>
      <c r="R868" s="25">
        <v>0</v>
      </c>
      <c r="S868" s="25">
        <v>0.3</v>
      </c>
      <c r="T868" s="25">
        <v>0</v>
      </c>
      <c r="U868" s="25">
        <v>0.1</v>
      </c>
      <c r="V868" s="28">
        <v>0</v>
      </c>
      <c r="W868" s="22">
        <v>0.01</v>
      </c>
      <c r="X868" s="9">
        <v>10</v>
      </c>
      <c r="Y868" s="9">
        <v>30</v>
      </c>
      <c r="Z868" s="22">
        <v>0</v>
      </c>
      <c r="AA868" s="46">
        <v>0.4</v>
      </c>
      <c r="AB868" s="40">
        <v>0.02</v>
      </c>
      <c r="AC868" s="40">
        <v>0.04</v>
      </c>
      <c r="AD868" s="42">
        <v>0.2</v>
      </c>
      <c r="AE868" s="46">
        <v>0.1</v>
      </c>
      <c r="AF868" s="46">
        <v>0.1</v>
      </c>
      <c r="AG868" s="40">
        <v>0.05</v>
      </c>
      <c r="AH868" s="22">
        <v>0</v>
      </c>
      <c r="AI868" s="43">
        <v>5</v>
      </c>
      <c r="AJ868" s="22">
        <v>4.8</v>
      </c>
      <c r="AK868" s="30">
        <v>0.4</v>
      </c>
      <c r="AL868" s="25">
        <v>8</v>
      </c>
      <c r="AM868" s="28">
        <v>151</v>
      </c>
      <c r="AN868" s="25">
        <v>7</v>
      </c>
      <c r="AO868" s="25">
        <v>8</v>
      </c>
      <c r="AP868" s="25">
        <v>7</v>
      </c>
      <c r="AQ868" s="25">
        <v>0.3</v>
      </c>
      <c r="AR868" s="25">
        <v>0</v>
      </c>
    </row>
    <row r="869" spans="1:44" ht="18" customHeight="1" x14ac:dyDescent="0.25">
      <c r="A869" t="s">
        <v>477</v>
      </c>
      <c r="B869" s="36" t="s">
        <v>1017</v>
      </c>
      <c r="C869" s="11">
        <v>51.857142736</v>
      </c>
      <c r="D869" s="11">
        <v>217</v>
      </c>
      <c r="E869" s="37">
        <v>83.5</v>
      </c>
      <c r="F869" s="38">
        <v>0.5</v>
      </c>
      <c r="G869" s="25">
        <v>0.3</v>
      </c>
      <c r="H869" s="25">
        <v>11.7</v>
      </c>
      <c r="I869" s="25">
        <v>12.1</v>
      </c>
      <c r="J869" s="25">
        <v>11.5</v>
      </c>
      <c r="K869" s="25">
        <v>11.5</v>
      </c>
      <c r="L869" s="30">
        <v>0.6</v>
      </c>
      <c r="M869" s="25">
        <v>0</v>
      </c>
      <c r="N869" s="25">
        <v>0.2</v>
      </c>
      <c r="O869" s="25">
        <v>0</v>
      </c>
      <c r="P869" s="25">
        <v>2.9</v>
      </c>
      <c r="Q869" s="25">
        <v>0.1</v>
      </c>
      <c r="R869" s="25">
        <v>0.1</v>
      </c>
      <c r="S869" s="25">
        <v>0.1</v>
      </c>
      <c r="T869" s="25">
        <v>0</v>
      </c>
      <c r="U869" s="25">
        <v>0</v>
      </c>
      <c r="V869" s="28">
        <v>0</v>
      </c>
      <c r="W869" s="22">
        <v>0.3</v>
      </c>
      <c r="X869" s="9">
        <v>300</v>
      </c>
      <c r="Y869" s="9">
        <v>1800</v>
      </c>
      <c r="Z869" s="22">
        <v>0</v>
      </c>
      <c r="AA869" s="24">
        <v>1</v>
      </c>
      <c r="AB869" s="40">
        <v>0.04</v>
      </c>
      <c r="AC869" s="40">
        <v>0.05</v>
      </c>
      <c r="AD869" s="42">
        <v>0.6</v>
      </c>
      <c r="AE869" s="46">
        <v>0.5</v>
      </c>
      <c r="AF869" s="46">
        <v>0.1</v>
      </c>
      <c r="AG869" s="22">
        <v>0.13</v>
      </c>
      <c r="AH869" s="22">
        <v>0</v>
      </c>
      <c r="AI869" s="22">
        <v>23</v>
      </c>
      <c r="AJ869" s="22">
        <v>36</v>
      </c>
      <c r="AK869" s="30">
        <v>0.5</v>
      </c>
      <c r="AL869" s="28">
        <v>14</v>
      </c>
      <c r="AM869" s="28">
        <v>115</v>
      </c>
      <c r="AN869" s="25">
        <v>9</v>
      </c>
      <c r="AO869" s="28">
        <v>10</v>
      </c>
      <c r="AP869" s="28">
        <v>13</v>
      </c>
      <c r="AQ869" s="25">
        <v>0.2</v>
      </c>
      <c r="AR869" s="25">
        <v>0.1</v>
      </c>
    </row>
    <row r="870" spans="1:44" ht="18" customHeight="1" x14ac:dyDescent="0.25">
      <c r="A870" t="s">
        <v>478</v>
      </c>
      <c r="B870" s="36" t="s">
        <v>969</v>
      </c>
      <c r="C870" s="11">
        <v>38.713627295999999</v>
      </c>
      <c r="D870" s="11">
        <v>162</v>
      </c>
      <c r="E870" s="37">
        <v>83.6</v>
      </c>
      <c r="F870" s="38">
        <v>0.3</v>
      </c>
      <c r="G870" s="25">
        <v>0.2</v>
      </c>
      <c r="H870" s="25">
        <v>9.3000000000000007</v>
      </c>
      <c r="I870" s="25">
        <v>9.3000000000000007</v>
      </c>
      <c r="J870" s="25">
        <v>9.3000000000000007</v>
      </c>
      <c r="K870" s="25">
        <v>9.3000000000000007</v>
      </c>
      <c r="L870" s="30">
        <v>0.25</v>
      </c>
      <c r="M870" s="25">
        <v>0</v>
      </c>
      <c r="N870" s="25">
        <v>0</v>
      </c>
      <c r="O870" s="25">
        <v>0</v>
      </c>
      <c r="P870" s="25">
        <v>6</v>
      </c>
      <c r="Q870" s="25">
        <v>0</v>
      </c>
      <c r="R870" s="25">
        <v>0.1</v>
      </c>
      <c r="S870" s="25">
        <v>0.1</v>
      </c>
      <c r="T870" s="25">
        <v>0</v>
      </c>
      <c r="U870" s="25">
        <v>0.1</v>
      </c>
      <c r="V870" s="28">
        <v>0</v>
      </c>
      <c r="W870" s="22">
        <v>5.0000000000000001E-3</v>
      </c>
      <c r="X870" s="43">
        <v>5</v>
      </c>
      <c r="Y870" s="9">
        <v>29</v>
      </c>
      <c r="Z870" s="22">
        <v>0</v>
      </c>
      <c r="AA870" s="22">
        <v>0.55000000000000004</v>
      </c>
      <c r="AB870" s="40">
        <v>0.02</v>
      </c>
      <c r="AC870" s="40">
        <v>0.04</v>
      </c>
      <c r="AD870" s="42">
        <v>0.2</v>
      </c>
      <c r="AE870" s="46">
        <v>0.1</v>
      </c>
      <c r="AF870" s="46">
        <v>0.1</v>
      </c>
      <c r="AG870" s="41">
        <v>0.04</v>
      </c>
      <c r="AH870" s="22">
        <v>0</v>
      </c>
      <c r="AI870" s="22">
        <v>14</v>
      </c>
      <c r="AJ870" s="43">
        <v>3</v>
      </c>
      <c r="AK870" s="30">
        <v>0.35</v>
      </c>
      <c r="AL870" s="25">
        <v>4</v>
      </c>
      <c r="AM870" s="28">
        <v>198</v>
      </c>
      <c r="AN870" s="28">
        <v>14</v>
      </c>
      <c r="AO870" s="28">
        <v>14</v>
      </c>
      <c r="AP870" s="25">
        <v>7</v>
      </c>
      <c r="AQ870" s="25">
        <v>0.1</v>
      </c>
      <c r="AR870" s="25">
        <v>0.1</v>
      </c>
    </row>
    <row r="871" spans="1:44" ht="18" customHeight="1" x14ac:dyDescent="0.25">
      <c r="A871" t="s">
        <v>479</v>
      </c>
      <c r="B871" s="36" t="s">
        <v>245</v>
      </c>
      <c r="C871" s="11">
        <v>24.375246815999997</v>
      </c>
      <c r="D871" s="11">
        <v>102</v>
      </c>
      <c r="E871" s="37">
        <v>93.6</v>
      </c>
      <c r="F871" s="38">
        <v>0.4</v>
      </c>
      <c r="G871" s="25">
        <v>0.2</v>
      </c>
      <c r="H871" s="25">
        <v>5.5</v>
      </c>
      <c r="I871" s="25">
        <v>5.6</v>
      </c>
      <c r="J871" s="25">
        <v>5.5</v>
      </c>
      <c r="K871" s="25">
        <v>5.5</v>
      </c>
      <c r="L871" s="30">
        <v>0</v>
      </c>
      <c r="M871" s="25">
        <v>0</v>
      </c>
      <c r="N871" s="25">
        <v>0</v>
      </c>
      <c r="O871" s="25">
        <v>0</v>
      </c>
      <c r="P871" s="25">
        <v>0.3</v>
      </c>
      <c r="Q871" s="25">
        <v>0</v>
      </c>
      <c r="R871" s="25">
        <v>0.1</v>
      </c>
      <c r="S871" s="25">
        <v>0.1</v>
      </c>
      <c r="T871" s="25">
        <v>0</v>
      </c>
      <c r="U871" s="25">
        <v>0</v>
      </c>
      <c r="V871" s="28">
        <v>0</v>
      </c>
      <c r="W871" s="22">
        <v>0.05</v>
      </c>
      <c r="X871" s="9">
        <v>50</v>
      </c>
      <c r="Y871" s="9">
        <v>300</v>
      </c>
      <c r="Z871" s="22">
        <v>0</v>
      </c>
      <c r="AA871" s="46">
        <v>0.1</v>
      </c>
      <c r="AB871" s="40">
        <v>0.02</v>
      </c>
      <c r="AC871" s="40">
        <v>0.01</v>
      </c>
      <c r="AD871" s="42">
        <v>0.1</v>
      </c>
      <c r="AE871" s="46">
        <v>0.1</v>
      </c>
      <c r="AF871" s="11">
        <v>0</v>
      </c>
      <c r="AG871" s="22">
        <v>0.14000000000000001</v>
      </c>
      <c r="AH871" s="22">
        <v>0</v>
      </c>
      <c r="AI871" s="24">
        <v>4</v>
      </c>
      <c r="AJ871" s="43">
        <v>2</v>
      </c>
      <c r="AK871" s="30">
        <v>0.28999999999999998</v>
      </c>
      <c r="AL871" s="25">
        <v>4</v>
      </c>
      <c r="AM871" s="28">
        <v>100</v>
      </c>
      <c r="AN871" s="28">
        <v>10</v>
      </c>
      <c r="AO871" s="25">
        <v>5</v>
      </c>
      <c r="AP871" s="28">
        <v>12</v>
      </c>
      <c r="AQ871" s="25">
        <v>0.3</v>
      </c>
      <c r="AR871" s="25">
        <v>0.1</v>
      </c>
    </row>
    <row r="872" spans="1:44" ht="18" customHeight="1" x14ac:dyDescent="0.25">
      <c r="A872" t="s">
        <v>480</v>
      </c>
      <c r="B872" s="36" t="s">
        <v>1854</v>
      </c>
      <c r="C872" s="11">
        <v>26.764976896</v>
      </c>
      <c r="D872" s="11">
        <v>112</v>
      </c>
      <c r="E872" s="37">
        <v>91.8</v>
      </c>
      <c r="F872" s="38">
        <v>0.6</v>
      </c>
      <c r="G872" s="25">
        <v>0.3</v>
      </c>
      <c r="H872" s="25">
        <v>5.7</v>
      </c>
      <c r="I872" s="25">
        <v>5.8</v>
      </c>
      <c r="J872" s="25">
        <v>5.7</v>
      </c>
      <c r="K872" s="25">
        <v>5.7</v>
      </c>
      <c r="L872" s="30">
        <v>0</v>
      </c>
      <c r="M872" s="25">
        <v>0</v>
      </c>
      <c r="N872" s="25">
        <v>0</v>
      </c>
      <c r="O872" s="25">
        <v>0</v>
      </c>
      <c r="P872" s="25">
        <v>0.9</v>
      </c>
      <c r="Q872" s="25">
        <v>0.1</v>
      </c>
      <c r="R872" s="25">
        <v>0.1</v>
      </c>
      <c r="S872" s="25">
        <v>0.1</v>
      </c>
      <c r="T872" s="25">
        <v>0</v>
      </c>
      <c r="U872" s="25">
        <v>0.1</v>
      </c>
      <c r="V872" s="28">
        <v>0</v>
      </c>
      <c r="W872" s="22">
        <v>0.16700000000000001</v>
      </c>
      <c r="X872" s="9">
        <v>167</v>
      </c>
      <c r="Y872" s="9">
        <v>1000</v>
      </c>
      <c r="Z872" s="22">
        <v>0</v>
      </c>
      <c r="AA872" s="46">
        <v>0.1</v>
      </c>
      <c r="AB872" s="40">
        <v>0.02</v>
      </c>
      <c r="AC872" s="40">
        <v>0.02</v>
      </c>
      <c r="AD872" s="42">
        <v>0.4</v>
      </c>
      <c r="AE872" s="46">
        <v>0.4</v>
      </c>
      <c r="AF872" s="11">
        <v>0</v>
      </c>
      <c r="AG872" s="40">
        <v>0.09</v>
      </c>
      <c r="AH872" s="22">
        <v>0</v>
      </c>
      <c r="AI872" s="22">
        <v>30</v>
      </c>
      <c r="AJ872" s="43">
        <v>3</v>
      </c>
      <c r="AK872" s="30">
        <v>0.68</v>
      </c>
      <c r="AL872" s="28">
        <v>12</v>
      </c>
      <c r="AM872" s="28">
        <v>227</v>
      </c>
      <c r="AN872" s="28">
        <v>10</v>
      </c>
      <c r="AO872" s="28">
        <v>12</v>
      </c>
      <c r="AP872" s="28">
        <v>19</v>
      </c>
      <c r="AQ872" s="25">
        <v>0.3</v>
      </c>
      <c r="AR872" s="25">
        <v>0.2</v>
      </c>
    </row>
    <row r="873" spans="1:44" ht="18" customHeight="1" x14ac:dyDescent="0.25">
      <c r="A873" t="s">
        <v>481</v>
      </c>
      <c r="B873" s="36" t="s">
        <v>971</v>
      </c>
      <c r="C873" s="11">
        <v>20.312705680000001</v>
      </c>
      <c r="D873" s="11">
        <v>85</v>
      </c>
      <c r="E873" s="37">
        <v>92.1</v>
      </c>
      <c r="F873" s="38">
        <v>0.6</v>
      </c>
      <c r="G873" s="25">
        <v>0.1</v>
      </c>
      <c r="H873" s="25">
        <v>4.2</v>
      </c>
      <c r="I873" s="25">
        <v>4.2</v>
      </c>
      <c r="J873" s="25">
        <v>4.2</v>
      </c>
      <c r="K873" s="25">
        <v>4.2</v>
      </c>
      <c r="L873" s="30">
        <v>0.4</v>
      </c>
      <c r="M873" s="25">
        <v>0</v>
      </c>
      <c r="N873" s="25">
        <v>0</v>
      </c>
      <c r="O873" s="25">
        <v>0</v>
      </c>
      <c r="P873" s="25">
        <v>0.9</v>
      </c>
      <c r="Q873" s="25">
        <v>0</v>
      </c>
      <c r="R873" s="25">
        <v>0.1</v>
      </c>
      <c r="S873" s="25">
        <v>0</v>
      </c>
      <c r="T873" s="25">
        <v>0</v>
      </c>
      <c r="U873" s="25">
        <v>0</v>
      </c>
      <c r="V873" s="28">
        <v>0</v>
      </c>
      <c r="W873" s="22">
        <v>0.16700000000000001</v>
      </c>
      <c r="X873" s="9">
        <v>167</v>
      </c>
      <c r="Y873" s="9">
        <v>1000</v>
      </c>
      <c r="Z873" s="22">
        <v>0</v>
      </c>
      <c r="AA873" s="46">
        <v>0.1</v>
      </c>
      <c r="AB873" s="40">
        <v>0.04</v>
      </c>
      <c r="AC873" s="40">
        <v>0.02</v>
      </c>
      <c r="AD873" s="42">
        <v>0.6</v>
      </c>
      <c r="AE873" s="46">
        <v>0.6</v>
      </c>
      <c r="AF873" s="11">
        <v>0</v>
      </c>
      <c r="AG873" s="22">
        <v>0.11</v>
      </c>
      <c r="AH873" s="22">
        <v>0</v>
      </c>
      <c r="AI873" s="22">
        <v>26</v>
      </c>
      <c r="AJ873" s="43">
        <v>5</v>
      </c>
      <c r="AK873" s="30">
        <v>0.68</v>
      </c>
      <c r="AL873" s="25">
        <v>8</v>
      </c>
      <c r="AM873" s="28">
        <v>210</v>
      </c>
      <c r="AN873" s="28">
        <v>20</v>
      </c>
      <c r="AO873" s="28">
        <v>13</v>
      </c>
      <c r="AP873" s="28">
        <v>11</v>
      </c>
      <c r="AQ873" s="25">
        <v>0.3</v>
      </c>
      <c r="AR873" s="25">
        <v>0</v>
      </c>
    </row>
    <row r="874" spans="1:44" ht="18" customHeight="1" x14ac:dyDescent="0.25">
      <c r="A874" t="s">
        <v>482</v>
      </c>
      <c r="B874" s="36" t="s">
        <v>175</v>
      </c>
      <c r="C874" s="11">
        <v>28.676760959999999</v>
      </c>
      <c r="D874" s="11">
        <v>120</v>
      </c>
      <c r="E874" s="37">
        <v>90.1</v>
      </c>
      <c r="F874" s="38">
        <v>0.6</v>
      </c>
      <c r="G874" s="25">
        <v>0.4</v>
      </c>
      <c r="H874" s="25">
        <v>5.3</v>
      </c>
      <c r="I874" s="25">
        <v>5.4</v>
      </c>
      <c r="J874" s="25">
        <v>5.3</v>
      </c>
      <c r="K874" s="25">
        <v>5.3</v>
      </c>
      <c r="L874" s="30">
        <v>0.77</v>
      </c>
      <c r="M874" s="25">
        <v>0</v>
      </c>
      <c r="N874" s="25">
        <v>0</v>
      </c>
      <c r="O874" s="25">
        <v>0</v>
      </c>
      <c r="P874" s="25">
        <v>2</v>
      </c>
      <c r="Q874" s="25">
        <v>0</v>
      </c>
      <c r="R874" s="25">
        <v>0.1</v>
      </c>
      <c r="S874" s="25">
        <v>0.2</v>
      </c>
      <c r="T874" s="25">
        <v>0</v>
      </c>
      <c r="U874" s="25">
        <v>0.1</v>
      </c>
      <c r="V874" s="28">
        <v>0</v>
      </c>
      <c r="W874" s="22">
        <v>4.0000000000000001E-3</v>
      </c>
      <c r="X874" s="43">
        <v>4</v>
      </c>
      <c r="Y874" s="9">
        <v>26</v>
      </c>
      <c r="Z874" s="22">
        <v>0</v>
      </c>
      <c r="AA874" s="46">
        <v>0.2</v>
      </c>
      <c r="AB874" s="40">
        <v>0.03</v>
      </c>
      <c r="AC874" s="40">
        <v>0.06</v>
      </c>
      <c r="AD874" s="42">
        <v>0.8</v>
      </c>
      <c r="AE874" s="46">
        <v>0.6</v>
      </c>
      <c r="AF874" s="46">
        <v>0.2</v>
      </c>
      <c r="AG874" s="40">
        <v>0.05</v>
      </c>
      <c r="AH874" s="22">
        <v>0</v>
      </c>
      <c r="AI874" s="22">
        <v>47</v>
      </c>
      <c r="AJ874" s="22">
        <v>47</v>
      </c>
      <c r="AK874" s="30">
        <v>0.57999999999999996</v>
      </c>
      <c r="AL874" s="25">
        <v>2</v>
      </c>
      <c r="AM874" s="28">
        <v>138</v>
      </c>
      <c r="AN874" s="28">
        <v>25</v>
      </c>
      <c r="AO874" s="28">
        <v>26</v>
      </c>
      <c r="AP874" s="28">
        <v>10</v>
      </c>
      <c r="AQ874" s="25">
        <v>0.8</v>
      </c>
      <c r="AR874" s="25">
        <v>0.1</v>
      </c>
    </row>
    <row r="875" spans="1:44" ht="18" customHeight="1" x14ac:dyDescent="0.25">
      <c r="A875" t="s">
        <v>483</v>
      </c>
      <c r="B875" s="36" t="s">
        <v>972</v>
      </c>
      <c r="C875" s="11">
        <v>43.254114447999996</v>
      </c>
      <c r="D875" s="11">
        <v>181</v>
      </c>
      <c r="E875" s="37">
        <v>88.9</v>
      </c>
      <c r="F875" s="38">
        <v>1.4</v>
      </c>
      <c r="G875" s="25">
        <v>0.1</v>
      </c>
      <c r="H875" s="25">
        <v>8.6999999999999993</v>
      </c>
      <c r="I875" s="25">
        <v>9</v>
      </c>
      <c r="J875" s="25">
        <v>8.6999999999999993</v>
      </c>
      <c r="K875" s="25">
        <v>8.6999999999999993</v>
      </c>
      <c r="L875" s="30">
        <v>1</v>
      </c>
      <c r="M875" s="25">
        <v>0</v>
      </c>
      <c r="N875" s="25">
        <v>0</v>
      </c>
      <c r="O875" s="25">
        <v>0</v>
      </c>
      <c r="P875" s="25">
        <v>2.2000000000000002</v>
      </c>
      <c r="Q875" s="25">
        <v>0</v>
      </c>
      <c r="R875" s="25">
        <v>0.1</v>
      </c>
      <c r="S875" s="25">
        <v>0</v>
      </c>
      <c r="T875" s="25">
        <v>0</v>
      </c>
      <c r="U875" s="25">
        <v>0</v>
      </c>
      <c r="V875" s="28">
        <v>0</v>
      </c>
      <c r="W875" s="22">
        <v>0.01</v>
      </c>
      <c r="X875" s="9">
        <v>10</v>
      </c>
      <c r="Y875" s="9">
        <v>45</v>
      </c>
      <c r="Z875" s="22">
        <v>0</v>
      </c>
      <c r="AA875" s="22">
        <v>1.8</v>
      </c>
      <c r="AB875" s="40">
        <v>0.02</v>
      </c>
      <c r="AC875" s="40">
        <v>0.04</v>
      </c>
      <c r="AD875" s="42">
        <v>0.9</v>
      </c>
      <c r="AE875" s="46">
        <v>0.6</v>
      </c>
      <c r="AF875" s="46">
        <v>0.3</v>
      </c>
      <c r="AG875" s="41">
        <v>0.03</v>
      </c>
      <c r="AH875" s="22">
        <v>0</v>
      </c>
      <c r="AI875" s="22">
        <v>37</v>
      </c>
      <c r="AJ875" s="43">
        <v>3</v>
      </c>
      <c r="AK875" s="30">
        <v>0.5</v>
      </c>
      <c r="AL875" s="25">
        <v>1</v>
      </c>
      <c r="AM875" s="28">
        <v>170</v>
      </c>
      <c r="AN875" s="25">
        <v>7</v>
      </c>
      <c r="AO875" s="28">
        <v>22</v>
      </c>
      <c r="AP875" s="28">
        <v>10</v>
      </c>
      <c r="AQ875" s="25">
        <v>0.4</v>
      </c>
      <c r="AR875" s="25">
        <v>0.1</v>
      </c>
    </row>
    <row r="876" spans="1:44" ht="18" customHeight="1" x14ac:dyDescent="0.25">
      <c r="A876" t="s">
        <v>484</v>
      </c>
      <c r="B876" s="36" t="s">
        <v>213</v>
      </c>
      <c r="C876" s="11">
        <v>44.687952495999994</v>
      </c>
      <c r="D876" s="11">
        <v>187</v>
      </c>
      <c r="E876" s="37">
        <v>85.5</v>
      </c>
      <c r="F876" s="38">
        <v>0.4</v>
      </c>
      <c r="G876" s="25">
        <v>0.4</v>
      </c>
      <c r="H876" s="25">
        <v>10.199999999999999</v>
      </c>
      <c r="I876" s="25">
        <v>10.3</v>
      </c>
      <c r="J876" s="25">
        <v>10.199999999999999</v>
      </c>
      <c r="K876" s="25">
        <v>10.199999999999999</v>
      </c>
      <c r="L876" s="30">
        <v>0.28000000000000003</v>
      </c>
      <c r="M876" s="25">
        <v>0</v>
      </c>
      <c r="N876" s="25">
        <v>0</v>
      </c>
      <c r="O876" s="25">
        <v>0</v>
      </c>
      <c r="P876" s="25">
        <v>2.1</v>
      </c>
      <c r="Q876" s="25">
        <v>0.1</v>
      </c>
      <c r="R876" s="25">
        <v>0</v>
      </c>
      <c r="S876" s="25">
        <v>0.2</v>
      </c>
      <c r="T876" s="25">
        <v>0</v>
      </c>
      <c r="U876" s="25">
        <v>0.2</v>
      </c>
      <c r="V876" s="28">
        <v>0</v>
      </c>
      <c r="W876" s="22">
        <v>2.7E-2</v>
      </c>
      <c r="X876" s="9">
        <v>27</v>
      </c>
      <c r="Y876" s="9">
        <v>160</v>
      </c>
      <c r="Z876" s="22">
        <v>0</v>
      </c>
      <c r="AA876" s="46">
        <v>0.2</v>
      </c>
      <c r="AB876" s="40">
        <v>0.04</v>
      </c>
      <c r="AC876" s="40">
        <v>0.06</v>
      </c>
      <c r="AD876" s="42">
        <v>0.2</v>
      </c>
      <c r="AE876" s="42">
        <v>0.2</v>
      </c>
      <c r="AF876" s="11">
        <v>0</v>
      </c>
      <c r="AG876" s="41">
        <v>0.02</v>
      </c>
      <c r="AH876" s="22">
        <v>0</v>
      </c>
      <c r="AI876" s="24">
        <v>1</v>
      </c>
      <c r="AJ876" s="22">
        <v>14</v>
      </c>
      <c r="AK876" s="30">
        <v>0.47</v>
      </c>
      <c r="AL876" s="25">
        <v>1</v>
      </c>
      <c r="AM876" s="28">
        <v>250</v>
      </c>
      <c r="AN876" s="28">
        <v>16</v>
      </c>
      <c r="AO876" s="28">
        <v>11</v>
      </c>
      <c r="AP876" s="28">
        <v>14</v>
      </c>
      <c r="AQ876" s="25">
        <v>0.3</v>
      </c>
      <c r="AR876" s="25">
        <v>0.1</v>
      </c>
    </row>
    <row r="877" spans="1:44" ht="18" customHeight="1" x14ac:dyDescent="0.25">
      <c r="A877" t="s">
        <v>485</v>
      </c>
      <c r="B877" s="36" t="s">
        <v>1018</v>
      </c>
      <c r="C877" s="11">
        <v>38.713627295999999</v>
      </c>
      <c r="D877" s="11">
        <v>162</v>
      </c>
      <c r="E877" s="37">
        <v>88.2</v>
      </c>
      <c r="F877" s="38">
        <v>0.6</v>
      </c>
      <c r="G877" s="25">
        <v>0.1</v>
      </c>
      <c r="H877" s="25">
        <v>9.1</v>
      </c>
      <c r="I877" s="25">
        <v>9.3000000000000007</v>
      </c>
      <c r="J877" s="25">
        <v>6</v>
      </c>
      <c r="K877" s="25">
        <v>6</v>
      </c>
      <c r="L877" s="30">
        <v>0.2</v>
      </c>
      <c r="M877" s="25">
        <v>0</v>
      </c>
      <c r="N877" s="25">
        <v>0</v>
      </c>
      <c r="O877" s="25">
        <v>0</v>
      </c>
      <c r="P877" s="25">
        <v>2.2999999999999998</v>
      </c>
      <c r="Q877" s="25">
        <v>0</v>
      </c>
      <c r="R877" s="25">
        <v>0.1</v>
      </c>
      <c r="S877" s="25">
        <v>0</v>
      </c>
      <c r="T877" s="25">
        <v>0</v>
      </c>
      <c r="U877" s="25">
        <v>0</v>
      </c>
      <c r="V877" s="28">
        <v>0</v>
      </c>
      <c r="W877" s="22">
        <v>0.13500000000000001</v>
      </c>
      <c r="X877" s="9">
        <v>135</v>
      </c>
      <c r="Y877" s="9">
        <v>810</v>
      </c>
      <c r="Z877" s="22">
        <v>0</v>
      </c>
      <c r="AA877" s="22">
        <v>1.5</v>
      </c>
      <c r="AB877" s="40">
        <v>0.03</v>
      </c>
      <c r="AC877" s="40">
        <v>0.04</v>
      </c>
      <c r="AD877" s="42">
        <v>0.4</v>
      </c>
      <c r="AE877" s="42">
        <v>0.3</v>
      </c>
      <c r="AF877" s="46">
        <v>0.1</v>
      </c>
      <c r="AG877" s="41">
        <v>0.03</v>
      </c>
      <c r="AH877" s="22">
        <v>0</v>
      </c>
      <c r="AI877" s="22">
        <v>68</v>
      </c>
      <c r="AJ877" s="43">
        <v>1</v>
      </c>
      <c r="AK877" s="30">
        <v>0.59</v>
      </c>
      <c r="AL877" s="28">
        <v>22</v>
      </c>
      <c r="AM877" s="28">
        <v>210</v>
      </c>
      <c r="AN877" s="28">
        <v>21</v>
      </c>
      <c r="AO877" s="28">
        <v>16</v>
      </c>
      <c r="AP877" s="28">
        <v>24</v>
      </c>
      <c r="AQ877" s="25">
        <v>0.4</v>
      </c>
      <c r="AR877" s="25">
        <v>0.1</v>
      </c>
    </row>
    <row r="878" spans="1:44" ht="18" customHeight="1" x14ac:dyDescent="0.25">
      <c r="A878" t="s">
        <v>486</v>
      </c>
      <c r="B878" s="36" t="s">
        <v>1859</v>
      </c>
      <c r="C878" s="11">
        <v>40.625411360000001</v>
      </c>
      <c r="D878" s="11">
        <v>170</v>
      </c>
      <c r="E878" s="37">
        <v>85.1</v>
      </c>
      <c r="F878" s="38">
        <v>0.3</v>
      </c>
      <c r="G878" s="25">
        <v>0.4</v>
      </c>
      <c r="H878" s="25">
        <v>9.4</v>
      </c>
      <c r="I878" s="25">
        <v>9.5</v>
      </c>
      <c r="J878" s="25">
        <v>9.4</v>
      </c>
      <c r="K878" s="25">
        <v>9.4</v>
      </c>
      <c r="L878" s="30">
        <v>0.1</v>
      </c>
      <c r="M878" s="25">
        <v>0</v>
      </c>
      <c r="N878" s="25">
        <v>0</v>
      </c>
      <c r="O878" s="25">
        <v>0</v>
      </c>
      <c r="P878" s="25">
        <v>2.2000000000000002</v>
      </c>
      <c r="Q878" s="25">
        <v>0</v>
      </c>
      <c r="R878" s="25">
        <v>0.1</v>
      </c>
      <c r="S878" s="25">
        <v>0.1</v>
      </c>
      <c r="T878" s="25">
        <v>0</v>
      </c>
      <c r="U878" s="25">
        <v>0.1</v>
      </c>
      <c r="V878" s="28">
        <v>0</v>
      </c>
      <c r="W878" s="22">
        <v>2E-3</v>
      </c>
      <c r="X878" s="43">
        <v>2</v>
      </c>
      <c r="Y878" s="43">
        <v>9</v>
      </c>
      <c r="Z878" s="22">
        <v>0</v>
      </c>
      <c r="AA878" s="46">
        <v>0.5</v>
      </c>
      <c r="AB878" s="40">
        <v>0.02</v>
      </c>
      <c r="AC878" s="40">
        <v>0.02</v>
      </c>
      <c r="AD878" s="42">
        <v>0.2</v>
      </c>
      <c r="AE878" s="42">
        <v>0.2</v>
      </c>
      <c r="AF878" s="11">
        <v>0</v>
      </c>
      <c r="AG878" s="41">
        <v>0.02</v>
      </c>
      <c r="AH878" s="22">
        <v>0</v>
      </c>
      <c r="AI878" s="43">
        <v>3</v>
      </c>
      <c r="AJ878" s="43">
        <v>2</v>
      </c>
      <c r="AK878" s="30">
        <v>0.36</v>
      </c>
      <c r="AL878" s="25">
        <v>8</v>
      </c>
      <c r="AM878" s="28">
        <v>150</v>
      </c>
      <c r="AN878" s="25">
        <v>9</v>
      </c>
      <c r="AO878" s="28">
        <v>10</v>
      </c>
      <c r="AP878" s="25">
        <v>9</v>
      </c>
      <c r="AQ878" s="25">
        <v>0.3</v>
      </c>
      <c r="AR878" s="25">
        <v>0.2</v>
      </c>
    </row>
    <row r="879" spans="1:44" ht="18" customHeight="1" x14ac:dyDescent="0.25">
      <c r="A879" t="s">
        <v>487</v>
      </c>
      <c r="B879" s="26" t="s">
        <v>1855</v>
      </c>
      <c r="C879" s="11">
        <v>61.416063055999999</v>
      </c>
      <c r="D879" s="11">
        <v>257</v>
      </c>
      <c r="E879" s="37">
        <v>82.9</v>
      </c>
      <c r="F879" s="38">
        <v>0.3</v>
      </c>
      <c r="G879" s="25">
        <v>0.4</v>
      </c>
      <c r="H879" s="25">
        <v>14.5</v>
      </c>
      <c r="I879" s="25">
        <v>15</v>
      </c>
      <c r="J879" s="25">
        <v>14.5</v>
      </c>
      <c r="K879" s="25">
        <v>14.5</v>
      </c>
      <c r="L879" s="30">
        <v>0.1</v>
      </c>
      <c r="M879" s="25">
        <v>0</v>
      </c>
      <c r="N879" s="25">
        <v>0</v>
      </c>
      <c r="O879" s="25">
        <v>0</v>
      </c>
      <c r="P879" s="25">
        <v>1.7</v>
      </c>
      <c r="Q879" s="25">
        <v>0</v>
      </c>
      <c r="R879" s="25">
        <v>0.1</v>
      </c>
      <c r="S879" s="25">
        <v>0.1</v>
      </c>
      <c r="T879" s="25">
        <v>0</v>
      </c>
      <c r="U879" s="25">
        <v>0.1</v>
      </c>
      <c r="V879" s="28">
        <v>0</v>
      </c>
      <c r="W879" s="22">
        <v>1E-3</v>
      </c>
      <c r="X879" s="43">
        <v>1</v>
      </c>
      <c r="Y879" s="43">
        <v>6</v>
      </c>
      <c r="Z879" s="22">
        <v>0</v>
      </c>
      <c r="AA879" s="46">
        <v>0.5</v>
      </c>
      <c r="AB879" s="40">
        <v>0.01</v>
      </c>
      <c r="AC879" s="40">
        <v>0.02</v>
      </c>
      <c r="AD879" s="42">
        <v>0.2</v>
      </c>
      <c r="AE879" s="42">
        <v>0.2</v>
      </c>
      <c r="AF879" s="11">
        <v>0</v>
      </c>
      <c r="AG879" s="41">
        <v>0.01</v>
      </c>
      <c r="AH879" s="22">
        <v>0</v>
      </c>
      <c r="AI879" s="24">
        <v>1</v>
      </c>
      <c r="AJ879" s="43">
        <v>1</v>
      </c>
      <c r="AK879" s="30">
        <v>0.2</v>
      </c>
      <c r="AL879" s="25">
        <v>4</v>
      </c>
      <c r="AM879" s="28">
        <v>91</v>
      </c>
      <c r="AN879" s="25">
        <v>9</v>
      </c>
      <c r="AO879" s="25">
        <v>7</v>
      </c>
      <c r="AP879" s="25">
        <v>6</v>
      </c>
      <c r="AQ879" s="25">
        <v>0.3</v>
      </c>
      <c r="AR879" s="25">
        <v>0.2</v>
      </c>
    </row>
    <row r="880" spans="1:44" ht="18" customHeight="1" x14ac:dyDescent="0.25">
      <c r="A880" t="s">
        <v>488</v>
      </c>
      <c r="B880" s="26" t="s">
        <v>1856</v>
      </c>
      <c r="C880" s="11">
        <v>34.651086159999998</v>
      </c>
      <c r="D880" s="11">
        <v>145</v>
      </c>
      <c r="E880" s="37">
        <v>89.5</v>
      </c>
      <c r="F880" s="38">
        <v>0.3</v>
      </c>
      <c r="G880" s="25">
        <v>0.4</v>
      </c>
      <c r="H880" s="25">
        <v>7.8</v>
      </c>
      <c r="I880" s="25">
        <v>7.9</v>
      </c>
      <c r="J880" s="25">
        <v>7.8</v>
      </c>
      <c r="K880" s="25">
        <v>7.8</v>
      </c>
      <c r="L880" s="30">
        <v>0.1</v>
      </c>
      <c r="M880" s="25">
        <v>0</v>
      </c>
      <c r="N880" s="25">
        <v>0</v>
      </c>
      <c r="O880" s="25">
        <v>0</v>
      </c>
      <c r="P880" s="25">
        <v>1.8</v>
      </c>
      <c r="Q880" s="25">
        <v>0</v>
      </c>
      <c r="R880" s="25">
        <v>0.1</v>
      </c>
      <c r="S880" s="25">
        <v>0.1</v>
      </c>
      <c r="T880" s="25">
        <v>0</v>
      </c>
      <c r="U880" s="25">
        <v>0.1</v>
      </c>
      <c r="V880" s="28">
        <v>0</v>
      </c>
      <c r="W880" s="22">
        <v>1E-3</v>
      </c>
      <c r="X880" s="43">
        <v>1</v>
      </c>
      <c r="Y880" s="43">
        <v>6</v>
      </c>
      <c r="Z880" s="22">
        <v>0</v>
      </c>
      <c r="AA880" s="46">
        <v>0.5</v>
      </c>
      <c r="AB880" s="40">
        <v>0.01</v>
      </c>
      <c r="AC880" s="40">
        <v>0.02</v>
      </c>
      <c r="AD880" s="42">
        <v>0.2</v>
      </c>
      <c r="AE880" s="42">
        <v>0.2</v>
      </c>
      <c r="AF880" s="11">
        <v>0</v>
      </c>
      <c r="AG880" s="41">
        <v>0.02</v>
      </c>
      <c r="AH880" s="22">
        <v>0</v>
      </c>
      <c r="AI880" s="24">
        <v>1</v>
      </c>
      <c r="AJ880" s="22">
        <v>1.1000000000000001</v>
      </c>
      <c r="AK880" s="30">
        <v>0.2</v>
      </c>
      <c r="AL880" s="25">
        <v>5</v>
      </c>
      <c r="AM880" s="28">
        <v>93</v>
      </c>
      <c r="AN880" s="25">
        <v>9</v>
      </c>
      <c r="AO880" s="25">
        <v>8</v>
      </c>
      <c r="AP880" s="25">
        <v>8</v>
      </c>
      <c r="AQ880" s="25">
        <v>0.3</v>
      </c>
      <c r="AR880" s="25">
        <v>0.2</v>
      </c>
    </row>
    <row r="881" spans="1:44" ht="18" customHeight="1" x14ac:dyDescent="0.25">
      <c r="A881" t="s">
        <v>489</v>
      </c>
      <c r="B881" s="26" t="s">
        <v>1857</v>
      </c>
      <c r="C881" s="11">
        <v>115.90190887999999</v>
      </c>
      <c r="D881" s="11">
        <v>485</v>
      </c>
      <c r="E881" s="37">
        <v>68.400000000000006</v>
      </c>
      <c r="F881" s="38">
        <v>0.2</v>
      </c>
      <c r="G881" s="25">
        <v>0.3</v>
      </c>
      <c r="H881" s="25">
        <v>28.9</v>
      </c>
      <c r="I881" s="25">
        <v>30</v>
      </c>
      <c r="J881" s="25">
        <v>28.9</v>
      </c>
      <c r="K881" s="25">
        <v>28.9</v>
      </c>
      <c r="L881" s="30">
        <v>0</v>
      </c>
      <c r="M881" s="25">
        <v>0</v>
      </c>
      <c r="N881" s="25">
        <v>0</v>
      </c>
      <c r="O881" s="25">
        <v>0</v>
      </c>
      <c r="P881" s="25">
        <v>1</v>
      </c>
      <c r="Q881" s="25">
        <v>0</v>
      </c>
      <c r="R881" s="25">
        <v>0.1</v>
      </c>
      <c r="S881" s="25">
        <v>0.1</v>
      </c>
      <c r="T881" s="25">
        <v>0</v>
      </c>
      <c r="U881" s="25">
        <v>0.1</v>
      </c>
      <c r="V881" s="28">
        <v>0</v>
      </c>
      <c r="W881" s="22">
        <v>0</v>
      </c>
      <c r="X881" s="9">
        <v>0</v>
      </c>
      <c r="Y881" s="9">
        <v>0</v>
      </c>
      <c r="Z881" s="22">
        <v>0</v>
      </c>
      <c r="AA881" s="9">
        <v>0</v>
      </c>
      <c r="AB881" s="40">
        <v>0.03</v>
      </c>
      <c r="AC881" s="40">
        <v>0.02</v>
      </c>
      <c r="AD881" s="42">
        <v>0.2</v>
      </c>
      <c r="AE881" s="42">
        <v>0.2</v>
      </c>
      <c r="AF881" s="11">
        <v>0</v>
      </c>
      <c r="AG881" s="41">
        <v>0.02</v>
      </c>
      <c r="AH881" s="22">
        <v>0</v>
      </c>
      <c r="AI881" s="24">
        <v>1</v>
      </c>
      <c r="AJ881" s="43">
        <v>2</v>
      </c>
      <c r="AK881" s="30">
        <v>0.2</v>
      </c>
      <c r="AL881" s="25">
        <v>6</v>
      </c>
      <c r="AM881" s="28">
        <v>79</v>
      </c>
      <c r="AN881" s="28">
        <v>12</v>
      </c>
      <c r="AO881" s="25">
        <v>6</v>
      </c>
      <c r="AP881" s="25">
        <v>5</v>
      </c>
      <c r="AQ881" s="25">
        <v>0.4</v>
      </c>
      <c r="AR881" s="25">
        <v>0.1</v>
      </c>
    </row>
    <row r="882" spans="1:44" ht="18" customHeight="1" x14ac:dyDescent="0.25">
      <c r="A882" t="s">
        <v>490</v>
      </c>
      <c r="B882" s="26" t="s">
        <v>1858</v>
      </c>
      <c r="C882" s="11">
        <v>273.86306716799999</v>
      </c>
      <c r="D882" s="11">
        <v>1146</v>
      </c>
      <c r="E882" s="37">
        <v>26.5</v>
      </c>
      <c r="F882" s="38">
        <v>0.2</v>
      </c>
      <c r="G882" s="25">
        <v>0.1</v>
      </c>
      <c r="H882" s="25">
        <v>69.8</v>
      </c>
      <c r="I882" s="25">
        <v>72.599999999999994</v>
      </c>
      <c r="J882" s="25">
        <v>69.8</v>
      </c>
      <c r="K882" s="25">
        <v>69.8</v>
      </c>
      <c r="L882" s="30">
        <v>0</v>
      </c>
      <c r="M882" s="25">
        <v>0</v>
      </c>
      <c r="N882" s="25">
        <v>0</v>
      </c>
      <c r="O882" s="25">
        <v>0</v>
      </c>
      <c r="P882" s="25">
        <v>2.2000000000000002</v>
      </c>
      <c r="Q882" s="25">
        <v>0</v>
      </c>
      <c r="R882" s="25">
        <v>0.1</v>
      </c>
      <c r="S882" s="25">
        <v>0</v>
      </c>
      <c r="T882" s="25">
        <v>0</v>
      </c>
      <c r="U882" s="25">
        <v>0</v>
      </c>
      <c r="V882" s="28">
        <v>0</v>
      </c>
      <c r="W882" s="22">
        <v>0</v>
      </c>
      <c r="X882" s="9">
        <v>0</v>
      </c>
      <c r="Y882" s="9">
        <v>0</v>
      </c>
      <c r="Z882" s="22">
        <v>0</v>
      </c>
      <c r="AA882" s="9">
        <v>0</v>
      </c>
      <c r="AB882" s="9">
        <v>0</v>
      </c>
      <c r="AC882" s="9">
        <v>0</v>
      </c>
      <c r="AD882" s="9">
        <v>0</v>
      </c>
      <c r="AE882" s="9">
        <v>0</v>
      </c>
      <c r="AF882" s="11">
        <v>0</v>
      </c>
      <c r="AG882" s="9">
        <v>0</v>
      </c>
      <c r="AH882" s="22">
        <v>0</v>
      </c>
      <c r="AI882" s="22">
        <v>0</v>
      </c>
      <c r="AJ882" s="22">
        <v>0</v>
      </c>
      <c r="AK882" s="30">
        <v>0.15</v>
      </c>
      <c r="AL882" s="28">
        <v>65</v>
      </c>
      <c r="AM882" s="28">
        <v>17</v>
      </c>
      <c r="AN882" s="28">
        <v>13</v>
      </c>
      <c r="AO882" s="25">
        <v>4</v>
      </c>
      <c r="AP882" s="25">
        <v>5</v>
      </c>
      <c r="AQ882" s="25">
        <v>0.3</v>
      </c>
      <c r="AR882" s="25">
        <v>0.2</v>
      </c>
    </row>
    <row r="883" spans="1:44" ht="18" customHeight="1" x14ac:dyDescent="0.25">
      <c r="A883" t="s">
        <v>491</v>
      </c>
      <c r="B883" s="36" t="s">
        <v>1860</v>
      </c>
      <c r="C883" s="11">
        <v>37.996708271999999</v>
      </c>
      <c r="D883" s="11">
        <v>159</v>
      </c>
      <c r="E883" s="37">
        <v>87.5</v>
      </c>
      <c r="F883" s="38">
        <v>0.6</v>
      </c>
      <c r="G883" s="25">
        <v>0.3</v>
      </c>
      <c r="H883" s="25">
        <v>8.1</v>
      </c>
      <c r="I883" s="25">
        <v>8.4</v>
      </c>
      <c r="J883" s="25">
        <v>8.1</v>
      </c>
      <c r="K883" s="25">
        <v>8.1</v>
      </c>
      <c r="L883" s="30">
        <v>0.5</v>
      </c>
      <c r="M883" s="25">
        <v>0</v>
      </c>
      <c r="N883" s="25">
        <v>0</v>
      </c>
      <c r="O883" s="25">
        <v>0</v>
      </c>
      <c r="P883" s="25">
        <v>2.2999999999999998</v>
      </c>
      <c r="Q883" s="25">
        <v>0</v>
      </c>
      <c r="R883" s="25">
        <v>0.1</v>
      </c>
      <c r="S883" s="25">
        <v>0.1</v>
      </c>
      <c r="T883" s="25">
        <v>0</v>
      </c>
      <c r="U883" s="25">
        <v>0.1</v>
      </c>
      <c r="V883" s="28">
        <v>0</v>
      </c>
      <c r="W883" s="22">
        <v>6.7000000000000004E-2</v>
      </c>
      <c r="X883" s="9">
        <v>67</v>
      </c>
      <c r="Y883" s="9">
        <v>400</v>
      </c>
      <c r="Z883" s="22">
        <v>0</v>
      </c>
      <c r="AA883" s="22">
        <v>0.97</v>
      </c>
      <c r="AB883" s="40">
        <v>0.03</v>
      </c>
      <c r="AC883" s="40">
        <v>0.03</v>
      </c>
      <c r="AD883" s="9">
        <v>1.1000000000000001</v>
      </c>
      <c r="AE883" s="24">
        <v>1</v>
      </c>
      <c r="AF883" s="46">
        <v>0.1</v>
      </c>
      <c r="AG883" s="41">
        <v>0.02</v>
      </c>
      <c r="AH883" s="22">
        <v>0</v>
      </c>
      <c r="AI883" s="24">
        <v>4</v>
      </c>
      <c r="AJ883" s="43">
        <v>3</v>
      </c>
      <c r="AK883" s="30">
        <v>0.45</v>
      </c>
      <c r="AL883" s="25">
        <v>3</v>
      </c>
      <c r="AM883" s="28">
        <v>160</v>
      </c>
      <c r="AN883" s="25">
        <v>8</v>
      </c>
      <c r="AO883" s="28">
        <v>20</v>
      </c>
      <c r="AP883" s="25">
        <v>8</v>
      </c>
      <c r="AQ883" s="25">
        <v>0.3</v>
      </c>
      <c r="AR883" s="25">
        <v>0.1</v>
      </c>
    </row>
    <row r="884" spans="1:44" ht="18" customHeight="1" x14ac:dyDescent="0.25">
      <c r="A884" t="s">
        <v>492</v>
      </c>
      <c r="B884" s="26" t="s">
        <v>1861</v>
      </c>
      <c r="C884" s="11">
        <v>82.684660768000001</v>
      </c>
      <c r="D884" s="11">
        <v>346</v>
      </c>
      <c r="E884" s="37">
        <v>77.8</v>
      </c>
      <c r="F884" s="38">
        <v>0.2</v>
      </c>
      <c r="G884" s="25">
        <v>0.1</v>
      </c>
      <c r="H884" s="25">
        <v>20.6</v>
      </c>
      <c r="I884" s="25">
        <v>21.6</v>
      </c>
      <c r="J884" s="25">
        <v>20.6</v>
      </c>
      <c r="K884" s="25">
        <v>20.6</v>
      </c>
      <c r="L884" s="30">
        <v>0</v>
      </c>
      <c r="M884" s="25">
        <v>0</v>
      </c>
      <c r="N884" s="25">
        <v>0</v>
      </c>
      <c r="O884" s="25">
        <v>0</v>
      </c>
      <c r="P884" s="25">
        <v>1</v>
      </c>
      <c r="Q884" s="25">
        <v>0</v>
      </c>
      <c r="R884" s="25">
        <v>0.1</v>
      </c>
      <c r="S884" s="25">
        <v>0</v>
      </c>
      <c r="T884" s="25">
        <v>0</v>
      </c>
      <c r="U884" s="25">
        <v>0</v>
      </c>
      <c r="V884" s="28">
        <v>0</v>
      </c>
      <c r="W884" s="22">
        <v>4.2999999999999997E-2</v>
      </c>
      <c r="X884" s="9">
        <v>43</v>
      </c>
      <c r="Y884" s="9">
        <v>257</v>
      </c>
      <c r="Z884" s="22">
        <v>0</v>
      </c>
      <c r="AA884" s="9">
        <v>0</v>
      </c>
      <c r="AB884" s="40">
        <v>0.01</v>
      </c>
      <c r="AC884" s="40">
        <v>0.02</v>
      </c>
      <c r="AD884" s="42">
        <v>0.6</v>
      </c>
      <c r="AE884" s="46">
        <v>0.6</v>
      </c>
      <c r="AF884" s="11">
        <v>0</v>
      </c>
      <c r="AG884" s="41">
        <v>0.02</v>
      </c>
      <c r="AH884" s="22">
        <v>0</v>
      </c>
      <c r="AI884" s="24">
        <v>6</v>
      </c>
      <c r="AJ884" s="43">
        <v>7</v>
      </c>
      <c r="AK884" s="30">
        <v>0.28999999999999998</v>
      </c>
      <c r="AL884" s="25">
        <v>1</v>
      </c>
      <c r="AM884" s="28">
        <v>154</v>
      </c>
      <c r="AN884" s="25">
        <v>9</v>
      </c>
      <c r="AO884" s="25">
        <v>9</v>
      </c>
      <c r="AP884" s="25">
        <v>6</v>
      </c>
      <c r="AQ884" s="25">
        <v>0.2</v>
      </c>
      <c r="AR884" s="25">
        <v>0</v>
      </c>
    </row>
    <row r="885" spans="1:44" s="35" customFormat="1" ht="18" customHeight="1" x14ac:dyDescent="0.25">
      <c r="A885" s="35" t="s">
        <v>493</v>
      </c>
      <c r="B885" s="36" t="s">
        <v>214</v>
      </c>
      <c r="C885" s="11">
        <v>50.423304687999995</v>
      </c>
      <c r="D885" s="11">
        <v>211</v>
      </c>
      <c r="E885" s="37">
        <v>83.3</v>
      </c>
      <c r="F885" s="38">
        <v>0.4</v>
      </c>
      <c r="G885" s="38">
        <v>0.4</v>
      </c>
      <c r="H885" s="38">
        <v>12</v>
      </c>
      <c r="I885" s="38">
        <v>12</v>
      </c>
      <c r="J885" s="38">
        <v>12</v>
      </c>
      <c r="K885" s="38">
        <v>12</v>
      </c>
      <c r="L885" s="39">
        <v>0.06</v>
      </c>
      <c r="M885" s="38">
        <v>0</v>
      </c>
      <c r="N885" s="38">
        <v>0</v>
      </c>
      <c r="O885" s="38">
        <v>0</v>
      </c>
      <c r="P885" s="38">
        <v>3.4</v>
      </c>
      <c r="Q885" s="38">
        <v>0.1</v>
      </c>
      <c r="R885" s="38">
        <v>0.2</v>
      </c>
      <c r="S885" s="38">
        <v>0</v>
      </c>
      <c r="T885" s="38">
        <v>0</v>
      </c>
      <c r="U885" s="38">
        <v>0</v>
      </c>
      <c r="V885" s="11">
        <v>0</v>
      </c>
      <c r="W885" s="9">
        <v>6.0000000000000001E-3</v>
      </c>
      <c r="X885" s="43">
        <v>6</v>
      </c>
      <c r="Y885" s="9">
        <v>38</v>
      </c>
      <c r="Z885" s="9">
        <v>0</v>
      </c>
      <c r="AA885" s="46">
        <v>0.9</v>
      </c>
      <c r="AB885" s="41">
        <v>0.05</v>
      </c>
      <c r="AC885" s="40">
        <v>0.03</v>
      </c>
      <c r="AD885" s="42">
        <v>0.3</v>
      </c>
      <c r="AE885" s="42">
        <v>0.2</v>
      </c>
      <c r="AF885" s="46">
        <v>0.1</v>
      </c>
      <c r="AG885" s="46">
        <v>0.2</v>
      </c>
      <c r="AH885" s="9">
        <v>0</v>
      </c>
      <c r="AI885" s="9">
        <v>13</v>
      </c>
      <c r="AJ885" s="9">
        <v>10</v>
      </c>
      <c r="AK885" s="39">
        <v>0.51</v>
      </c>
      <c r="AL885" s="38">
        <v>3</v>
      </c>
      <c r="AM885" s="11">
        <v>240</v>
      </c>
      <c r="AN885" s="11">
        <v>11</v>
      </c>
      <c r="AO885" s="11">
        <v>14</v>
      </c>
      <c r="AP885" s="38">
        <v>7</v>
      </c>
      <c r="AQ885" s="38">
        <v>0.6</v>
      </c>
      <c r="AR885" s="38">
        <v>0.3</v>
      </c>
    </row>
    <row r="886" spans="1:44" s="35" customFormat="1" ht="18" customHeight="1" x14ac:dyDescent="0.25">
      <c r="A886" s="35" t="s">
        <v>494</v>
      </c>
      <c r="B886" s="36" t="s">
        <v>1862</v>
      </c>
      <c r="C886" s="11">
        <v>265.02106587200001</v>
      </c>
      <c r="D886" s="11">
        <v>1109</v>
      </c>
      <c r="E886" s="37">
        <v>20.3</v>
      </c>
      <c r="F886" s="38">
        <v>2.5</v>
      </c>
      <c r="G886" s="38">
        <v>0.3</v>
      </c>
      <c r="H886" s="38">
        <v>67.3</v>
      </c>
      <c r="I886" s="38">
        <v>67.3</v>
      </c>
      <c r="J886" s="38">
        <v>67.3</v>
      </c>
      <c r="K886" s="38">
        <v>67.3</v>
      </c>
      <c r="L886" s="39">
        <v>0</v>
      </c>
      <c r="M886" s="38">
        <v>0</v>
      </c>
      <c r="N886" s="38">
        <v>0</v>
      </c>
      <c r="O886" s="38">
        <v>0</v>
      </c>
      <c r="P886" s="38">
        <v>7.8</v>
      </c>
      <c r="Q886" s="38">
        <v>0.1</v>
      </c>
      <c r="R886" s="38">
        <v>0.1</v>
      </c>
      <c r="S886" s="38">
        <v>0.1</v>
      </c>
      <c r="T886" s="38">
        <v>0</v>
      </c>
      <c r="U886" s="38">
        <v>0</v>
      </c>
      <c r="V886" s="11">
        <v>0</v>
      </c>
      <c r="W886" s="9">
        <v>8.0000000000000002E-3</v>
      </c>
      <c r="X886" s="43">
        <v>8</v>
      </c>
      <c r="Y886" s="9">
        <v>47</v>
      </c>
      <c r="Z886" s="9">
        <v>0</v>
      </c>
      <c r="AA886" s="46">
        <v>0.1</v>
      </c>
      <c r="AB886" s="40">
        <v>7.0000000000000007E-2</v>
      </c>
      <c r="AC886" s="40">
        <v>0.09</v>
      </c>
      <c r="AD886" s="9">
        <v>3.1</v>
      </c>
      <c r="AE886" s="24">
        <v>2</v>
      </c>
      <c r="AF886" s="63">
        <v>1.1000000000000001</v>
      </c>
      <c r="AG886" s="9">
        <v>0.19</v>
      </c>
      <c r="AH886" s="9">
        <v>0</v>
      </c>
      <c r="AI886" s="9">
        <v>0</v>
      </c>
      <c r="AJ886" s="9">
        <v>13</v>
      </c>
      <c r="AK886" s="39">
        <v>1.8</v>
      </c>
      <c r="AL886" s="38">
        <v>5</v>
      </c>
      <c r="AM886" s="11">
        <v>700</v>
      </c>
      <c r="AN886" s="11">
        <v>50</v>
      </c>
      <c r="AO886" s="11">
        <v>42</v>
      </c>
      <c r="AP886" s="11">
        <v>55</v>
      </c>
      <c r="AQ886" s="38">
        <v>1.3</v>
      </c>
      <c r="AR886" s="38">
        <v>0.3</v>
      </c>
    </row>
    <row r="887" spans="1:44" s="35" customFormat="1" ht="18" customHeight="1" x14ac:dyDescent="0.25">
      <c r="A887" s="35" t="s">
        <v>495</v>
      </c>
      <c r="B887" s="36" t="s">
        <v>215</v>
      </c>
      <c r="C887" s="11">
        <v>36.084924207999997</v>
      </c>
      <c r="D887" s="11">
        <v>151</v>
      </c>
      <c r="E887" s="37">
        <v>89.3</v>
      </c>
      <c r="F887" s="38">
        <v>0.7</v>
      </c>
      <c r="G887" s="38">
        <v>0.1</v>
      </c>
      <c r="H887" s="38">
        <v>7.8</v>
      </c>
      <c r="I887" s="38">
        <v>8</v>
      </c>
      <c r="J887" s="38">
        <v>7.8</v>
      </c>
      <c r="K887" s="38">
        <v>7.8</v>
      </c>
      <c r="L887" s="39">
        <v>0.83</v>
      </c>
      <c r="M887" s="38">
        <v>0</v>
      </c>
      <c r="N887" s="38">
        <v>0</v>
      </c>
      <c r="O887" s="38">
        <v>0</v>
      </c>
      <c r="P887" s="38">
        <v>1.7</v>
      </c>
      <c r="Q887" s="38">
        <v>0</v>
      </c>
      <c r="R887" s="38">
        <v>0</v>
      </c>
      <c r="S887" s="38">
        <v>0.1</v>
      </c>
      <c r="T887" s="38">
        <v>0</v>
      </c>
      <c r="U887" s="38">
        <v>0</v>
      </c>
      <c r="V887" s="11">
        <v>0</v>
      </c>
      <c r="W887" s="9">
        <v>0.06</v>
      </c>
      <c r="X887" s="9">
        <v>60</v>
      </c>
      <c r="Y887" s="9">
        <v>358</v>
      </c>
      <c r="Z887" s="9">
        <v>0</v>
      </c>
      <c r="AA887" s="9">
        <v>0.55000000000000004</v>
      </c>
      <c r="AB887" s="40">
        <v>0.04</v>
      </c>
      <c r="AC887" s="40">
        <v>0.03</v>
      </c>
      <c r="AD887" s="42">
        <v>0.2</v>
      </c>
      <c r="AE887" s="42">
        <v>0.2</v>
      </c>
      <c r="AF887" s="11">
        <v>0</v>
      </c>
      <c r="AG887" s="40">
        <v>7.0000000000000007E-2</v>
      </c>
      <c r="AH887" s="9">
        <v>0</v>
      </c>
      <c r="AI887" s="9">
        <v>42</v>
      </c>
      <c r="AJ887" s="9">
        <v>18</v>
      </c>
      <c r="AK887" s="39">
        <v>0.41</v>
      </c>
      <c r="AL887" s="38">
        <v>4</v>
      </c>
      <c r="AM887" s="11">
        <v>205</v>
      </c>
      <c r="AN887" s="11">
        <v>57</v>
      </c>
      <c r="AO887" s="11">
        <v>15</v>
      </c>
      <c r="AP887" s="38">
        <v>8</v>
      </c>
      <c r="AQ887" s="38">
        <v>0.5</v>
      </c>
      <c r="AR887" s="38">
        <v>0.1</v>
      </c>
    </row>
    <row r="888" spans="1:44" s="35" customFormat="1" ht="18" customHeight="1" x14ac:dyDescent="0.25">
      <c r="A888" s="35" t="s">
        <v>496</v>
      </c>
      <c r="B888" s="36" t="s">
        <v>209</v>
      </c>
      <c r="C888" s="11">
        <v>39.908492335999995</v>
      </c>
      <c r="D888" s="11">
        <v>167</v>
      </c>
      <c r="E888" s="37">
        <v>88.2</v>
      </c>
      <c r="F888" s="38">
        <v>0.7</v>
      </c>
      <c r="G888" s="38">
        <v>0.1</v>
      </c>
      <c r="H888" s="38">
        <v>8.6999999999999993</v>
      </c>
      <c r="I888" s="38">
        <v>9</v>
      </c>
      <c r="J888" s="38">
        <v>8.6999999999999993</v>
      </c>
      <c r="K888" s="38">
        <v>8.6999999999999993</v>
      </c>
      <c r="L888" s="39">
        <v>0.82</v>
      </c>
      <c r="M888" s="38">
        <v>0</v>
      </c>
      <c r="N888" s="38">
        <v>0</v>
      </c>
      <c r="O888" s="38">
        <v>0</v>
      </c>
      <c r="P888" s="38">
        <v>1.7</v>
      </c>
      <c r="Q888" s="38">
        <v>0</v>
      </c>
      <c r="R888" s="38">
        <v>0</v>
      </c>
      <c r="S888" s="38">
        <v>0.1</v>
      </c>
      <c r="T888" s="38">
        <v>0</v>
      </c>
      <c r="U888" s="38">
        <v>0</v>
      </c>
      <c r="V888" s="11">
        <v>0</v>
      </c>
      <c r="W888" s="9">
        <v>3.3000000000000002E-2</v>
      </c>
      <c r="X888" s="9">
        <v>33</v>
      </c>
      <c r="Y888" s="9">
        <v>200</v>
      </c>
      <c r="Z888" s="9">
        <v>0</v>
      </c>
      <c r="AA888" s="9">
        <v>0.24</v>
      </c>
      <c r="AB888" s="40">
        <v>0.08</v>
      </c>
      <c r="AC888" s="40">
        <v>0.04</v>
      </c>
      <c r="AD888" s="42">
        <v>0.2</v>
      </c>
      <c r="AE888" s="42">
        <v>0.2</v>
      </c>
      <c r="AF888" s="11">
        <v>0</v>
      </c>
      <c r="AG888" s="40">
        <v>7.0000000000000007E-2</v>
      </c>
      <c r="AH888" s="9">
        <v>0</v>
      </c>
      <c r="AI888" s="9">
        <v>32</v>
      </c>
      <c r="AJ888" s="9">
        <v>21</v>
      </c>
      <c r="AK888" s="39">
        <v>0.43</v>
      </c>
      <c r="AL888" s="38">
        <v>5</v>
      </c>
      <c r="AM888" s="11">
        <v>241</v>
      </c>
      <c r="AN888" s="11">
        <v>30</v>
      </c>
      <c r="AO888" s="11">
        <v>16</v>
      </c>
      <c r="AP888" s="38">
        <v>9</v>
      </c>
      <c r="AQ888" s="38">
        <v>0.3</v>
      </c>
      <c r="AR888" s="38">
        <v>0.1</v>
      </c>
    </row>
    <row r="889" spans="1:44" s="35" customFormat="1" ht="18" customHeight="1" x14ac:dyDescent="0.25">
      <c r="A889" s="35" t="s">
        <v>497</v>
      </c>
      <c r="B889" s="36" t="s">
        <v>208</v>
      </c>
      <c r="C889" s="11">
        <v>31.305464047999997</v>
      </c>
      <c r="D889" s="11">
        <v>131</v>
      </c>
      <c r="E889" s="37">
        <v>90.9</v>
      </c>
      <c r="F889" s="38">
        <v>0.9</v>
      </c>
      <c r="G889" s="38">
        <v>0.1</v>
      </c>
      <c r="H889" s="38">
        <v>6</v>
      </c>
      <c r="I889" s="38">
        <v>6.1</v>
      </c>
      <c r="J889" s="38">
        <v>6</v>
      </c>
      <c r="K889" s="38">
        <v>6</v>
      </c>
      <c r="L889" s="39">
        <v>1.3</v>
      </c>
      <c r="M889" s="38">
        <v>0</v>
      </c>
      <c r="N889" s="38">
        <v>0</v>
      </c>
      <c r="O889" s="38">
        <v>0</v>
      </c>
      <c r="P889" s="38">
        <v>1.6</v>
      </c>
      <c r="Q889" s="38">
        <v>0</v>
      </c>
      <c r="R889" s="38">
        <v>0</v>
      </c>
      <c r="S889" s="38">
        <v>0.1</v>
      </c>
      <c r="T889" s="38">
        <v>0</v>
      </c>
      <c r="U889" s="38">
        <v>0</v>
      </c>
      <c r="V889" s="11">
        <v>0</v>
      </c>
      <c r="W889" s="9">
        <v>3.0000000000000001E-3</v>
      </c>
      <c r="X889" s="43">
        <v>3</v>
      </c>
      <c r="Y889" s="9">
        <v>17</v>
      </c>
      <c r="Z889" s="9">
        <v>0</v>
      </c>
      <c r="AA889" s="9">
        <v>0.19</v>
      </c>
      <c r="AB889" s="40">
        <v>0.08</v>
      </c>
      <c r="AC889" s="40">
        <v>0.02</v>
      </c>
      <c r="AD889" s="42">
        <v>0.4</v>
      </c>
      <c r="AE889" s="42">
        <v>0.3</v>
      </c>
      <c r="AF889" s="46">
        <v>0.1</v>
      </c>
      <c r="AG889" s="41">
        <v>0.03</v>
      </c>
      <c r="AH889" s="9">
        <v>0</v>
      </c>
      <c r="AI889" s="9">
        <v>43</v>
      </c>
      <c r="AJ889" s="9">
        <v>26</v>
      </c>
      <c r="AK889" s="39">
        <v>0.42</v>
      </c>
      <c r="AL889" s="38">
        <v>1</v>
      </c>
      <c r="AM889" s="11">
        <v>200</v>
      </c>
      <c r="AN889" s="11">
        <v>26</v>
      </c>
      <c r="AO889" s="11">
        <v>19</v>
      </c>
      <c r="AP889" s="11">
        <v>11</v>
      </c>
      <c r="AQ889" s="38">
        <v>0.1</v>
      </c>
      <c r="AR889" s="38">
        <v>0</v>
      </c>
    </row>
    <row r="890" spans="1:44" ht="18" customHeight="1" x14ac:dyDescent="0.25">
      <c r="A890" t="s">
        <v>498</v>
      </c>
      <c r="B890" s="26" t="s">
        <v>1863</v>
      </c>
      <c r="C890" s="11">
        <v>71.691902399999989</v>
      </c>
      <c r="D890" s="11">
        <v>300</v>
      </c>
      <c r="E890" s="37">
        <v>80.599999999999994</v>
      </c>
      <c r="F890" s="38">
        <v>0.3</v>
      </c>
      <c r="G890" s="25">
        <v>0.5</v>
      </c>
      <c r="H890" s="25">
        <v>17.3</v>
      </c>
      <c r="I890" s="25">
        <v>17.3</v>
      </c>
      <c r="J890" s="25">
        <v>17.3</v>
      </c>
      <c r="K890" s="25">
        <v>17.3</v>
      </c>
      <c r="L890" s="30">
        <v>0.39</v>
      </c>
      <c r="M890" s="25">
        <v>0</v>
      </c>
      <c r="N890" s="25">
        <v>0</v>
      </c>
      <c r="O890" s="25">
        <v>0</v>
      </c>
      <c r="P890" s="25">
        <v>0.8</v>
      </c>
      <c r="Q890" s="25">
        <v>0.1</v>
      </c>
      <c r="R890" s="25">
        <v>0</v>
      </c>
      <c r="S890" s="25">
        <v>0.1</v>
      </c>
      <c r="T890" s="25">
        <v>0</v>
      </c>
      <c r="U890" s="25">
        <v>0.1</v>
      </c>
      <c r="V890" s="28">
        <v>0</v>
      </c>
      <c r="W890" s="22">
        <v>0</v>
      </c>
      <c r="X890" s="9">
        <v>0</v>
      </c>
      <c r="Y890" s="9">
        <v>0</v>
      </c>
      <c r="Z890" s="22">
        <v>0</v>
      </c>
      <c r="AA890" s="46">
        <v>0.4</v>
      </c>
      <c r="AB890" s="40">
        <v>0.02</v>
      </c>
      <c r="AC890" s="40">
        <v>0.02</v>
      </c>
      <c r="AD890" s="42">
        <v>0.3</v>
      </c>
      <c r="AE890" s="42">
        <v>0.3</v>
      </c>
      <c r="AF890" s="11">
        <v>0</v>
      </c>
      <c r="AG890" s="40">
        <v>0.09</v>
      </c>
      <c r="AH890" s="22">
        <v>0</v>
      </c>
      <c r="AI890" s="24">
        <v>1</v>
      </c>
      <c r="AJ890" s="43">
        <v>2</v>
      </c>
      <c r="AK890" s="30">
        <v>0.38</v>
      </c>
      <c r="AL890" s="25">
        <v>2</v>
      </c>
      <c r="AM890" s="28">
        <v>215</v>
      </c>
      <c r="AN890" s="28">
        <v>10</v>
      </c>
      <c r="AO890" s="28">
        <v>14</v>
      </c>
      <c r="AP890" s="25">
        <v>8</v>
      </c>
      <c r="AQ890" s="25">
        <v>1.2</v>
      </c>
      <c r="AR890" s="25">
        <v>0.1</v>
      </c>
    </row>
    <row r="891" spans="1:44" ht="18" customHeight="1" x14ac:dyDescent="0.25">
      <c r="A891" t="s">
        <v>499</v>
      </c>
      <c r="B891" s="26" t="s">
        <v>1864</v>
      </c>
      <c r="C891" s="11">
        <v>76.710335567999991</v>
      </c>
      <c r="D891" s="11">
        <v>321</v>
      </c>
      <c r="E891" s="37">
        <v>78.900000000000006</v>
      </c>
      <c r="F891" s="38">
        <v>0.3</v>
      </c>
      <c r="G891" s="25">
        <v>0.5</v>
      </c>
      <c r="H891" s="25">
        <v>18.600000000000001</v>
      </c>
      <c r="I891" s="25">
        <v>18.600000000000001</v>
      </c>
      <c r="J891" s="25">
        <v>18.600000000000001</v>
      </c>
      <c r="K891" s="25">
        <v>18.600000000000001</v>
      </c>
      <c r="L891" s="30">
        <v>0.41</v>
      </c>
      <c r="M891" s="25">
        <v>0</v>
      </c>
      <c r="N891" s="25">
        <v>0</v>
      </c>
      <c r="O891" s="25">
        <v>0</v>
      </c>
      <c r="P891" s="25">
        <v>0.9</v>
      </c>
      <c r="Q891" s="25">
        <v>0.1</v>
      </c>
      <c r="R891" s="25">
        <v>0</v>
      </c>
      <c r="S891" s="25">
        <v>0.1</v>
      </c>
      <c r="T891" s="25">
        <v>0</v>
      </c>
      <c r="U891" s="25">
        <v>0.1</v>
      </c>
      <c r="V891" s="28">
        <v>0</v>
      </c>
      <c r="W891" s="22">
        <v>1.4999999999999999E-2</v>
      </c>
      <c r="X891" s="9">
        <v>15</v>
      </c>
      <c r="Y891" s="9">
        <v>60</v>
      </c>
      <c r="Z891" s="22">
        <v>0</v>
      </c>
      <c r="AA891" s="46">
        <v>0.4</v>
      </c>
      <c r="AB891" s="40">
        <v>0.03</v>
      </c>
      <c r="AC891" s="40">
        <v>0.02</v>
      </c>
      <c r="AD891" s="42">
        <v>0.2</v>
      </c>
      <c r="AE891" s="42">
        <v>0.2</v>
      </c>
      <c r="AF891" s="11">
        <v>0</v>
      </c>
      <c r="AG891" s="40">
        <v>0.09</v>
      </c>
      <c r="AH891" s="22">
        <v>0</v>
      </c>
      <c r="AI891" s="24">
        <v>1</v>
      </c>
      <c r="AJ891" s="43">
        <v>2</v>
      </c>
      <c r="AK891" s="30">
        <v>0.41</v>
      </c>
      <c r="AL891" s="25">
        <v>2</v>
      </c>
      <c r="AM891" s="28">
        <v>215</v>
      </c>
      <c r="AN891" s="28">
        <v>10</v>
      </c>
      <c r="AO891" s="28">
        <v>11</v>
      </c>
      <c r="AP891" s="25">
        <v>8</v>
      </c>
      <c r="AQ891" s="25">
        <v>0.3</v>
      </c>
      <c r="AR891" s="25">
        <v>0.1</v>
      </c>
    </row>
    <row r="892" spans="1:44" ht="18" customHeight="1" x14ac:dyDescent="0.25">
      <c r="A892" t="s">
        <v>500</v>
      </c>
      <c r="B892" s="26" t="s">
        <v>1865</v>
      </c>
      <c r="C892" s="11">
        <v>264.78209286399999</v>
      </c>
      <c r="D892" s="11">
        <v>1108</v>
      </c>
      <c r="E892" s="37">
        <v>20.100000000000001</v>
      </c>
      <c r="F892" s="38">
        <v>1.8</v>
      </c>
      <c r="G892" s="25">
        <v>0.7</v>
      </c>
      <c r="H892" s="25">
        <v>67</v>
      </c>
      <c r="I892" s="25">
        <v>67</v>
      </c>
      <c r="J892" s="25">
        <v>67</v>
      </c>
      <c r="K892" s="25">
        <v>67</v>
      </c>
      <c r="L892" s="30">
        <v>0</v>
      </c>
      <c r="M892" s="25">
        <v>0</v>
      </c>
      <c r="N892" s="25">
        <v>0</v>
      </c>
      <c r="O892" s="25">
        <v>0</v>
      </c>
      <c r="P892" s="25">
        <v>6.1</v>
      </c>
      <c r="Q892" s="25">
        <v>0.2</v>
      </c>
      <c r="R892" s="25">
        <v>0</v>
      </c>
      <c r="S892" s="25">
        <v>0.2</v>
      </c>
      <c r="T892" s="25">
        <v>0</v>
      </c>
      <c r="U892" s="25">
        <v>0.2</v>
      </c>
      <c r="V892" s="28">
        <v>0</v>
      </c>
      <c r="W892" s="22">
        <v>2E-3</v>
      </c>
      <c r="X892" s="43">
        <v>2</v>
      </c>
      <c r="Y892" s="9">
        <v>12</v>
      </c>
      <c r="Z892" s="22">
        <v>0</v>
      </c>
      <c r="AA892" s="9">
        <v>0</v>
      </c>
      <c r="AB892" s="22">
        <v>0.12</v>
      </c>
      <c r="AC892" s="40">
        <v>0.04</v>
      </c>
      <c r="AD892" s="42">
        <v>0.6</v>
      </c>
      <c r="AE892" s="46">
        <v>0.5</v>
      </c>
      <c r="AF892" s="46">
        <v>0.1</v>
      </c>
      <c r="AG892" s="22">
        <v>0.25</v>
      </c>
      <c r="AH892" s="22">
        <v>0</v>
      </c>
      <c r="AI892" s="24">
        <v>1</v>
      </c>
      <c r="AJ892" s="22">
        <v>10</v>
      </c>
      <c r="AK892" s="30">
        <v>1.36</v>
      </c>
      <c r="AL892" s="28">
        <v>53</v>
      </c>
      <c r="AM892" s="28">
        <v>875</v>
      </c>
      <c r="AN892" s="28">
        <v>49</v>
      </c>
      <c r="AO892" s="28">
        <v>36</v>
      </c>
      <c r="AP892" s="28">
        <v>43</v>
      </c>
      <c r="AQ892" s="25">
        <v>2.4</v>
      </c>
      <c r="AR892" s="25">
        <v>0.1</v>
      </c>
    </row>
    <row r="893" spans="1:44" ht="18" customHeight="1" x14ac:dyDescent="0.25">
      <c r="B893" s="54"/>
      <c r="C893" s="11"/>
      <c r="D893" s="11"/>
      <c r="E893" s="37"/>
      <c r="F893" s="38"/>
      <c r="X893" s="9"/>
      <c r="Y893" s="9"/>
    </row>
    <row r="894" spans="1:44" ht="18" customHeight="1" x14ac:dyDescent="0.25">
      <c r="A894" t="s">
        <v>501</v>
      </c>
      <c r="B894" s="26" t="s">
        <v>1394</v>
      </c>
      <c r="C894" s="11">
        <v>619.17906372799996</v>
      </c>
      <c r="D894" s="11">
        <v>2591</v>
      </c>
      <c r="E894" s="37">
        <v>4.9000000000000004</v>
      </c>
      <c r="F894" s="38">
        <v>21.6</v>
      </c>
      <c r="G894" s="25">
        <v>56</v>
      </c>
      <c r="H894" s="25">
        <v>7.2</v>
      </c>
      <c r="I894" s="25">
        <v>7.7</v>
      </c>
      <c r="J894" s="25">
        <v>4.5999999999999996</v>
      </c>
      <c r="K894" s="25">
        <v>4.5999999999999996</v>
      </c>
      <c r="L894" s="30">
        <v>0</v>
      </c>
      <c r="M894" s="25">
        <v>0</v>
      </c>
      <c r="N894" s="25">
        <v>2.6</v>
      </c>
      <c r="O894" s="25">
        <v>0</v>
      </c>
      <c r="P894" s="25">
        <v>12</v>
      </c>
      <c r="Q894" s="25">
        <v>4.7</v>
      </c>
      <c r="R894" s="25">
        <v>34.5</v>
      </c>
      <c r="S894" s="25">
        <v>14.3</v>
      </c>
      <c r="T894" s="25">
        <v>0</v>
      </c>
      <c r="U894" s="25">
        <v>13.9</v>
      </c>
      <c r="V894" s="28">
        <v>0</v>
      </c>
      <c r="W894" s="22">
        <v>0</v>
      </c>
      <c r="X894" s="9">
        <v>0</v>
      </c>
      <c r="Y894" s="9">
        <v>0</v>
      </c>
      <c r="Z894" s="22">
        <v>0</v>
      </c>
      <c r="AA894" s="22">
        <v>24</v>
      </c>
      <c r="AB894" s="22">
        <v>0.21</v>
      </c>
      <c r="AC894" s="22">
        <v>0.75</v>
      </c>
      <c r="AD894" s="9">
        <v>5.7</v>
      </c>
      <c r="AE894" s="22">
        <v>2.2000000000000002</v>
      </c>
      <c r="AF894" s="31">
        <v>3.5</v>
      </c>
      <c r="AG894" s="22">
        <v>0.15</v>
      </c>
      <c r="AH894" s="22">
        <v>0</v>
      </c>
      <c r="AI894" s="24">
        <v>1</v>
      </c>
      <c r="AJ894" s="22">
        <v>49</v>
      </c>
      <c r="AK894" s="30">
        <v>3</v>
      </c>
      <c r="AL894" s="25">
        <v>6</v>
      </c>
      <c r="AM894" s="28">
        <v>855</v>
      </c>
      <c r="AN894" s="28">
        <v>266</v>
      </c>
      <c r="AO894" s="28">
        <v>405</v>
      </c>
      <c r="AP894" s="28">
        <v>259</v>
      </c>
      <c r="AQ894" s="25">
        <v>4</v>
      </c>
      <c r="AR894" s="25">
        <v>3.1</v>
      </c>
    </row>
    <row r="895" spans="1:44" ht="18" customHeight="1" x14ac:dyDescent="0.25">
      <c r="A895" t="s">
        <v>502</v>
      </c>
      <c r="B895" s="26" t="s">
        <v>1395</v>
      </c>
      <c r="C895" s="11">
        <v>626.10928095999998</v>
      </c>
      <c r="D895" s="11">
        <v>2620</v>
      </c>
      <c r="E895" s="37">
        <v>3</v>
      </c>
      <c r="F895" s="38">
        <v>21.6</v>
      </c>
      <c r="G895" s="25">
        <v>56.8</v>
      </c>
      <c r="H895" s="25">
        <v>7.1</v>
      </c>
      <c r="I895" s="25">
        <v>7.6</v>
      </c>
      <c r="J895" s="25">
        <v>5</v>
      </c>
      <c r="K895" s="25">
        <v>5</v>
      </c>
      <c r="L895" s="30">
        <v>0</v>
      </c>
      <c r="M895" s="25">
        <v>0</v>
      </c>
      <c r="N895" s="25">
        <v>2.1</v>
      </c>
      <c r="O895" s="25">
        <v>0</v>
      </c>
      <c r="P895" s="25">
        <v>12.2</v>
      </c>
      <c r="Q895" s="25">
        <v>4.7</v>
      </c>
      <c r="R895" s="25">
        <v>35.1</v>
      </c>
      <c r="S895" s="25">
        <v>14.5</v>
      </c>
      <c r="T895" s="25">
        <v>0</v>
      </c>
      <c r="U895" s="25">
        <v>14.1</v>
      </c>
      <c r="V895" s="28">
        <v>0</v>
      </c>
      <c r="W895" s="22">
        <v>0</v>
      </c>
      <c r="X895" s="9">
        <v>0</v>
      </c>
      <c r="Y895" s="9">
        <v>0</v>
      </c>
      <c r="Z895" s="22">
        <v>0</v>
      </c>
      <c r="AA895" s="22">
        <v>25</v>
      </c>
      <c r="AB895" s="22">
        <v>0.13</v>
      </c>
      <c r="AC895" s="22">
        <v>0.56999999999999995</v>
      </c>
      <c r="AD895" s="9">
        <v>5.6</v>
      </c>
      <c r="AE895" s="22">
        <v>2.1</v>
      </c>
      <c r="AF895" s="31">
        <v>3.5</v>
      </c>
      <c r="AG895" s="40">
        <v>0.09</v>
      </c>
      <c r="AH895" s="22">
        <v>0</v>
      </c>
      <c r="AI895" s="22">
        <v>0</v>
      </c>
      <c r="AJ895" s="22">
        <v>37</v>
      </c>
      <c r="AK895" s="30">
        <v>3</v>
      </c>
      <c r="AL895" s="25">
        <v>6</v>
      </c>
      <c r="AM895" s="28">
        <v>865</v>
      </c>
      <c r="AN895" s="28">
        <v>266</v>
      </c>
      <c r="AO895" s="28">
        <v>412</v>
      </c>
      <c r="AP895" s="28">
        <v>259</v>
      </c>
      <c r="AQ895" s="25">
        <v>4.0999999999999996</v>
      </c>
      <c r="AR895" s="25">
        <v>3.2</v>
      </c>
    </row>
    <row r="896" spans="1:44" ht="18" customHeight="1" x14ac:dyDescent="0.25">
      <c r="A896" t="s">
        <v>503</v>
      </c>
      <c r="B896" s="26" t="s">
        <v>1870</v>
      </c>
      <c r="C896" s="11">
        <v>571.384462128</v>
      </c>
      <c r="D896" s="11">
        <v>2391</v>
      </c>
      <c r="E896" s="37">
        <v>5.7</v>
      </c>
      <c r="F896" s="38">
        <v>25.4</v>
      </c>
      <c r="G896" s="25">
        <v>47.7</v>
      </c>
      <c r="H896" s="25">
        <v>10.1</v>
      </c>
      <c r="I896" s="25">
        <v>10.8</v>
      </c>
      <c r="J896" s="25">
        <v>4.8</v>
      </c>
      <c r="K896" s="25">
        <v>4.8</v>
      </c>
      <c r="L896" s="30">
        <v>0</v>
      </c>
      <c r="M896" s="25">
        <v>0</v>
      </c>
      <c r="N896" s="25">
        <v>5.3</v>
      </c>
      <c r="O896" s="25">
        <v>0</v>
      </c>
      <c r="P896" s="25">
        <v>8.8000000000000007</v>
      </c>
      <c r="Q896" s="25">
        <v>8.5</v>
      </c>
      <c r="R896" s="25">
        <v>21.8</v>
      </c>
      <c r="S896" s="25">
        <v>14.8</v>
      </c>
      <c r="T896" s="25">
        <v>0</v>
      </c>
      <c r="U896" s="25">
        <v>14.3</v>
      </c>
      <c r="V896" s="28">
        <v>0</v>
      </c>
      <c r="W896" s="22">
        <v>0</v>
      </c>
      <c r="X896" s="9">
        <v>0</v>
      </c>
      <c r="Y896" s="9">
        <v>0</v>
      </c>
      <c r="Z896" s="22">
        <v>0</v>
      </c>
      <c r="AA896" s="22">
        <v>9.9</v>
      </c>
      <c r="AB896" s="46">
        <v>0.9</v>
      </c>
      <c r="AC896" s="22">
        <v>0.13</v>
      </c>
      <c r="AD896" s="9">
        <v>20</v>
      </c>
      <c r="AE896" s="22">
        <v>15</v>
      </c>
      <c r="AF896" s="31">
        <v>5.5</v>
      </c>
      <c r="AG896" s="22">
        <v>0.44</v>
      </c>
      <c r="AH896" s="22">
        <v>0</v>
      </c>
      <c r="AI896" s="22">
        <v>0</v>
      </c>
      <c r="AJ896" s="22">
        <v>110</v>
      </c>
      <c r="AK896" s="30">
        <v>2.6</v>
      </c>
      <c r="AL896" s="25">
        <v>7</v>
      </c>
      <c r="AM896" s="28">
        <v>675</v>
      </c>
      <c r="AN896" s="28">
        <v>62</v>
      </c>
      <c r="AO896" s="28">
        <v>380</v>
      </c>
      <c r="AP896" s="28">
        <v>182</v>
      </c>
      <c r="AQ896" s="25">
        <v>2.2000000000000002</v>
      </c>
      <c r="AR896" s="25">
        <v>3.2</v>
      </c>
    </row>
    <row r="897" spans="1:44" ht="18" customHeight="1" x14ac:dyDescent="0.25">
      <c r="A897" t="s">
        <v>504</v>
      </c>
      <c r="B897" s="26" t="s">
        <v>1871</v>
      </c>
      <c r="C897" s="11">
        <v>586.91770764799992</v>
      </c>
      <c r="D897" s="11">
        <v>2456</v>
      </c>
      <c r="E897" s="37">
        <v>2.5</v>
      </c>
      <c r="F897" s="38">
        <v>25.6</v>
      </c>
      <c r="G897" s="25">
        <v>49.6</v>
      </c>
      <c r="H897" s="25">
        <v>9.5</v>
      </c>
      <c r="I897" s="25">
        <v>10.199999999999999</v>
      </c>
      <c r="J897" s="25">
        <v>4.5</v>
      </c>
      <c r="K897" s="25">
        <v>4.5</v>
      </c>
      <c r="L897" s="30">
        <v>0</v>
      </c>
      <c r="M897" s="25">
        <v>0</v>
      </c>
      <c r="N897" s="25">
        <v>5</v>
      </c>
      <c r="O897" s="25">
        <v>0</v>
      </c>
      <c r="P897" s="25">
        <v>8.9</v>
      </c>
      <c r="Q897" s="25">
        <v>8.8000000000000007</v>
      </c>
      <c r="R897" s="25">
        <v>22.7</v>
      </c>
      <c r="S897" s="25">
        <v>15.4</v>
      </c>
      <c r="T897" s="25">
        <v>0</v>
      </c>
      <c r="U897" s="25">
        <v>14.8</v>
      </c>
      <c r="V897" s="28">
        <v>0</v>
      </c>
      <c r="W897" s="22">
        <v>0</v>
      </c>
      <c r="X897" s="9">
        <v>0</v>
      </c>
      <c r="Y897" s="9">
        <v>0</v>
      </c>
      <c r="Z897" s="22">
        <v>0</v>
      </c>
      <c r="AA897" s="22">
        <v>1.1000000000000001</v>
      </c>
      <c r="AB897" s="22">
        <v>0.22</v>
      </c>
      <c r="AC897" s="22">
        <v>0.13</v>
      </c>
      <c r="AD897" s="9">
        <v>20</v>
      </c>
      <c r="AE897" s="22">
        <v>14</v>
      </c>
      <c r="AF897" s="31">
        <v>5.5</v>
      </c>
      <c r="AG897" s="22">
        <v>0.47</v>
      </c>
      <c r="AH897" s="22">
        <v>0</v>
      </c>
      <c r="AI897" s="22">
        <v>0</v>
      </c>
      <c r="AJ897" s="22">
        <v>66</v>
      </c>
      <c r="AK897" s="30">
        <v>3.6</v>
      </c>
      <c r="AL897" s="25">
        <v>6</v>
      </c>
      <c r="AM897" s="28">
        <v>735</v>
      </c>
      <c r="AN897" s="28">
        <v>57</v>
      </c>
      <c r="AO897" s="28">
        <v>370</v>
      </c>
      <c r="AP897" s="28">
        <v>165</v>
      </c>
      <c r="AQ897" s="25">
        <v>2.1</v>
      </c>
      <c r="AR897" s="25">
        <v>3</v>
      </c>
    </row>
    <row r="898" spans="1:44" ht="18" customHeight="1" x14ac:dyDescent="0.25">
      <c r="A898" t="s">
        <v>505</v>
      </c>
      <c r="B898" s="26" t="s">
        <v>1872</v>
      </c>
      <c r="C898" s="11">
        <v>598</v>
      </c>
      <c r="D898" s="11">
        <v>2500</v>
      </c>
      <c r="E898" s="37">
        <v>2.5</v>
      </c>
      <c r="F898" s="38">
        <v>26.2</v>
      </c>
      <c r="G898" s="25">
        <v>51.8</v>
      </c>
      <c r="H898" s="25">
        <v>6.6</v>
      </c>
      <c r="I898" s="25">
        <v>7.1</v>
      </c>
      <c r="J898" s="25">
        <v>3.6</v>
      </c>
      <c r="K898" s="25">
        <v>3.6</v>
      </c>
      <c r="L898" s="30">
        <v>0</v>
      </c>
      <c r="M898" s="25">
        <v>0</v>
      </c>
      <c r="N898" s="25">
        <v>3</v>
      </c>
      <c r="O898" s="25">
        <v>0</v>
      </c>
      <c r="P898" s="25">
        <v>8.3000000000000007</v>
      </c>
      <c r="Q898" s="25">
        <v>9.1999999999999993</v>
      </c>
      <c r="R898" s="25">
        <v>23.7</v>
      </c>
      <c r="S898" s="25">
        <v>16.100000000000001</v>
      </c>
      <c r="T898" s="25">
        <v>0</v>
      </c>
      <c r="U898" s="25">
        <v>15.5</v>
      </c>
      <c r="V898" s="28">
        <v>0</v>
      </c>
      <c r="W898" s="22">
        <v>0</v>
      </c>
      <c r="X898" s="9">
        <v>0</v>
      </c>
      <c r="Y898" s="9">
        <v>0</v>
      </c>
      <c r="Z898" s="22">
        <v>0</v>
      </c>
      <c r="AA898" s="22">
        <v>0.66</v>
      </c>
      <c r="AB898" s="22">
        <v>0.22</v>
      </c>
      <c r="AC898" s="22">
        <v>0.13</v>
      </c>
      <c r="AD898" s="9">
        <v>19</v>
      </c>
      <c r="AE898" s="22">
        <v>14</v>
      </c>
      <c r="AF898" s="31">
        <v>5.2</v>
      </c>
      <c r="AG898" s="22">
        <v>0.47</v>
      </c>
      <c r="AH898" s="22">
        <v>0</v>
      </c>
      <c r="AI898" s="22">
        <v>0</v>
      </c>
      <c r="AJ898" s="22">
        <v>52</v>
      </c>
      <c r="AK898" s="30">
        <v>3.6</v>
      </c>
      <c r="AL898" s="28">
        <v>415</v>
      </c>
      <c r="AM898" s="28">
        <v>815</v>
      </c>
      <c r="AN898" s="28">
        <v>35</v>
      </c>
      <c r="AO898" s="28">
        <v>360</v>
      </c>
      <c r="AP898" s="28">
        <v>155</v>
      </c>
      <c r="AQ898" s="25">
        <v>1.2</v>
      </c>
      <c r="AR898" s="25">
        <v>2.7</v>
      </c>
    </row>
    <row r="899" spans="1:44" ht="18" customHeight="1" x14ac:dyDescent="0.25">
      <c r="A899" t="s">
        <v>506</v>
      </c>
      <c r="B899" s="36" t="s">
        <v>1866</v>
      </c>
      <c r="C899" s="11">
        <v>676.53258564800001</v>
      </c>
      <c r="D899" s="11">
        <v>2831</v>
      </c>
      <c r="E899" s="37">
        <v>4.5</v>
      </c>
      <c r="F899" s="38">
        <v>14</v>
      </c>
      <c r="G899" s="25">
        <v>66.3</v>
      </c>
      <c r="H899" s="25">
        <v>6</v>
      </c>
      <c r="I899" s="25">
        <v>6.4</v>
      </c>
      <c r="J899" s="25">
        <v>3.9</v>
      </c>
      <c r="K899" s="25">
        <v>3.9</v>
      </c>
      <c r="L899" s="30">
        <v>0</v>
      </c>
      <c r="M899" s="25">
        <v>0</v>
      </c>
      <c r="N899" s="25">
        <v>2.1</v>
      </c>
      <c r="O899" s="25">
        <v>0</v>
      </c>
      <c r="P899" s="25">
        <v>6.1</v>
      </c>
      <c r="Q899" s="25">
        <v>4.9000000000000004</v>
      </c>
      <c r="R899" s="25">
        <v>52.2</v>
      </c>
      <c r="S899" s="25">
        <v>6.2</v>
      </c>
      <c r="T899" s="25">
        <v>0</v>
      </c>
      <c r="U899" s="25">
        <v>6.1</v>
      </c>
      <c r="V899" s="28">
        <v>0</v>
      </c>
      <c r="W899" s="22">
        <v>0</v>
      </c>
      <c r="X899" s="9">
        <v>0</v>
      </c>
      <c r="Y899" s="9">
        <v>0</v>
      </c>
      <c r="Z899" s="22">
        <v>0</v>
      </c>
      <c r="AA899" s="22">
        <v>25</v>
      </c>
      <c r="AB899" s="46">
        <v>0.3</v>
      </c>
      <c r="AC899" s="22">
        <v>0.16</v>
      </c>
      <c r="AD899" s="9">
        <v>5.2</v>
      </c>
      <c r="AE899" s="22">
        <v>1.8</v>
      </c>
      <c r="AF899" s="31">
        <v>3.4</v>
      </c>
      <c r="AG899" s="22">
        <v>0.59</v>
      </c>
      <c r="AH899" s="22">
        <v>0</v>
      </c>
      <c r="AI899" s="22">
        <v>0</v>
      </c>
      <c r="AJ899" s="22">
        <v>73</v>
      </c>
      <c r="AK899" s="30">
        <v>2.4500000000000002</v>
      </c>
      <c r="AL899" s="25">
        <v>2</v>
      </c>
      <c r="AM899" s="28">
        <v>730</v>
      </c>
      <c r="AN899" s="28">
        <v>249</v>
      </c>
      <c r="AO899" s="28">
        <v>274</v>
      </c>
      <c r="AP899" s="28">
        <v>159</v>
      </c>
      <c r="AQ899" s="25">
        <v>3</v>
      </c>
      <c r="AR899" s="25">
        <v>2</v>
      </c>
    </row>
    <row r="900" spans="1:44" ht="18" customHeight="1" x14ac:dyDescent="0.25">
      <c r="A900" t="s">
        <v>507</v>
      </c>
      <c r="B900" s="36" t="s">
        <v>973</v>
      </c>
      <c r="C900" s="11">
        <v>172.06056576</v>
      </c>
      <c r="D900" s="11">
        <v>720</v>
      </c>
      <c r="E900" s="37">
        <v>71.900000000000006</v>
      </c>
      <c r="F900" s="38">
        <v>1.4</v>
      </c>
      <c r="G900" s="25">
        <v>18.5</v>
      </c>
      <c r="H900" s="25">
        <v>0</v>
      </c>
      <c r="I900" s="25">
        <v>0</v>
      </c>
      <c r="J900" s="25">
        <v>0</v>
      </c>
      <c r="K900" s="25">
        <v>0</v>
      </c>
      <c r="L900" s="30">
        <v>0</v>
      </c>
      <c r="M900" s="25">
        <v>0</v>
      </c>
      <c r="N900" s="25">
        <v>0</v>
      </c>
      <c r="O900" s="25">
        <v>0</v>
      </c>
      <c r="P900" s="25">
        <v>4</v>
      </c>
      <c r="Q900" s="25">
        <v>2.9</v>
      </c>
      <c r="R900" s="25">
        <v>9.6</v>
      </c>
      <c r="S900" s="25">
        <v>2.2000000000000002</v>
      </c>
      <c r="T900" s="25">
        <v>0</v>
      </c>
      <c r="U900" s="25">
        <v>2</v>
      </c>
      <c r="V900" s="28">
        <v>0</v>
      </c>
      <c r="W900" s="22">
        <v>3.9E-2</v>
      </c>
      <c r="X900" s="9">
        <v>39</v>
      </c>
      <c r="Y900" s="9">
        <v>236</v>
      </c>
      <c r="Z900" s="22">
        <v>0</v>
      </c>
      <c r="AA900" s="24">
        <v>2</v>
      </c>
      <c r="AB900" s="40">
        <v>0.02</v>
      </c>
      <c r="AC900" s="40">
        <v>7.0000000000000007E-2</v>
      </c>
      <c r="AD900" s="42">
        <v>0.7</v>
      </c>
      <c r="AE900" s="46">
        <v>0.5</v>
      </c>
      <c r="AF900" s="46">
        <v>0.2</v>
      </c>
      <c r="AG900" s="41">
        <v>0.02</v>
      </c>
      <c r="AH900" s="22">
        <v>0</v>
      </c>
      <c r="AI900" s="22">
        <v>0</v>
      </c>
      <c r="AJ900" s="22">
        <v>0</v>
      </c>
      <c r="AK900" s="30">
        <v>5.0999999999999996</v>
      </c>
      <c r="AL900" s="28">
        <v>2100</v>
      </c>
      <c r="AM900" s="28">
        <v>60</v>
      </c>
      <c r="AN900" s="28">
        <v>54</v>
      </c>
      <c r="AO900" s="28">
        <v>14</v>
      </c>
      <c r="AP900" s="28">
        <v>22</v>
      </c>
      <c r="AQ900" s="25">
        <v>1.6</v>
      </c>
      <c r="AR900" s="25">
        <v>0.2</v>
      </c>
    </row>
    <row r="901" spans="1:44" ht="18" customHeight="1" x14ac:dyDescent="0.25">
      <c r="A901" t="s">
        <v>508</v>
      </c>
      <c r="B901" s="26" t="s">
        <v>1867</v>
      </c>
      <c r="C901" s="11">
        <v>184.72613518399999</v>
      </c>
      <c r="D901" s="11">
        <v>773</v>
      </c>
      <c r="E901" s="37">
        <v>48.5</v>
      </c>
      <c r="F901" s="38">
        <v>3.1</v>
      </c>
      <c r="G901" s="25">
        <v>1.1000000000000001</v>
      </c>
      <c r="H901" s="25">
        <v>39.799999999999997</v>
      </c>
      <c r="I901" s="25">
        <v>43.3</v>
      </c>
      <c r="J901" s="25">
        <v>9.8000000000000007</v>
      </c>
      <c r="K901" s="25">
        <v>9.8000000000000007</v>
      </c>
      <c r="L901" s="30">
        <v>0</v>
      </c>
      <c r="M901" s="25">
        <v>0</v>
      </c>
      <c r="N901" s="25">
        <v>30</v>
      </c>
      <c r="O901" s="25">
        <v>0</v>
      </c>
      <c r="P901" s="25">
        <v>6.1</v>
      </c>
      <c r="Q901" s="25">
        <v>0.2</v>
      </c>
      <c r="R901" s="25">
        <v>0.4</v>
      </c>
      <c r="S901" s="25">
        <v>0.4</v>
      </c>
      <c r="T901" s="25">
        <v>0</v>
      </c>
      <c r="U901" s="25">
        <v>0.4</v>
      </c>
      <c r="V901" s="28">
        <v>0</v>
      </c>
      <c r="W901" s="22">
        <v>1.0999999999999999E-2</v>
      </c>
      <c r="X901" s="9">
        <v>11</v>
      </c>
      <c r="Y901" s="9">
        <v>64</v>
      </c>
      <c r="Z901" s="22">
        <v>0</v>
      </c>
      <c r="AA901" s="22">
        <v>1.2</v>
      </c>
      <c r="AB901" s="22">
        <v>0.22</v>
      </c>
      <c r="AC901" s="22">
        <v>0.12</v>
      </c>
      <c r="AD901" s="9">
        <v>1.1000000000000001</v>
      </c>
      <c r="AE901" s="46">
        <v>0.5</v>
      </c>
      <c r="AF901" s="46">
        <v>0.6</v>
      </c>
      <c r="AG901" s="22">
        <v>0.35</v>
      </c>
      <c r="AH901" s="22">
        <v>0</v>
      </c>
      <c r="AI901" s="22">
        <v>51</v>
      </c>
      <c r="AJ901" s="22">
        <v>61</v>
      </c>
      <c r="AK901" s="30">
        <v>1.1000000000000001</v>
      </c>
      <c r="AL901" s="25">
        <v>9</v>
      </c>
      <c r="AM901" s="28">
        <v>500</v>
      </c>
      <c r="AN901" s="28">
        <v>20</v>
      </c>
      <c r="AO901" s="28">
        <v>63</v>
      </c>
      <c r="AP901" s="28">
        <v>33</v>
      </c>
      <c r="AQ901" s="25">
        <v>0.8</v>
      </c>
      <c r="AR901" s="25">
        <v>0.5</v>
      </c>
    </row>
    <row r="902" spans="1:44" ht="18" customHeight="1" x14ac:dyDescent="0.25">
      <c r="A902" t="s">
        <v>509</v>
      </c>
      <c r="B902" s="26" t="s">
        <v>1868</v>
      </c>
      <c r="C902" s="11">
        <v>211.25213907199998</v>
      </c>
      <c r="D902" s="11">
        <v>884</v>
      </c>
      <c r="E902" s="37">
        <v>39.4</v>
      </c>
      <c r="F902" s="38">
        <v>3.5</v>
      </c>
      <c r="G902" s="25">
        <v>1.3</v>
      </c>
      <c r="H902" s="25">
        <v>45.5</v>
      </c>
      <c r="I902" s="25">
        <v>49.5</v>
      </c>
      <c r="J902" s="25">
        <v>11.2</v>
      </c>
      <c r="K902" s="25">
        <v>11.2</v>
      </c>
      <c r="L902" s="30">
        <v>0</v>
      </c>
      <c r="M902" s="25">
        <v>0</v>
      </c>
      <c r="N902" s="25">
        <v>34.299999999999997</v>
      </c>
      <c r="O902" s="25">
        <v>0</v>
      </c>
      <c r="P902" s="25">
        <v>7</v>
      </c>
      <c r="Q902" s="25">
        <v>0.2</v>
      </c>
      <c r="R902" s="25">
        <v>0.5</v>
      </c>
      <c r="S902" s="25">
        <v>0.5</v>
      </c>
      <c r="T902" s="25">
        <v>0</v>
      </c>
      <c r="U902" s="25">
        <v>0.5</v>
      </c>
      <c r="V902" s="28">
        <v>0</v>
      </c>
      <c r="W902" s="22">
        <v>1.0999999999999999E-2</v>
      </c>
      <c r="X902" s="9">
        <v>11</v>
      </c>
      <c r="Y902" s="9">
        <v>66</v>
      </c>
      <c r="Z902" s="22">
        <v>0</v>
      </c>
      <c r="AA902" s="22">
        <v>1.4</v>
      </c>
      <c r="AB902" s="46">
        <v>0.2</v>
      </c>
      <c r="AC902" s="22">
        <v>0.14000000000000001</v>
      </c>
      <c r="AD902" s="9">
        <v>1.2</v>
      </c>
      <c r="AE902" s="46">
        <v>0.5</v>
      </c>
      <c r="AF902" s="42">
        <v>0.7</v>
      </c>
      <c r="AG902" s="46">
        <v>0.3</v>
      </c>
      <c r="AH902" s="22">
        <v>0</v>
      </c>
      <c r="AI902" s="22">
        <v>46</v>
      </c>
      <c r="AJ902" s="22">
        <v>56</v>
      </c>
      <c r="AK902" s="30">
        <v>4.5999999999999996</v>
      </c>
      <c r="AL902" s="28">
        <v>550</v>
      </c>
      <c r="AM902" s="28">
        <v>571</v>
      </c>
      <c r="AN902" s="28">
        <v>23</v>
      </c>
      <c r="AO902" s="28">
        <v>72</v>
      </c>
      <c r="AP902" s="28">
        <v>48</v>
      </c>
      <c r="AQ902" s="25">
        <v>0.9</v>
      </c>
      <c r="AR902" s="25">
        <v>0.6</v>
      </c>
    </row>
    <row r="903" spans="1:44" ht="18" customHeight="1" x14ac:dyDescent="0.25">
      <c r="A903" t="s">
        <v>510</v>
      </c>
      <c r="B903" s="26" t="s">
        <v>1869</v>
      </c>
      <c r="C903" s="11">
        <v>323.80842583999998</v>
      </c>
      <c r="D903" s="11">
        <v>1355</v>
      </c>
      <c r="E903" s="37">
        <v>9.9</v>
      </c>
      <c r="F903" s="38">
        <v>5.0999999999999996</v>
      </c>
      <c r="G903" s="25">
        <v>2</v>
      </c>
      <c r="H903" s="25">
        <v>70</v>
      </c>
      <c r="I903" s="25">
        <v>76.099999999999994</v>
      </c>
      <c r="J903" s="25">
        <v>17.2</v>
      </c>
      <c r="K903" s="25">
        <v>17.2</v>
      </c>
      <c r="L903" s="30">
        <v>0</v>
      </c>
      <c r="M903" s="25">
        <v>0</v>
      </c>
      <c r="N903" s="25">
        <v>52.8</v>
      </c>
      <c r="O903" s="25">
        <v>0</v>
      </c>
      <c r="P903" s="25">
        <v>11.3</v>
      </c>
      <c r="Q903" s="25">
        <v>0.4</v>
      </c>
      <c r="R903" s="25">
        <v>0.7</v>
      </c>
      <c r="S903" s="25">
        <v>0.7</v>
      </c>
      <c r="T903" s="25">
        <v>0</v>
      </c>
      <c r="U903" s="25">
        <v>0.6</v>
      </c>
      <c r="V903" s="28">
        <v>0</v>
      </c>
      <c r="W903" s="22">
        <v>0</v>
      </c>
      <c r="X903" s="9">
        <v>0</v>
      </c>
      <c r="Y903" s="9">
        <v>0</v>
      </c>
      <c r="Z903" s="22">
        <v>0</v>
      </c>
      <c r="AA903" s="22">
        <v>2.2000000000000002</v>
      </c>
      <c r="AB903" s="46">
        <v>0.3</v>
      </c>
      <c r="AC903" s="22">
        <v>0.19</v>
      </c>
      <c r="AD903" s="9">
        <v>1.8</v>
      </c>
      <c r="AE903" s="46">
        <v>0.8</v>
      </c>
      <c r="AF903" s="31">
        <v>1</v>
      </c>
      <c r="AG903" s="22">
        <v>0.55000000000000004</v>
      </c>
      <c r="AH903" s="22">
        <v>0</v>
      </c>
      <c r="AI903" s="22">
        <v>0</v>
      </c>
      <c r="AJ903" s="22">
        <v>61</v>
      </c>
      <c r="AK903" s="30">
        <v>2.0499999999999998</v>
      </c>
      <c r="AL903" s="28">
        <v>17</v>
      </c>
      <c r="AM903" s="28">
        <v>930</v>
      </c>
      <c r="AN903" s="28">
        <v>37</v>
      </c>
      <c r="AO903" s="28">
        <v>117</v>
      </c>
      <c r="AP903" s="28">
        <v>61</v>
      </c>
      <c r="AQ903" s="25">
        <v>1.5</v>
      </c>
      <c r="AR903" s="25">
        <v>0.9</v>
      </c>
    </row>
    <row r="904" spans="1:44" ht="18" customHeight="1" x14ac:dyDescent="0.25">
      <c r="A904" t="s">
        <v>511</v>
      </c>
      <c r="B904" s="36" t="s">
        <v>1873</v>
      </c>
      <c r="C904" s="11">
        <v>606.99144031999992</v>
      </c>
      <c r="D904" s="11">
        <v>2540</v>
      </c>
      <c r="E904" s="37">
        <v>3.2</v>
      </c>
      <c r="F904" s="38">
        <v>19.600000000000001</v>
      </c>
      <c r="G904" s="25">
        <v>50</v>
      </c>
      <c r="H904" s="25">
        <v>19.399999999999999</v>
      </c>
      <c r="I904" s="25">
        <v>21</v>
      </c>
      <c r="J904" s="25">
        <v>5.9</v>
      </c>
      <c r="K904" s="25">
        <v>5.9</v>
      </c>
      <c r="L904" s="30">
        <v>0</v>
      </c>
      <c r="M904" s="25">
        <v>0</v>
      </c>
      <c r="N904" s="25">
        <v>13.5</v>
      </c>
      <c r="O904" s="25">
        <v>0</v>
      </c>
      <c r="P904" s="25">
        <v>3.3</v>
      </c>
      <c r="Q904" s="25">
        <v>9.9</v>
      </c>
      <c r="R904" s="25">
        <v>28.9</v>
      </c>
      <c r="S904" s="25">
        <v>8.9</v>
      </c>
      <c r="T904" s="25">
        <v>0</v>
      </c>
      <c r="U904" s="25">
        <v>8.6999999999999993</v>
      </c>
      <c r="V904" s="28">
        <v>0</v>
      </c>
      <c r="W904" s="22">
        <v>1E-3</v>
      </c>
      <c r="X904" s="43">
        <v>1</v>
      </c>
      <c r="Y904" s="43">
        <v>6</v>
      </c>
      <c r="Z904" s="22">
        <v>0</v>
      </c>
      <c r="AA904" s="22">
        <v>1.2</v>
      </c>
      <c r="AB904" s="22">
        <v>0.42</v>
      </c>
      <c r="AC904" s="22">
        <v>0.16</v>
      </c>
      <c r="AD904" s="9">
        <v>6.5</v>
      </c>
      <c r="AE904" s="22">
        <v>1.6</v>
      </c>
      <c r="AF904" s="31">
        <v>4.9000000000000004</v>
      </c>
      <c r="AG904" s="22">
        <v>0.41</v>
      </c>
      <c r="AH904" s="22">
        <v>0</v>
      </c>
      <c r="AI904" s="22">
        <v>0</v>
      </c>
      <c r="AJ904" s="22">
        <v>68</v>
      </c>
      <c r="AK904" s="30">
        <v>4.5</v>
      </c>
      <c r="AL904" s="28">
        <v>318</v>
      </c>
      <c r="AM904" s="28">
        <v>700</v>
      </c>
      <c r="AN904" s="28">
        <v>37</v>
      </c>
      <c r="AO904" s="28">
        <v>488</v>
      </c>
      <c r="AP904" s="28">
        <v>250</v>
      </c>
      <c r="AQ904" s="25">
        <v>5.7</v>
      </c>
      <c r="AR904" s="25">
        <v>5.7</v>
      </c>
    </row>
    <row r="905" spans="1:44" ht="18" customHeight="1" x14ac:dyDescent="0.25">
      <c r="A905" t="s">
        <v>512</v>
      </c>
      <c r="B905" s="36" t="s">
        <v>1874</v>
      </c>
      <c r="C905" s="11">
        <v>605.55760227199994</v>
      </c>
      <c r="D905" s="11">
        <v>2534</v>
      </c>
      <c r="E905" s="37">
        <v>2.2999999999999998</v>
      </c>
      <c r="F905" s="38">
        <v>5.6</v>
      </c>
      <c r="G905" s="25">
        <v>62</v>
      </c>
      <c r="H905" s="25">
        <v>6.4</v>
      </c>
      <c r="I905" s="25">
        <v>6.7</v>
      </c>
      <c r="J905" s="25">
        <v>6.4</v>
      </c>
      <c r="K905" s="25">
        <v>6.4</v>
      </c>
      <c r="L905" s="30">
        <v>0</v>
      </c>
      <c r="M905" s="25">
        <v>0</v>
      </c>
      <c r="N905" s="25">
        <v>0</v>
      </c>
      <c r="O905" s="25">
        <v>0</v>
      </c>
      <c r="P905" s="25">
        <v>21.1</v>
      </c>
      <c r="Q905" s="25">
        <v>53.3</v>
      </c>
      <c r="R905" s="25">
        <v>4.0999999999999996</v>
      </c>
      <c r="S905" s="25">
        <v>1.1000000000000001</v>
      </c>
      <c r="T905" s="25">
        <v>0</v>
      </c>
      <c r="U905" s="25">
        <v>1</v>
      </c>
      <c r="V905" s="28">
        <v>0</v>
      </c>
      <c r="W905" s="22">
        <v>0</v>
      </c>
      <c r="X905" s="9">
        <v>0</v>
      </c>
      <c r="Y905" s="9">
        <v>0</v>
      </c>
      <c r="Z905" s="22">
        <v>0</v>
      </c>
      <c r="AA905" s="22">
        <v>1.3</v>
      </c>
      <c r="AB905" s="40">
        <v>0.03</v>
      </c>
      <c r="AC905" s="40">
        <v>0.05</v>
      </c>
      <c r="AD905" s="43">
        <v>2</v>
      </c>
      <c r="AE905" s="46">
        <v>0.9</v>
      </c>
      <c r="AF905" s="31">
        <v>1.1000000000000001</v>
      </c>
      <c r="AG905" s="40">
        <v>0.09</v>
      </c>
      <c r="AH905" s="22">
        <v>0</v>
      </c>
      <c r="AI905" s="22">
        <v>0</v>
      </c>
      <c r="AJ905" s="43">
        <v>9</v>
      </c>
      <c r="AK905" s="30">
        <v>2</v>
      </c>
      <c r="AL905" s="28">
        <v>28</v>
      </c>
      <c r="AM905" s="28">
        <v>660</v>
      </c>
      <c r="AN905" s="28">
        <v>22</v>
      </c>
      <c r="AO905" s="28">
        <v>160</v>
      </c>
      <c r="AP905" s="28">
        <v>90</v>
      </c>
      <c r="AQ905" s="25">
        <v>3.6</v>
      </c>
      <c r="AR905" s="25">
        <v>0.9</v>
      </c>
    </row>
    <row r="906" spans="1:44" ht="18" customHeight="1" x14ac:dyDescent="0.25">
      <c r="A906" t="s">
        <v>513</v>
      </c>
      <c r="B906" s="36" t="s">
        <v>1875</v>
      </c>
      <c r="C906" s="11">
        <v>689</v>
      </c>
      <c r="D906" s="11">
        <v>2881</v>
      </c>
      <c r="E906" s="37">
        <v>4.9000000000000004</v>
      </c>
      <c r="F906" s="38">
        <v>16.7</v>
      </c>
      <c r="G906" s="25">
        <v>67.5</v>
      </c>
      <c r="H906" s="25">
        <v>3.6</v>
      </c>
      <c r="I906" s="25">
        <v>3.8</v>
      </c>
      <c r="J906" s="25">
        <v>2.6</v>
      </c>
      <c r="K906" s="25">
        <v>2.6</v>
      </c>
      <c r="L906" s="30">
        <v>0</v>
      </c>
      <c r="M906" s="25">
        <v>0</v>
      </c>
      <c r="N906" s="25">
        <v>1</v>
      </c>
      <c r="O906" s="25">
        <v>0</v>
      </c>
      <c r="P906" s="25">
        <v>5.2</v>
      </c>
      <c r="Q906" s="25">
        <v>5.4</v>
      </c>
      <c r="R906" s="25">
        <v>15</v>
      </c>
      <c r="S906" s="25">
        <v>47</v>
      </c>
      <c r="T906" s="25">
        <v>0</v>
      </c>
      <c r="U906" s="25">
        <v>38</v>
      </c>
      <c r="V906" s="28">
        <v>0</v>
      </c>
      <c r="W906" s="22">
        <v>0</v>
      </c>
      <c r="X906" s="9">
        <v>0</v>
      </c>
      <c r="Y906" s="9">
        <v>0</v>
      </c>
      <c r="Z906" s="22">
        <v>0</v>
      </c>
      <c r="AA906" s="22">
        <v>3.8</v>
      </c>
      <c r="AB906" s="22">
        <v>0.33</v>
      </c>
      <c r="AC906" s="22">
        <v>0.14000000000000001</v>
      </c>
      <c r="AD906" s="9">
        <v>3.6</v>
      </c>
      <c r="AE906" s="46">
        <v>0.9</v>
      </c>
      <c r="AF906" s="31">
        <v>2.7</v>
      </c>
      <c r="AG906" s="22">
        <v>0.67</v>
      </c>
      <c r="AH906" s="22">
        <v>0</v>
      </c>
      <c r="AI906" s="24">
        <v>1</v>
      </c>
      <c r="AJ906" s="22">
        <v>66</v>
      </c>
      <c r="AK906" s="30">
        <v>1.98</v>
      </c>
      <c r="AL906" s="28">
        <v>12</v>
      </c>
      <c r="AM906" s="28">
        <v>500</v>
      </c>
      <c r="AN906" s="28">
        <v>90</v>
      </c>
      <c r="AO906" s="28">
        <v>288</v>
      </c>
      <c r="AP906" s="28">
        <v>160</v>
      </c>
      <c r="AQ906" s="25">
        <v>2.6</v>
      </c>
      <c r="AR906" s="25">
        <v>2.7</v>
      </c>
    </row>
    <row r="907" spans="1:44" ht="18" customHeight="1" x14ac:dyDescent="0.25">
      <c r="A907" t="s">
        <v>514</v>
      </c>
      <c r="B907" s="36" t="s">
        <v>1884</v>
      </c>
      <c r="C907" s="11">
        <v>618.22317169600001</v>
      </c>
      <c r="D907" s="11">
        <v>2587</v>
      </c>
      <c r="E907" s="37">
        <v>4.3</v>
      </c>
      <c r="F907" s="38">
        <v>33.200000000000003</v>
      </c>
      <c r="G907" s="25">
        <v>51.7</v>
      </c>
      <c r="H907" s="25">
        <v>5</v>
      </c>
      <c r="I907" s="25">
        <v>5.4</v>
      </c>
      <c r="J907" s="25">
        <v>2.4</v>
      </c>
      <c r="K907" s="25">
        <v>2.4</v>
      </c>
      <c r="L907" s="30">
        <v>0</v>
      </c>
      <c r="M907" s="25">
        <v>0</v>
      </c>
      <c r="N907" s="25">
        <v>2.6</v>
      </c>
      <c r="O907" s="25">
        <v>0</v>
      </c>
      <c r="P907" s="25">
        <v>1.9</v>
      </c>
      <c r="Q907" s="25">
        <v>3.5</v>
      </c>
      <c r="R907" s="25">
        <v>15</v>
      </c>
      <c r="S907" s="25">
        <v>31</v>
      </c>
      <c r="T907" s="25">
        <v>0</v>
      </c>
      <c r="U907" s="25">
        <v>30</v>
      </c>
      <c r="V907" s="28">
        <v>0</v>
      </c>
      <c r="W907" s="22">
        <v>0</v>
      </c>
      <c r="X907" s="9">
        <v>0</v>
      </c>
      <c r="Y907" s="9">
        <v>0</v>
      </c>
      <c r="Z907" s="22">
        <v>0</v>
      </c>
      <c r="AA907" s="22">
        <v>10</v>
      </c>
      <c r="AB907" s="22">
        <v>0.39</v>
      </c>
      <c r="AC907" s="22">
        <v>0.22</v>
      </c>
      <c r="AD907" s="9">
        <v>8.9</v>
      </c>
      <c r="AE907" s="22">
        <v>2.7</v>
      </c>
      <c r="AF907" s="31">
        <v>6.2</v>
      </c>
      <c r="AG907" s="22">
        <v>0.11</v>
      </c>
      <c r="AH907" s="22">
        <v>0</v>
      </c>
      <c r="AI907" s="22">
        <v>0</v>
      </c>
      <c r="AJ907" s="22">
        <v>57</v>
      </c>
      <c r="AK907" s="30">
        <v>4.26</v>
      </c>
      <c r="AL907" s="25">
        <v>1</v>
      </c>
      <c r="AM907" s="28">
        <v>780</v>
      </c>
      <c r="AN907" s="28">
        <v>54</v>
      </c>
      <c r="AO907" s="28">
        <v>350</v>
      </c>
      <c r="AP907" s="28">
        <v>270</v>
      </c>
      <c r="AQ907" s="25">
        <v>4.7</v>
      </c>
      <c r="AR907" s="25">
        <v>6.5</v>
      </c>
    </row>
    <row r="908" spans="1:44" ht="18" customHeight="1" x14ac:dyDescent="0.25">
      <c r="A908" t="s">
        <v>515</v>
      </c>
      <c r="B908" s="36" t="s">
        <v>1885</v>
      </c>
      <c r="C908" s="11">
        <v>599.10533105599995</v>
      </c>
      <c r="D908" s="11">
        <v>2507</v>
      </c>
      <c r="E908" s="37">
        <v>3</v>
      </c>
      <c r="F908" s="38">
        <v>18</v>
      </c>
      <c r="G908" s="25">
        <v>53</v>
      </c>
      <c r="H908" s="25">
        <v>12.6</v>
      </c>
      <c r="I908" s="25">
        <v>13.4</v>
      </c>
      <c r="J908" s="25">
        <v>8.8000000000000007</v>
      </c>
      <c r="K908" s="25">
        <v>8.8000000000000007</v>
      </c>
      <c r="L908" s="30">
        <v>0</v>
      </c>
      <c r="M908" s="25">
        <v>0</v>
      </c>
      <c r="N908" s="25">
        <v>3.8</v>
      </c>
      <c r="O908" s="25">
        <v>0</v>
      </c>
      <c r="P908" s="25">
        <v>8.5</v>
      </c>
      <c r="Q908" s="25">
        <v>6.7</v>
      </c>
      <c r="R908" s="25">
        <v>35.700000000000003</v>
      </c>
      <c r="S908" s="25">
        <v>8</v>
      </c>
      <c r="T908" s="25">
        <v>0</v>
      </c>
      <c r="U908" s="25">
        <v>7.7</v>
      </c>
      <c r="V908" s="28">
        <v>0</v>
      </c>
      <c r="W908" s="22">
        <v>2.3E-2</v>
      </c>
      <c r="X908" s="9">
        <v>23</v>
      </c>
      <c r="Y908" s="9">
        <v>140</v>
      </c>
      <c r="Z908" s="22">
        <v>0</v>
      </c>
      <c r="AA908" s="22">
        <v>5.2</v>
      </c>
      <c r="AB908" s="22">
        <v>0.59</v>
      </c>
      <c r="AC908" s="42">
        <v>0.2</v>
      </c>
      <c r="AD908" s="9">
        <v>5.3</v>
      </c>
      <c r="AE908" s="22">
        <v>1.3</v>
      </c>
      <c r="AF908" s="31">
        <v>4</v>
      </c>
      <c r="AG908" s="22">
        <v>0.26</v>
      </c>
      <c r="AH908" s="22">
        <v>0</v>
      </c>
      <c r="AI908" s="22">
        <v>0</v>
      </c>
      <c r="AJ908" s="22">
        <v>58</v>
      </c>
      <c r="AK908" s="30">
        <v>4.9000000000000004</v>
      </c>
      <c r="AL908" s="28">
        <v>650</v>
      </c>
      <c r="AM908" s="28">
        <v>1050</v>
      </c>
      <c r="AN908" s="28">
        <v>135</v>
      </c>
      <c r="AO908" s="28">
        <v>500</v>
      </c>
      <c r="AP908" s="28">
        <v>158</v>
      </c>
      <c r="AQ908" s="25">
        <v>7</v>
      </c>
      <c r="AR908" s="25">
        <v>2.2000000000000002</v>
      </c>
    </row>
    <row r="909" spans="1:44" ht="18" customHeight="1" x14ac:dyDescent="0.25">
      <c r="C909" s="11"/>
      <c r="D909" s="11"/>
      <c r="E909" s="37"/>
      <c r="F909" s="38"/>
    </row>
    <row r="910" spans="1:44" ht="18" customHeight="1" x14ac:dyDescent="0.25">
      <c r="B910" s="32" t="s">
        <v>205</v>
      </c>
      <c r="C910" s="11"/>
      <c r="D910" s="11"/>
      <c r="E910" s="37"/>
      <c r="F910" s="38"/>
      <c r="X910" s="9"/>
      <c r="Y910" s="9"/>
    </row>
    <row r="911" spans="1:44" ht="18" customHeight="1" x14ac:dyDescent="0.25">
      <c r="A911" t="s">
        <v>516</v>
      </c>
      <c r="B911" s="26" t="s">
        <v>974</v>
      </c>
      <c r="C911" s="11">
        <v>900</v>
      </c>
      <c r="D911" s="11">
        <v>3764</v>
      </c>
      <c r="E911" s="37">
        <v>0</v>
      </c>
      <c r="F911" s="38">
        <v>0.1</v>
      </c>
      <c r="G911" s="25">
        <v>99.9</v>
      </c>
      <c r="H911" s="25">
        <v>0</v>
      </c>
      <c r="I911" s="25">
        <v>0</v>
      </c>
      <c r="J911" s="25">
        <v>0</v>
      </c>
      <c r="K911" s="25">
        <v>0</v>
      </c>
      <c r="L911" s="30">
        <v>0</v>
      </c>
      <c r="M911" s="25">
        <v>0</v>
      </c>
      <c r="N911" s="25">
        <v>0</v>
      </c>
      <c r="O911" s="25">
        <v>0</v>
      </c>
      <c r="P911" s="25">
        <v>0</v>
      </c>
      <c r="Q911" s="25">
        <v>14.4</v>
      </c>
      <c r="R911" s="25">
        <v>78.599999999999994</v>
      </c>
      <c r="S911" s="25">
        <v>6.9</v>
      </c>
      <c r="T911" s="25">
        <v>0</v>
      </c>
      <c r="U911" s="25">
        <v>6.2</v>
      </c>
      <c r="V911" s="28">
        <v>0</v>
      </c>
      <c r="W911" s="22">
        <v>0</v>
      </c>
      <c r="X911" s="9">
        <v>0</v>
      </c>
      <c r="Y911" s="9">
        <v>0</v>
      </c>
      <c r="Z911" s="22">
        <v>0</v>
      </c>
      <c r="AA911" s="22">
        <v>14</v>
      </c>
      <c r="AB911" s="22">
        <v>0</v>
      </c>
      <c r="AC911" s="22">
        <v>0</v>
      </c>
      <c r="AD911" s="9">
        <v>0</v>
      </c>
      <c r="AE911" s="22">
        <v>0</v>
      </c>
      <c r="AF911" s="11">
        <v>0</v>
      </c>
      <c r="AG911" s="22">
        <v>0</v>
      </c>
      <c r="AH911" s="22">
        <v>0</v>
      </c>
      <c r="AI911" s="22">
        <v>0</v>
      </c>
      <c r="AJ911" s="22">
        <v>0</v>
      </c>
      <c r="AK911" s="30">
        <v>0</v>
      </c>
      <c r="AL911" s="28">
        <v>0</v>
      </c>
      <c r="AM911" s="28">
        <v>0</v>
      </c>
      <c r="AN911" s="28">
        <v>0</v>
      </c>
      <c r="AO911" s="28">
        <v>0</v>
      </c>
      <c r="AP911" s="28">
        <v>0</v>
      </c>
      <c r="AQ911" s="25">
        <v>0</v>
      </c>
      <c r="AR911" s="25">
        <v>0</v>
      </c>
    </row>
    <row r="912" spans="1:44" ht="18" customHeight="1" x14ac:dyDescent="0.25">
      <c r="A912" t="s">
        <v>517</v>
      </c>
      <c r="B912" s="26" t="s">
        <v>1902</v>
      </c>
      <c r="C912" s="11">
        <v>896</v>
      </c>
      <c r="D912" s="11">
        <v>3747</v>
      </c>
      <c r="E912" s="37">
        <v>0</v>
      </c>
      <c r="F912" s="38">
        <v>0</v>
      </c>
      <c r="G912" s="25">
        <v>99.5</v>
      </c>
      <c r="H912" s="25">
        <v>0</v>
      </c>
      <c r="I912" s="25">
        <v>0</v>
      </c>
      <c r="J912" s="25">
        <v>0</v>
      </c>
      <c r="K912" s="25">
        <v>0</v>
      </c>
      <c r="L912" s="30">
        <v>0</v>
      </c>
      <c r="M912" s="25">
        <v>0</v>
      </c>
      <c r="N912" s="25">
        <v>0</v>
      </c>
      <c r="O912" s="25">
        <v>0</v>
      </c>
      <c r="P912" s="25">
        <v>0</v>
      </c>
      <c r="Q912" s="25">
        <v>11.3</v>
      </c>
      <c r="R912" s="25">
        <v>20.6</v>
      </c>
      <c r="S912" s="25">
        <v>63.9</v>
      </c>
      <c r="T912" s="25">
        <v>0.24</v>
      </c>
      <c r="U912" s="25">
        <v>63.8</v>
      </c>
      <c r="V912" s="28">
        <v>0</v>
      </c>
      <c r="W912" s="22">
        <v>0</v>
      </c>
      <c r="X912" s="9">
        <v>0</v>
      </c>
      <c r="Y912" s="9">
        <v>0</v>
      </c>
      <c r="Z912" s="22">
        <v>0</v>
      </c>
      <c r="AA912" s="22">
        <v>61</v>
      </c>
      <c r="AB912" s="22">
        <v>0</v>
      </c>
      <c r="AC912" s="22">
        <v>0</v>
      </c>
      <c r="AD912" s="9">
        <v>0</v>
      </c>
      <c r="AE912" s="22">
        <v>0</v>
      </c>
      <c r="AF912" s="11">
        <v>0</v>
      </c>
      <c r="AG912" s="22">
        <v>0</v>
      </c>
      <c r="AH912" s="22">
        <v>0</v>
      </c>
      <c r="AI912" s="22">
        <v>0</v>
      </c>
      <c r="AJ912" s="22">
        <v>0</v>
      </c>
      <c r="AK912" s="30">
        <v>0</v>
      </c>
      <c r="AL912" s="28">
        <v>0</v>
      </c>
      <c r="AM912" s="28">
        <v>0</v>
      </c>
      <c r="AN912" s="28">
        <v>0</v>
      </c>
      <c r="AO912" s="28">
        <v>0</v>
      </c>
      <c r="AP912" s="28">
        <v>0</v>
      </c>
      <c r="AQ912" s="25">
        <v>0</v>
      </c>
      <c r="AR912" s="25">
        <v>0</v>
      </c>
    </row>
    <row r="913" spans="1:44" ht="18" customHeight="1" x14ac:dyDescent="0.25">
      <c r="A913" t="s">
        <v>518</v>
      </c>
      <c r="B913" s="26" t="s">
        <v>1903</v>
      </c>
      <c r="C913" s="11">
        <v>886.350886672</v>
      </c>
      <c r="D913" s="11">
        <v>3709</v>
      </c>
      <c r="E913" s="37">
        <v>0</v>
      </c>
      <c r="F913" s="38">
        <v>0</v>
      </c>
      <c r="G913" s="25">
        <v>98.5</v>
      </c>
      <c r="H913" s="25">
        <v>0</v>
      </c>
      <c r="I913" s="25">
        <v>0</v>
      </c>
      <c r="J913" s="25">
        <v>0</v>
      </c>
      <c r="K913" s="25">
        <v>0</v>
      </c>
      <c r="L913" s="30">
        <v>0</v>
      </c>
      <c r="M913" s="25">
        <v>0</v>
      </c>
      <c r="N913" s="25">
        <v>0</v>
      </c>
      <c r="O913" s="25">
        <v>0</v>
      </c>
      <c r="P913" s="25">
        <v>0</v>
      </c>
      <c r="Q913" s="25">
        <v>17.47</v>
      </c>
      <c r="R913" s="25">
        <v>58.4</v>
      </c>
      <c r="S913" s="25">
        <v>17.7</v>
      </c>
      <c r="T913" s="25">
        <v>0.6</v>
      </c>
      <c r="U913" s="25">
        <v>17.600000000000001</v>
      </c>
      <c r="V913" s="28">
        <v>0</v>
      </c>
      <c r="W913" s="22">
        <v>0</v>
      </c>
      <c r="X913" s="9">
        <v>0</v>
      </c>
      <c r="Y913" s="9">
        <v>0</v>
      </c>
      <c r="Z913" s="22">
        <v>0</v>
      </c>
      <c r="AA913" s="22">
        <v>15</v>
      </c>
      <c r="AB913" s="22">
        <v>0</v>
      </c>
      <c r="AC913" s="22">
        <v>0</v>
      </c>
      <c r="AD913" s="9">
        <v>0</v>
      </c>
      <c r="AE913" s="22">
        <v>0</v>
      </c>
      <c r="AF913" s="11">
        <v>0</v>
      </c>
      <c r="AG913" s="22">
        <v>0</v>
      </c>
      <c r="AH913" s="22">
        <v>0</v>
      </c>
      <c r="AI913" s="22">
        <v>0</v>
      </c>
      <c r="AJ913" s="22">
        <v>0</v>
      </c>
      <c r="AK913" s="30">
        <v>0</v>
      </c>
      <c r="AL913" s="28">
        <v>0</v>
      </c>
      <c r="AM913" s="28">
        <v>0</v>
      </c>
      <c r="AN913" s="28">
        <v>0</v>
      </c>
      <c r="AO913" s="28">
        <v>0</v>
      </c>
      <c r="AP913" s="28">
        <v>0</v>
      </c>
      <c r="AQ913" s="25">
        <v>0</v>
      </c>
      <c r="AR913" s="25">
        <v>0</v>
      </c>
    </row>
    <row r="914" spans="1:44" ht="18" customHeight="1" x14ac:dyDescent="0.25">
      <c r="A914" t="s">
        <v>519</v>
      </c>
      <c r="B914" s="26" t="s">
        <v>1904</v>
      </c>
      <c r="C914" s="11">
        <v>886.350886672</v>
      </c>
      <c r="D914" s="11">
        <v>3709</v>
      </c>
      <c r="E914" s="37">
        <v>0</v>
      </c>
      <c r="F914" s="38">
        <v>0</v>
      </c>
      <c r="G914" s="25">
        <v>98.5</v>
      </c>
      <c r="H914" s="25">
        <v>0</v>
      </c>
      <c r="I914" s="25">
        <v>0</v>
      </c>
      <c r="J914" s="25">
        <v>0</v>
      </c>
      <c r="K914" s="25">
        <v>0</v>
      </c>
      <c r="L914" s="30">
        <v>0</v>
      </c>
      <c r="M914" s="25">
        <v>0</v>
      </c>
      <c r="N914" s="25">
        <v>0</v>
      </c>
      <c r="O914" s="25">
        <v>0</v>
      </c>
      <c r="P914" s="25">
        <v>0</v>
      </c>
      <c r="Q914" s="25">
        <v>11.1</v>
      </c>
      <c r="R914" s="25">
        <v>21.3</v>
      </c>
      <c r="S914" s="25">
        <v>61.6</v>
      </c>
      <c r="T914" s="25">
        <v>0.13</v>
      </c>
      <c r="U914" s="25">
        <v>61.5</v>
      </c>
      <c r="V914" s="28">
        <v>0</v>
      </c>
      <c r="W914" s="22">
        <v>0</v>
      </c>
      <c r="X914" s="9">
        <v>0</v>
      </c>
      <c r="Y914" s="9">
        <v>0</v>
      </c>
      <c r="Z914" s="22">
        <v>0</v>
      </c>
      <c r="AA914" s="22">
        <v>84</v>
      </c>
      <c r="AB914" s="22">
        <v>0</v>
      </c>
      <c r="AC914" s="22">
        <v>0</v>
      </c>
      <c r="AD914" s="9">
        <v>0</v>
      </c>
      <c r="AE914" s="22">
        <v>0</v>
      </c>
      <c r="AF914" s="11">
        <v>0</v>
      </c>
      <c r="AG914" s="22">
        <v>0</v>
      </c>
      <c r="AH914" s="22">
        <v>0</v>
      </c>
      <c r="AI914" s="22">
        <v>0</v>
      </c>
      <c r="AJ914" s="22">
        <v>0</v>
      </c>
      <c r="AK914" s="30">
        <v>0.02</v>
      </c>
      <c r="AL914" s="25">
        <v>1</v>
      </c>
      <c r="AM914" s="28">
        <v>0</v>
      </c>
      <c r="AN914" s="25">
        <v>1</v>
      </c>
      <c r="AO914" s="25">
        <v>1</v>
      </c>
      <c r="AP914" s="25">
        <v>1</v>
      </c>
      <c r="AQ914" s="25">
        <v>0.2</v>
      </c>
      <c r="AR914" s="25">
        <v>0</v>
      </c>
    </row>
    <row r="915" spans="1:44" ht="18" customHeight="1" x14ac:dyDescent="0.25">
      <c r="A915" t="s">
        <v>520</v>
      </c>
      <c r="B915" s="26" t="s">
        <v>1905</v>
      </c>
      <c r="C915" s="11">
        <v>896</v>
      </c>
      <c r="D915" s="11">
        <v>3747</v>
      </c>
      <c r="E915" s="37">
        <v>0</v>
      </c>
      <c r="F915" s="38">
        <v>0</v>
      </c>
      <c r="G915" s="25">
        <v>99.5</v>
      </c>
      <c r="H915" s="25">
        <v>0</v>
      </c>
      <c r="I915" s="25">
        <v>0</v>
      </c>
      <c r="J915" s="25">
        <v>0</v>
      </c>
      <c r="K915" s="25">
        <v>0</v>
      </c>
      <c r="L915" s="30">
        <v>0</v>
      </c>
      <c r="M915" s="25">
        <v>0</v>
      </c>
      <c r="N915" s="25">
        <v>0</v>
      </c>
      <c r="O915" s="25">
        <v>0</v>
      </c>
      <c r="P915" s="25">
        <v>0</v>
      </c>
      <c r="Q915" s="25">
        <v>11.6</v>
      </c>
      <c r="R915" s="25">
        <v>22.3</v>
      </c>
      <c r="S915" s="25">
        <v>62.2</v>
      </c>
      <c r="T915" s="25">
        <v>0.13</v>
      </c>
      <c r="U915" s="25">
        <v>62.1</v>
      </c>
      <c r="V915" s="28">
        <v>0</v>
      </c>
      <c r="W915" s="22">
        <v>0</v>
      </c>
      <c r="X915" s="9">
        <v>0</v>
      </c>
      <c r="Y915" s="9">
        <v>0</v>
      </c>
      <c r="Z915" s="22">
        <v>0</v>
      </c>
      <c r="AA915" s="9">
        <v>65</v>
      </c>
      <c r="AB915" s="22">
        <v>0</v>
      </c>
      <c r="AC915" s="22">
        <v>0</v>
      </c>
      <c r="AD915" s="9">
        <v>0</v>
      </c>
      <c r="AE915" s="22">
        <v>0</v>
      </c>
      <c r="AF915" s="11">
        <v>0</v>
      </c>
      <c r="AG915" s="22">
        <v>0</v>
      </c>
      <c r="AH915" s="22">
        <v>0</v>
      </c>
      <c r="AI915" s="22">
        <v>0</v>
      </c>
      <c r="AJ915" s="22">
        <v>0</v>
      </c>
      <c r="AK915" s="30">
        <v>0</v>
      </c>
      <c r="AL915" s="28">
        <v>0</v>
      </c>
      <c r="AM915" s="28">
        <v>0</v>
      </c>
      <c r="AN915" s="28">
        <v>0</v>
      </c>
      <c r="AO915" s="28">
        <v>0</v>
      </c>
      <c r="AP915" s="28">
        <v>0</v>
      </c>
      <c r="AQ915" s="25">
        <v>0</v>
      </c>
      <c r="AR915" s="25">
        <v>0</v>
      </c>
    </row>
    <row r="916" spans="1:44" ht="18" customHeight="1" x14ac:dyDescent="0.25">
      <c r="A916" t="s">
        <v>521</v>
      </c>
      <c r="B916" s="26" t="s">
        <v>1906</v>
      </c>
      <c r="C916" s="11">
        <v>896</v>
      </c>
      <c r="D916" s="11">
        <v>3747</v>
      </c>
      <c r="E916" s="37">
        <v>0</v>
      </c>
      <c r="F916" s="38">
        <v>0</v>
      </c>
      <c r="G916" s="25">
        <v>99.5</v>
      </c>
      <c r="H916" s="25">
        <v>0</v>
      </c>
      <c r="I916" s="25">
        <v>0</v>
      </c>
      <c r="J916" s="25">
        <v>0</v>
      </c>
      <c r="K916" s="25">
        <v>0</v>
      </c>
      <c r="L916" s="30">
        <v>0</v>
      </c>
      <c r="M916" s="25">
        <v>0</v>
      </c>
      <c r="N916" s="25">
        <v>0</v>
      </c>
      <c r="O916" s="25">
        <v>0</v>
      </c>
      <c r="P916" s="25">
        <v>0</v>
      </c>
      <c r="Q916" s="25">
        <v>13.3</v>
      </c>
      <c r="R916" s="25">
        <v>25.1</v>
      </c>
      <c r="S916" s="25">
        <v>53.5</v>
      </c>
      <c r="T916" s="25">
        <v>1.45</v>
      </c>
      <c r="U916" s="25">
        <v>52.8</v>
      </c>
      <c r="V916" s="28">
        <v>0</v>
      </c>
      <c r="W916" s="22">
        <v>2.3E-2</v>
      </c>
      <c r="X916" s="9">
        <v>23</v>
      </c>
      <c r="Y916" s="9">
        <v>140</v>
      </c>
      <c r="Z916" s="22">
        <v>0</v>
      </c>
      <c r="AA916" s="22">
        <v>25</v>
      </c>
      <c r="AB916" s="22">
        <v>0</v>
      </c>
      <c r="AC916" s="22">
        <v>0</v>
      </c>
      <c r="AD916" s="9">
        <v>0</v>
      </c>
      <c r="AE916" s="22">
        <v>0</v>
      </c>
      <c r="AF916" s="11">
        <v>0</v>
      </c>
      <c r="AG916" s="22">
        <v>0</v>
      </c>
      <c r="AH916" s="22">
        <v>0</v>
      </c>
      <c r="AI916" s="22">
        <v>0</v>
      </c>
      <c r="AJ916" s="22">
        <v>0</v>
      </c>
      <c r="AK916" s="30">
        <v>0</v>
      </c>
      <c r="AL916" s="28">
        <v>0</v>
      </c>
      <c r="AM916" s="28">
        <v>0</v>
      </c>
      <c r="AN916" s="28">
        <v>0</v>
      </c>
      <c r="AO916" s="28">
        <v>0</v>
      </c>
      <c r="AP916" s="28">
        <v>0</v>
      </c>
      <c r="AQ916" s="25">
        <v>0</v>
      </c>
      <c r="AR916" s="25">
        <v>0</v>
      </c>
    </row>
    <row r="917" spans="1:44" ht="18" customHeight="1" x14ac:dyDescent="0.25">
      <c r="A917" t="s">
        <v>522</v>
      </c>
      <c r="B917" s="26" t="s">
        <v>1907</v>
      </c>
      <c r="C917" s="11">
        <v>899.97234812799991</v>
      </c>
      <c r="D917" s="11">
        <v>3766</v>
      </c>
      <c r="E917" s="37">
        <v>0</v>
      </c>
      <c r="F917" s="38">
        <v>0</v>
      </c>
      <c r="G917" s="25">
        <v>100</v>
      </c>
      <c r="H917" s="25">
        <v>0</v>
      </c>
      <c r="I917" s="25">
        <v>0</v>
      </c>
      <c r="J917" s="25">
        <v>0</v>
      </c>
      <c r="K917" s="25">
        <v>0</v>
      </c>
      <c r="L917" s="30">
        <v>0</v>
      </c>
      <c r="M917" s="25">
        <v>0</v>
      </c>
      <c r="N917" s="25">
        <v>0</v>
      </c>
      <c r="O917" s="25">
        <v>0</v>
      </c>
      <c r="P917" s="25">
        <v>0</v>
      </c>
      <c r="Q917" s="25">
        <v>47.8</v>
      </c>
      <c r="R917" s="25">
        <v>37.6</v>
      </c>
      <c r="S917" s="25">
        <v>10.6</v>
      </c>
      <c r="T917" s="25">
        <v>0</v>
      </c>
      <c r="U917" s="25">
        <v>10.1</v>
      </c>
      <c r="V917" s="28">
        <v>0</v>
      </c>
      <c r="W917" s="22">
        <v>4.34</v>
      </c>
      <c r="X917" s="9">
        <v>4340</v>
      </c>
      <c r="Y917" s="9">
        <v>30730</v>
      </c>
      <c r="Z917" s="22">
        <v>0</v>
      </c>
      <c r="AA917" s="22">
        <v>9.5</v>
      </c>
      <c r="AB917" s="22">
        <v>0</v>
      </c>
      <c r="AC917" s="22">
        <v>0</v>
      </c>
      <c r="AD917" s="9">
        <v>0</v>
      </c>
      <c r="AE917" s="22">
        <v>0</v>
      </c>
      <c r="AF917" s="11">
        <v>0</v>
      </c>
      <c r="AG917" s="22">
        <v>0</v>
      </c>
      <c r="AH917" s="22">
        <v>0</v>
      </c>
      <c r="AI917" s="22">
        <v>0</v>
      </c>
      <c r="AJ917" s="22">
        <v>0</v>
      </c>
      <c r="AK917" s="30">
        <v>0</v>
      </c>
      <c r="AL917" s="28">
        <v>0</v>
      </c>
      <c r="AM917" s="28">
        <v>0</v>
      </c>
      <c r="AN917" s="28">
        <v>0</v>
      </c>
      <c r="AO917" s="28">
        <v>0</v>
      </c>
      <c r="AP917" s="28">
        <v>0</v>
      </c>
      <c r="AQ917" s="25">
        <v>0</v>
      </c>
      <c r="AR917" s="25">
        <v>0</v>
      </c>
    </row>
    <row r="918" spans="1:44" ht="18" customHeight="1" x14ac:dyDescent="0.25">
      <c r="A918" t="s">
        <v>523</v>
      </c>
      <c r="B918" s="26" t="s">
        <v>1908</v>
      </c>
      <c r="C918" s="11">
        <v>886.350886672</v>
      </c>
      <c r="D918" s="11">
        <v>3709</v>
      </c>
      <c r="E918" s="37">
        <v>0</v>
      </c>
      <c r="F918" s="38">
        <v>0</v>
      </c>
      <c r="G918" s="25">
        <v>98.5</v>
      </c>
      <c r="H918" s="25">
        <v>0</v>
      </c>
      <c r="I918" s="25">
        <v>0</v>
      </c>
      <c r="J918" s="25">
        <v>0</v>
      </c>
      <c r="K918" s="25">
        <v>0</v>
      </c>
      <c r="L918" s="30">
        <v>0</v>
      </c>
      <c r="M918" s="25">
        <v>0</v>
      </c>
      <c r="N918" s="25">
        <v>0</v>
      </c>
      <c r="O918" s="25">
        <v>0</v>
      </c>
      <c r="P918" s="25">
        <v>0</v>
      </c>
      <c r="Q918" s="25">
        <v>15.5</v>
      </c>
      <c r="R918" s="25">
        <v>22.1</v>
      </c>
      <c r="S918" s="25">
        <v>55.6</v>
      </c>
      <c r="T918" s="25">
        <v>0.6</v>
      </c>
      <c r="U918" s="25">
        <v>50.7</v>
      </c>
      <c r="V918" s="28">
        <v>0</v>
      </c>
      <c r="W918" s="22">
        <v>0</v>
      </c>
      <c r="X918" s="9">
        <v>0</v>
      </c>
      <c r="Y918" s="9">
        <v>0</v>
      </c>
      <c r="Z918" s="22">
        <v>0</v>
      </c>
      <c r="AA918" s="22">
        <v>16</v>
      </c>
      <c r="AB918" s="22">
        <v>0</v>
      </c>
      <c r="AC918" s="22">
        <v>0</v>
      </c>
      <c r="AD918" s="9">
        <v>0</v>
      </c>
      <c r="AE918" s="22">
        <v>0</v>
      </c>
      <c r="AF918" s="11">
        <v>0</v>
      </c>
      <c r="AG918" s="22">
        <v>0</v>
      </c>
      <c r="AH918" s="22">
        <v>0</v>
      </c>
      <c r="AI918" s="22">
        <v>0</v>
      </c>
      <c r="AJ918" s="22">
        <v>0</v>
      </c>
      <c r="AK918" s="30">
        <v>0</v>
      </c>
      <c r="AL918" s="28">
        <v>0</v>
      </c>
      <c r="AM918" s="28">
        <v>0</v>
      </c>
      <c r="AN918" s="28">
        <v>0</v>
      </c>
      <c r="AO918" s="28">
        <v>0</v>
      </c>
      <c r="AP918" s="28">
        <v>0</v>
      </c>
      <c r="AQ918" s="25">
        <v>0</v>
      </c>
      <c r="AR918" s="25">
        <v>0</v>
      </c>
    </row>
    <row r="919" spans="1:44" ht="18" customHeight="1" x14ac:dyDescent="0.25">
      <c r="A919" t="s">
        <v>524</v>
      </c>
      <c r="B919" s="36" t="s">
        <v>1909</v>
      </c>
      <c r="C919" s="11">
        <v>896</v>
      </c>
      <c r="D919" s="11">
        <v>3747</v>
      </c>
      <c r="E919" s="37">
        <v>0.5</v>
      </c>
      <c r="F919" s="38">
        <v>0</v>
      </c>
      <c r="G919" s="25">
        <v>99.5</v>
      </c>
      <c r="H919" s="25">
        <v>0</v>
      </c>
      <c r="I919" s="25">
        <v>0</v>
      </c>
      <c r="J919" s="25">
        <v>0</v>
      </c>
      <c r="K919" s="25">
        <v>0</v>
      </c>
      <c r="L919" s="30">
        <v>0</v>
      </c>
      <c r="M919" s="25">
        <v>0</v>
      </c>
      <c r="N919" s="25">
        <v>0</v>
      </c>
      <c r="O919" s="25">
        <v>0</v>
      </c>
      <c r="P919" s="25">
        <v>0</v>
      </c>
      <c r="Q919" s="25">
        <v>26.3</v>
      </c>
      <c r="R919" s="25">
        <v>58.6</v>
      </c>
      <c r="S919" s="25">
        <v>10.4</v>
      </c>
      <c r="T919" s="25">
        <v>0.4</v>
      </c>
      <c r="U919" s="25">
        <v>9.6</v>
      </c>
      <c r="V919" s="28">
        <v>82</v>
      </c>
      <c r="W919" s="22">
        <v>8.9999999999999993E-3</v>
      </c>
      <c r="X919" s="43">
        <v>9</v>
      </c>
      <c r="Y919" s="9">
        <v>0</v>
      </c>
      <c r="Z919" s="22">
        <v>0</v>
      </c>
      <c r="AA919" s="24">
        <v>1</v>
      </c>
      <c r="AB919" s="22">
        <v>0</v>
      </c>
      <c r="AC919" s="22">
        <v>0</v>
      </c>
      <c r="AD919" s="9">
        <v>0</v>
      </c>
      <c r="AE919" s="22">
        <v>0</v>
      </c>
      <c r="AF919" s="11">
        <v>0</v>
      </c>
      <c r="AG919" s="22">
        <v>0</v>
      </c>
      <c r="AH919" s="22">
        <v>0</v>
      </c>
      <c r="AI919" s="22">
        <v>0</v>
      </c>
      <c r="AJ919" s="22">
        <v>0</v>
      </c>
      <c r="AK919" s="30">
        <v>0.1</v>
      </c>
      <c r="AL919" s="25">
        <v>2</v>
      </c>
      <c r="AM919" s="25">
        <v>1</v>
      </c>
      <c r="AN919" s="25">
        <v>1</v>
      </c>
      <c r="AO919" s="25">
        <v>3</v>
      </c>
      <c r="AP919" s="25">
        <v>2</v>
      </c>
      <c r="AQ919" s="25">
        <v>0.1</v>
      </c>
      <c r="AR919" s="25">
        <v>0.1</v>
      </c>
    </row>
    <row r="920" spans="1:44" ht="18" customHeight="1" x14ac:dyDescent="0.25">
      <c r="A920" t="s">
        <v>525</v>
      </c>
      <c r="B920" s="26" t="s">
        <v>1914</v>
      </c>
      <c r="C920" s="11">
        <v>650.72350078399995</v>
      </c>
      <c r="D920" s="11">
        <v>2723</v>
      </c>
      <c r="E920" s="37">
        <v>26.4</v>
      </c>
      <c r="F920" s="38">
        <v>0.1</v>
      </c>
      <c r="G920" s="25">
        <v>72.099999999999994</v>
      </c>
      <c r="H920" s="25">
        <v>0.4</v>
      </c>
      <c r="I920" s="25">
        <v>0.4</v>
      </c>
      <c r="J920" s="25">
        <v>0.4</v>
      </c>
      <c r="K920" s="25">
        <v>0.4</v>
      </c>
      <c r="L920" s="30">
        <v>0</v>
      </c>
      <c r="M920" s="25">
        <v>0</v>
      </c>
      <c r="N920" s="25">
        <v>0</v>
      </c>
      <c r="O920" s="25">
        <v>0</v>
      </c>
      <c r="P920" s="25">
        <v>0</v>
      </c>
      <c r="Q920" s="25">
        <v>18.8</v>
      </c>
      <c r="R920" s="25">
        <v>18.7</v>
      </c>
      <c r="S920" s="25">
        <v>33.700000000000003</v>
      </c>
      <c r="T920" s="25">
        <v>0.6</v>
      </c>
      <c r="U920" s="25">
        <v>33.5</v>
      </c>
      <c r="V920" s="28">
        <v>2</v>
      </c>
      <c r="W920" s="22">
        <v>0.6</v>
      </c>
      <c r="X920" s="9">
        <v>600</v>
      </c>
      <c r="Y920" s="9">
        <v>350</v>
      </c>
      <c r="Z920" s="46">
        <v>0.2</v>
      </c>
      <c r="AA920" s="22">
        <v>40</v>
      </c>
      <c r="AB920" s="22">
        <v>0</v>
      </c>
      <c r="AC920" s="22">
        <v>0</v>
      </c>
      <c r="AD920" s="9">
        <v>0</v>
      </c>
      <c r="AE920" s="22">
        <v>0</v>
      </c>
      <c r="AF920" s="11">
        <v>0</v>
      </c>
      <c r="AG920" s="22">
        <v>0</v>
      </c>
      <c r="AH920" s="22">
        <v>0</v>
      </c>
      <c r="AI920" s="22">
        <v>0</v>
      </c>
      <c r="AJ920" s="22">
        <v>0</v>
      </c>
      <c r="AK920" s="30">
        <v>1</v>
      </c>
      <c r="AL920" s="28">
        <v>340</v>
      </c>
      <c r="AM920" s="28">
        <v>27</v>
      </c>
      <c r="AN920" s="25">
        <v>5</v>
      </c>
      <c r="AO920" s="28">
        <v>16</v>
      </c>
      <c r="AP920" s="25">
        <v>3</v>
      </c>
      <c r="AQ920" s="25">
        <v>0.1</v>
      </c>
      <c r="AR920" s="25">
        <v>0.1</v>
      </c>
    </row>
    <row r="921" spans="1:44" ht="18" customHeight="1" x14ac:dyDescent="0.25">
      <c r="A921" t="s">
        <v>526</v>
      </c>
      <c r="B921" s="16" t="s">
        <v>1915</v>
      </c>
      <c r="C921" s="11">
        <v>328.34891299200001</v>
      </c>
      <c r="D921" s="11">
        <v>1374</v>
      </c>
      <c r="E921" s="37">
        <v>52.7</v>
      </c>
      <c r="F921" s="38">
        <v>0.1</v>
      </c>
      <c r="G921" s="25">
        <v>35</v>
      </c>
      <c r="H921" s="25">
        <v>3.2</v>
      </c>
      <c r="I921" s="25">
        <v>3.5</v>
      </c>
      <c r="J921" s="25">
        <v>0.2</v>
      </c>
      <c r="K921" s="25">
        <v>0.2</v>
      </c>
      <c r="L921" s="30">
        <v>0</v>
      </c>
      <c r="M921" s="25">
        <v>0</v>
      </c>
      <c r="N921" s="25">
        <v>3</v>
      </c>
      <c r="O921" s="25">
        <v>0</v>
      </c>
      <c r="P921" s="25">
        <v>0</v>
      </c>
      <c r="Q921" s="25">
        <v>8</v>
      </c>
      <c r="R921" s="25">
        <v>9</v>
      </c>
      <c r="S921" s="25">
        <v>17.5</v>
      </c>
      <c r="T921" s="25">
        <v>0.5</v>
      </c>
      <c r="U921" s="25">
        <v>15.8</v>
      </c>
      <c r="V921" s="28">
        <v>35</v>
      </c>
      <c r="W921" s="22">
        <v>0.64600000000000002</v>
      </c>
      <c r="X921" s="9">
        <v>646</v>
      </c>
      <c r="Y921" s="9">
        <v>3876</v>
      </c>
      <c r="Z921" s="43">
        <v>8</v>
      </c>
      <c r="AA921" s="22">
        <v>66</v>
      </c>
      <c r="AB921" s="22">
        <v>0</v>
      </c>
      <c r="AC921" s="22">
        <v>0</v>
      </c>
      <c r="AD921" s="9">
        <v>0</v>
      </c>
      <c r="AE921" s="22">
        <v>0</v>
      </c>
      <c r="AF921" s="11">
        <v>0</v>
      </c>
      <c r="AG921" s="22">
        <v>0</v>
      </c>
      <c r="AH921" s="22">
        <v>0</v>
      </c>
      <c r="AI921" s="22">
        <v>0</v>
      </c>
      <c r="AJ921" s="22">
        <v>0</v>
      </c>
      <c r="AK921" s="30">
        <v>0.2</v>
      </c>
      <c r="AL921" s="28">
        <v>39</v>
      </c>
      <c r="AM921" s="28">
        <v>22</v>
      </c>
      <c r="AN921" s="25">
        <v>4</v>
      </c>
      <c r="AO921" s="25">
        <v>5</v>
      </c>
      <c r="AP921" s="25">
        <v>2</v>
      </c>
      <c r="AQ921" s="25">
        <v>0.1</v>
      </c>
      <c r="AR921" s="25">
        <v>0.1</v>
      </c>
    </row>
    <row r="922" spans="1:44" ht="18" customHeight="1" x14ac:dyDescent="0.25">
      <c r="A922" t="s">
        <v>527</v>
      </c>
      <c r="B922" s="26" t="s">
        <v>1910</v>
      </c>
      <c r="C922" s="11">
        <v>632</v>
      </c>
      <c r="D922" s="11">
        <v>2642</v>
      </c>
      <c r="E922" s="37">
        <v>26</v>
      </c>
      <c r="F922" s="38">
        <v>0.1</v>
      </c>
      <c r="G922" s="25">
        <v>70</v>
      </c>
      <c r="H922" s="25">
        <v>0.3</v>
      </c>
      <c r="I922" s="25">
        <v>0.3</v>
      </c>
      <c r="J922" s="25">
        <v>0.3</v>
      </c>
      <c r="K922" s="25">
        <v>0.3</v>
      </c>
      <c r="L922" s="30">
        <v>0</v>
      </c>
      <c r="M922" s="25">
        <v>0</v>
      </c>
      <c r="N922" s="25">
        <v>0</v>
      </c>
      <c r="O922" s="25">
        <v>0</v>
      </c>
      <c r="P922" s="25">
        <v>0</v>
      </c>
      <c r="Q922" s="25">
        <v>30.7</v>
      </c>
      <c r="R922" s="25">
        <v>16.399999999999999</v>
      </c>
      <c r="S922" s="25">
        <v>22.6</v>
      </c>
      <c r="T922" s="25">
        <v>0.4</v>
      </c>
      <c r="U922" s="25">
        <v>20.2</v>
      </c>
      <c r="V922" s="28">
        <v>2</v>
      </c>
      <c r="W922" s="22">
        <v>0.6</v>
      </c>
      <c r="X922" s="9">
        <v>600</v>
      </c>
      <c r="Y922" s="9">
        <v>580</v>
      </c>
      <c r="Z922" s="46">
        <v>0.2</v>
      </c>
      <c r="AA922" s="9">
        <v>40</v>
      </c>
      <c r="AB922" s="22">
        <v>0</v>
      </c>
      <c r="AC922" s="22">
        <v>0</v>
      </c>
      <c r="AD922" s="9">
        <v>0</v>
      </c>
      <c r="AE922" s="22">
        <v>0</v>
      </c>
      <c r="AF922" s="11">
        <v>0</v>
      </c>
      <c r="AG922" s="22">
        <v>0</v>
      </c>
      <c r="AH922" s="22">
        <v>0</v>
      </c>
      <c r="AI922" s="22">
        <v>0</v>
      </c>
      <c r="AJ922" s="22">
        <v>0</v>
      </c>
      <c r="AK922" s="30">
        <v>3.3</v>
      </c>
      <c r="AL922" s="28">
        <v>1200</v>
      </c>
      <c r="AM922" s="25">
        <v>7</v>
      </c>
      <c r="AN922" s="25">
        <v>7</v>
      </c>
      <c r="AO922" s="25">
        <v>5</v>
      </c>
      <c r="AP922" s="25">
        <v>1</v>
      </c>
      <c r="AQ922" s="25">
        <v>0.2</v>
      </c>
      <c r="AR922" s="25">
        <v>0.1</v>
      </c>
    </row>
    <row r="923" spans="1:44" ht="18" customHeight="1" x14ac:dyDescent="0.25">
      <c r="A923" t="s">
        <v>528</v>
      </c>
      <c r="B923" s="26" t="s">
        <v>1911</v>
      </c>
      <c r="C923" s="11">
        <v>342.92626647999998</v>
      </c>
      <c r="D923" s="11">
        <v>1435</v>
      </c>
      <c r="E923" s="37">
        <v>60.3</v>
      </c>
      <c r="F923" s="38">
        <v>1.4</v>
      </c>
      <c r="G923" s="25">
        <v>37.4</v>
      </c>
      <c r="H923" s="25">
        <v>0.2</v>
      </c>
      <c r="I923" s="25">
        <v>0.2</v>
      </c>
      <c r="J923" s="25">
        <v>0.2</v>
      </c>
      <c r="K923" s="25">
        <v>0.2</v>
      </c>
      <c r="L923" s="30">
        <v>0</v>
      </c>
      <c r="M923" s="25">
        <v>0</v>
      </c>
      <c r="N923" s="25">
        <v>0</v>
      </c>
      <c r="O923" s="25">
        <v>0</v>
      </c>
      <c r="P923" s="25">
        <v>0</v>
      </c>
      <c r="Q923" s="25">
        <v>10.199999999999999</v>
      </c>
      <c r="R923" s="25">
        <v>9.4</v>
      </c>
      <c r="S923" s="25">
        <v>17.3</v>
      </c>
      <c r="T923" s="25">
        <v>0.4</v>
      </c>
      <c r="U923" s="25">
        <v>14.7</v>
      </c>
      <c r="V923" s="28">
        <v>1</v>
      </c>
      <c r="W923" s="22">
        <v>0.6</v>
      </c>
      <c r="X923" s="9">
        <v>600</v>
      </c>
      <c r="Y923" s="9">
        <v>0</v>
      </c>
      <c r="Z923" s="24">
        <v>5</v>
      </c>
      <c r="AA923" s="22">
        <v>40</v>
      </c>
      <c r="AB923" s="22">
        <v>0</v>
      </c>
      <c r="AC923" s="22">
        <v>0</v>
      </c>
      <c r="AD923" s="9">
        <v>0</v>
      </c>
      <c r="AE923" s="22">
        <v>0</v>
      </c>
      <c r="AF923" s="11">
        <v>0</v>
      </c>
      <c r="AG923" s="22">
        <v>0</v>
      </c>
      <c r="AH923" s="22">
        <v>0</v>
      </c>
      <c r="AI923" s="22">
        <v>0</v>
      </c>
      <c r="AJ923" s="22">
        <v>0</v>
      </c>
      <c r="AK923" s="30">
        <v>2</v>
      </c>
      <c r="AL923" s="28">
        <v>300</v>
      </c>
      <c r="AM923" s="28">
        <v>22</v>
      </c>
      <c r="AN923" s="25">
        <v>4</v>
      </c>
      <c r="AO923" s="25">
        <v>5</v>
      </c>
      <c r="AP923" s="25">
        <v>2</v>
      </c>
      <c r="AQ923" s="25">
        <v>0.1</v>
      </c>
      <c r="AR923" s="25">
        <v>0.1</v>
      </c>
    </row>
    <row r="924" spans="1:44" ht="18" customHeight="1" x14ac:dyDescent="0.25">
      <c r="A924" t="s">
        <v>529</v>
      </c>
      <c r="B924" s="26" t="s">
        <v>1912</v>
      </c>
      <c r="C924" s="11">
        <v>632.08360615999993</v>
      </c>
      <c r="D924" s="11">
        <v>2645</v>
      </c>
      <c r="E924" s="37">
        <v>27</v>
      </c>
      <c r="F924" s="38">
        <v>0.1</v>
      </c>
      <c r="G924" s="25">
        <v>70</v>
      </c>
      <c r="H924" s="25">
        <v>0.5</v>
      </c>
      <c r="I924" s="25">
        <v>0.5</v>
      </c>
      <c r="J924" s="25">
        <v>0.5</v>
      </c>
      <c r="K924" s="25">
        <v>0.5</v>
      </c>
      <c r="L924" s="30">
        <v>0</v>
      </c>
      <c r="M924" s="25">
        <v>0</v>
      </c>
      <c r="N924" s="25">
        <v>0</v>
      </c>
      <c r="O924" s="25">
        <v>0</v>
      </c>
      <c r="P924" s="25">
        <v>0</v>
      </c>
      <c r="Q924" s="25">
        <v>9.4</v>
      </c>
      <c r="R924" s="25">
        <v>53.2</v>
      </c>
      <c r="S924" s="25">
        <v>6.6</v>
      </c>
      <c r="T924" s="25">
        <v>0.04</v>
      </c>
      <c r="U924" s="25">
        <v>6</v>
      </c>
      <c r="V924" s="28">
        <v>4</v>
      </c>
      <c r="W924" s="22">
        <v>0.6</v>
      </c>
      <c r="X924" s="9">
        <v>600</v>
      </c>
      <c r="Y924" s="9">
        <v>0</v>
      </c>
      <c r="Z924" s="24">
        <v>5</v>
      </c>
      <c r="AA924" s="22">
        <v>40</v>
      </c>
      <c r="AB924" s="22">
        <v>0</v>
      </c>
      <c r="AC924" s="22">
        <v>0</v>
      </c>
      <c r="AD924" s="9">
        <v>0</v>
      </c>
      <c r="AE924" s="22">
        <v>0</v>
      </c>
      <c r="AF924" s="11">
        <v>0</v>
      </c>
      <c r="AG924" s="22">
        <v>0</v>
      </c>
      <c r="AH924" s="22">
        <v>0</v>
      </c>
      <c r="AI924" s="22">
        <v>0</v>
      </c>
      <c r="AJ924" s="22">
        <v>0</v>
      </c>
      <c r="AK924" s="30">
        <v>2.4</v>
      </c>
      <c r="AL924" s="28">
        <v>870</v>
      </c>
      <c r="AM924" s="25">
        <v>7</v>
      </c>
      <c r="AN924" s="25">
        <v>7</v>
      </c>
      <c r="AO924" s="25">
        <v>5</v>
      </c>
      <c r="AP924" s="25">
        <v>1</v>
      </c>
      <c r="AQ924" s="25">
        <v>0.2</v>
      </c>
      <c r="AR924" s="25">
        <v>0.1</v>
      </c>
    </row>
    <row r="925" spans="1:44" ht="18" customHeight="1" x14ac:dyDescent="0.25">
      <c r="A925" t="s">
        <v>530</v>
      </c>
      <c r="B925" s="26" t="s">
        <v>1913</v>
      </c>
      <c r="C925" s="11">
        <v>525.02369857600002</v>
      </c>
      <c r="D925" s="11">
        <v>2197</v>
      </c>
      <c r="E925" s="37">
        <v>38</v>
      </c>
      <c r="F925" s="38">
        <v>0.3</v>
      </c>
      <c r="G925" s="25">
        <v>58</v>
      </c>
      <c r="H925" s="25">
        <v>0.5</v>
      </c>
      <c r="I925" s="25">
        <v>0.5</v>
      </c>
      <c r="J925" s="25">
        <v>0.5</v>
      </c>
      <c r="K925" s="25">
        <v>0.5</v>
      </c>
      <c r="L925" s="30">
        <v>0</v>
      </c>
      <c r="M925" s="25">
        <v>0</v>
      </c>
      <c r="N925" s="25">
        <v>0</v>
      </c>
      <c r="O925" s="25">
        <v>0</v>
      </c>
      <c r="P925" s="25">
        <v>0</v>
      </c>
      <c r="Q925" s="25">
        <v>19.100000000000001</v>
      </c>
      <c r="R925" s="25">
        <v>15.4</v>
      </c>
      <c r="S925" s="25">
        <v>23.1</v>
      </c>
      <c r="T925" s="25">
        <v>0.7</v>
      </c>
      <c r="U925" s="25">
        <v>20.6</v>
      </c>
      <c r="V925" s="28">
        <v>4</v>
      </c>
      <c r="W925" s="22">
        <v>0.6</v>
      </c>
      <c r="X925" s="9">
        <v>600</v>
      </c>
      <c r="Y925" s="9">
        <v>0</v>
      </c>
      <c r="Z925" s="24">
        <v>5</v>
      </c>
      <c r="AA925" s="22">
        <v>11</v>
      </c>
      <c r="AB925" s="22">
        <v>0</v>
      </c>
      <c r="AC925" s="22">
        <v>0</v>
      </c>
      <c r="AD925" s="9">
        <v>0</v>
      </c>
      <c r="AE925" s="22">
        <v>0</v>
      </c>
      <c r="AF925" s="11">
        <v>0</v>
      </c>
      <c r="AG925" s="22">
        <v>0</v>
      </c>
      <c r="AH925" s="22">
        <v>0</v>
      </c>
      <c r="AI925" s="22">
        <v>0</v>
      </c>
      <c r="AJ925" s="22">
        <v>0</v>
      </c>
      <c r="AK925" s="30">
        <v>2.9</v>
      </c>
      <c r="AL925" s="28">
        <v>600</v>
      </c>
      <c r="AM925" s="25">
        <v>6</v>
      </c>
      <c r="AN925" s="28">
        <v>480</v>
      </c>
      <c r="AO925" s="25">
        <v>4</v>
      </c>
      <c r="AP925" s="25">
        <v>1</v>
      </c>
      <c r="AQ925" s="25">
        <v>0.2</v>
      </c>
      <c r="AR925" s="25">
        <v>0.1</v>
      </c>
    </row>
    <row r="926" spans="1:44" ht="18" customHeight="1" x14ac:dyDescent="0.25">
      <c r="A926" t="s">
        <v>531</v>
      </c>
      <c r="B926" s="36" t="s">
        <v>1916</v>
      </c>
      <c r="C926" s="11">
        <v>676.77155865599991</v>
      </c>
      <c r="D926" s="11">
        <v>2832</v>
      </c>
      <c r="E926" s="37">
        <v>24</v>
      </c>
      <c r="F926" s="38">
        <v>0.1</v>
      </c>
      <c r="G926" s="25">
        <v>75</v>
      </c>
      <c r="H926" s="25">
        <v>0.4</v>
      </c>
      <c r="I926" s="25">
        <v>0.4</v>
      </c>
      <c r="J926" s="25">
        <v>0.4</v>
      </c>
      <c r="K926" s="25">
        <v>0.4</v>
      </c>
      <c r="L926" s="30">
        <v>0</v>
      </c>
      <c r="M926" s="25">
        <v>0</v>
      </c>
      <c r="N926" s="25">
        <v>0</v>
      </c>
      <c r="O926" s="25">
        <v>0</v>
      </c>
      <c r="P926" s="25">
        <v>0</v>
      </c>
      <c r="Q926" s="25">
        <v>18</v>
      </c>
      <c r="R926" s="25">
        <v>17.899999999999999</v>
      </c>
      <c r="S926" s="25">
        <v>38.6</v>
      </c>
      <c r="T926" s="25">
        <v>0.2</v>
      </c>
      <c r="U926" s="25">
        <v>38.4</v>
      </c>
      <c r="V926" s="28">
        <v>2</v>
      </c>
      <c r="W926" s="22">
        <v>0.6</v>
      </c>
      <c r="X926" s="9">
        <v>600</v>
      </c>
      <c r="Y926" s="9">
        <v>320</v>
      </c>
      <c r="Z926" s="46">
        <v>0.2</v>
      </c>
      <c r="AA926" s="22">
        <v>40</v>
      </c>
      <c r="AB926" s="22">
        <v>0</v>
      </c>
      <c r="AC926" s="22">
        <v>0</v>
      </c>
      <c r="AD926" s="9">
        <v>0</v>
      </c>
      <c r="AE926" s="22">
        <v>0</v>
      </c>
      <c r="AF926" s="11">
        <v>0</v>
      </c>
      <c r="AG926" s="22">
        <v>0</v>
      </c>
      <c r="AH926" s="22">
        <v>0</v>
      </c>
      <c r="AI926" s="22">
        <v>0</v>
      </c>
      <c r="AJ926" s="22">
        <v>0</v>
      </c>
      <c r="AK926" s="30">
        <v>0.2</v>
      </c>
      <c r="AL926" s="25">
        <v>6</v>
      </c>
      <c r="AM926" s="28">
        <v>27</v>
      </c>
      <c r="AN926" s="25">
        <v>7</v>
      </c>
      <c r="AO926" s="28">
        <v>16</v>
      </c>
      <c r="AP926" s="25">
        <v>3</v>
      </c>
      <c r="AQ926" s="25">
        <v>0.1</v>
      </c>
      <c r="AR926" s="25">
        <v>0.05</v>
      </c>
    </row>
    <row r="927" spans="1:44" ht="18" customHeight="1" x14ac:dyDescent="0.25">
      <c r="A927" t="s">
        <v>532</v>
      </c>
      <c r="B927" s="26" t="s">
        <v>1917</v>
      </c>
      <c r="C927" s="11">
        <v>739.14351374399996</v>
      </c>
      <c r="D927" s="11">
        <v>3093</v>
      </c>
      <c r="E927" s="37">
        <v>16</v>
      </c>
      <c r="F927" s="38">
        <v>0.1</v>
      </c>
      <c r="G927" s="25">
        <v>81.8</v>
      </c>
      <c r="H927" s="25">
        <v>0.7</v>
      </c>
      <c r="I927" s="25">
        <v>0.7</v>
      </c>
      <c r="J927" s="25">
        <v>0.7</v>
      </c>
      <c r="K927" s="25">
        <v>0.7</v>
      </c>
      <c r="L927" s="30">
        <v>0</v>
      </c>
      <c r="M927" s="25">
        <v>0</v>
      </c>
      <c r="N927" s="25">
        <v>0</v>
      </c>
      <c r="O927" s="25">
        <v>0</v>
      </c>
      <c r="P927" s="25">
        <v>0</v>
      </c>
      <c r="Q927" s="25">
        <v>46.3</v>
      </c>
      <c r="R927" s="25">
        <v>18.899999999999999</v>
      </c>
      <c r="S927" s="25">
        <v>2.4</v>
      </c>
      <c r="T927" s="25">
        <v>3.28</v>
      </c>
      <c r="U927" s="25">
        <v>2</v>
      </c>
      <c r="V927" s="28">
        <v>230</v>
      </c>
      <c r="W927" s="22">
        <v>0.56499999999999995</v>
      </c>
      <c r="X927" s="9">
        <v>565</v>
      </c>
      <c r="Y927" s="9">
        <v>45</v>
      </c>
      <c r="Z927" s="22">
        <v>0.74</v>
      </c>
      <c r="AA927" s="24">
        <v>2</v>
      </c>
      <c r="AB927" s="22">
        <v>0</v>
      </c>
      <c r="AC927" s="40">
        <v>0.02</v>
      </c>
      <c r="AD927" s="9">
        <v>0</v>
      </c>
      <c r="AE927" s="22">
        <v>0</v>
      </c>
      <c r="AF927" s="11">
        <v>0</v>
      </c>
      <c r="AG927" s="41">
        <v>0.01</v>
      </c>
      <c r="AH927" s="22">
        <v>0</v>
      </c>
      <c r="AI927" s="22">
        <v>0</v>
      </c>
      <c r="AJ927" s="22">
        <v>0</v>
      </c>
      <c r="AK927" s="30">
        <v>1.9</v>
      </c>
      <c r="AL927" s="28">
        <v>751</v>
      </c>
      <c r="AM927" s="28">
        <v>15</v>
      </c>
      <c r="AN927" s="28">
        <v>15</v>
      </c>
      <c r="AO927" s="28">
        <v>24</v>
      </c>
      <c r="AP927" s="25">
        <v>2</v>
      </c>
      <c r="AQ927" s="25">
        <v>0.2</v>
      </c>
      <c r="AR927" s="25">
        <v>0.1</v>
      </c>
    </row>
    <row r="928" spans="1:44" ht="18" customHeight="1" x14ac:dyDescent="0.25">
      <c r="A928" t="s">
        <v>533</v>
      </c>
      <c r="B928" s="26" t="s">
        <v>1918</v>
      </c>
      <c r="C928" s="11">
        <v>749.89729910400001</v>
      </c>
      <c r="D928" s="11">
        <v>3138</v>
      </c>
      <c r="E928" s="37">
        <v>16</v>
      </c>
      <c r="F928" s="38">
        <v>0.1</v>
      </c>
      <c r="G928" s="25">
        <v>83</v>
      </c>
      <c r="H928" s="25">
        <v>0.7</v>
      </c>
      <c r="I928" s="25">
        <v>0.7</v>
      </c>
      <c r="J928" s="25">
        <v>0.7</v>
      </c>
      <c r="K928" s="25">
        <v>0.7</v>
      </c>
      <c r="L928" s="30">
        <v>0</v>
      </c>
      <c r="M928" s="25">
        <v>0</v>
      </c>
      <c r="N928" s="25">
        <v>0</v>
      </c>
      <c r="O928" s="25">
        <v>0</v>
      </c>
      <c r="P928" s="25">
        <v>0</v>
      </c>
      <c r="Q928" s="25">
        <v>47</v>
      </c>
      <c r="R928" s="25">
        <v>19.2</v>
      </c>
      <c r="S928" s="25">
        <v>2.4</v>
      </c>
      <c r="T928" s="25">
        <v>3.33</v>
      </c>
      <c r="U928" s="25">
        <v>2</v>
      </c>
      <c r="V928" s="28">
        <v>230</v>
      </c>
      <c r="W928" s="22">
        <v>0.56499999999999995</v>
      </c>
      <c r="X928" s="9">
        <v>565</v>
      </c>
      <c r="Y928" s="9">
        <v>45</v>
      </c>
      <c r="Z928" s="22">
        <v>0.74</v>
      </c>
      <c r="AA928" s="24">
        <v>2</v>
      </c>
      <c r="AB928" s="22">
        <v>0</v>
      </c>
      <c r="AC928" s="40">
        <v>0.02</v>
      </c>
      <c r="AD928" s="9">
        <v>0</v>
      </c>
      <c r="AE928" s="22">
        <v>0</v>
      </c>
      <c r="AF928" s="11">
        <v>0</v>
      </c>
      <c r="AG928" s="41">
        <v>0.01</v>
      </c>
      <c r="AH928" s="22">
        <v>0</v>
      </c>
      <c r="AI928" s="22">
        <v>0</v>
      </c>
      <c r="AJ928" s="22">
        <v>0</v>
      </c>
      <c r="AK928" s="30">
        <v>0.2</v>
      </c>
      <c r="AL928" s="25">
        <v>8</v>
      </c>
      <c r="AM928" s="28">
        <v>15</v>
      </c>
      <c r="AN928" s="28">
        <v>15</v>
      </c>
      <c r="AO928" s="28">
        <v>24</v>
      </c>
      <c r="AP928" s="25">
        <v>2</v>
      </c>
      <c r="AQ928" s="25">
        <v>0.2</v>
      </c>
      <c r="AR928" s="25">
        <v>0.1</v>
      </c>
    </row>
    <row r="929" spans="1:44" ht="18" customHeight="1" x14ac:dyDescent="0.25">
      <c r="A929" t="s">
        <v>534</v>
      </c>
      <c r="B929" s="26" t="s">
        <v>1919</v>
      </c>
      <c r="C929" s="11">
        <v>726.23897131199999</v>
      </c>
      <c r="D929" s="11">
        <v>3039</v>
      </c>
      <c r="E929" s="37">
        <v>16</v>
      </c>
      <c r="F929" s="38">
        <v>0.1</v>
      </c>
      <c r="G929" s="25">
        <v>80.5</v>
      </c>
      <c r="H929" s="25">
        <v>0.4</v>
      </c>
      <c r="I929" s="25">
        <v>0.4</v>
      </c>
      <c r="J929" s="25">
        <v>0.4</v>
      </c>
      <c r="K929" s="25">
        <v>0.4</v>
      </c>
      <c r="L929" s="30">
        <v>0</v>
      </c>
      <c r="M929" s="25">
        <v>0</v>
      </c>
      <c r="N929" s="25">
        <v>0</v>
      </c>
      <c r="O929" s="25">
        <v>0</v>
      </c>
      <c r="P929" s="25">
        <v>0</v>
      </c>
      <c r="Q929" s="25">
        <v>34.700000000000003</v>
      </c>
      <c r="R929" s="25">
        <v>25.7</v>
      </c>
      <c r="S929" s="25">
        <v>15.1</v>
      </c>
      <c r="T929" s="25">
        <v>3.63</v>
      </c>
      <c r="U929" s="25">
        <v>14</v>
      </c>
      <c r="V929" s="28">
        <v>225</v>
      </c>
      <c r="W929" s="22">
        <v>0.157</v>
      </c>
      <c r="X929" s="9">
        <v>157</v>
      </c>
      <c r="Y929" s="9">
        <v>0</v>
      </c>
      <c r="Z929" s="22">
        <v>0</v>
      </c>
      <c r="AA929" s="9">
        <v>0</v>
      </c>
      <c r="AB929" s="22">
        <v>0</v>
      </c>
      <c r="AC929" s="22">
        <v>0</v>
      </c>
      <c r="AD929" s="9">
        <v>0</v>
      </c>
      <c r="AE929" s="22">
        <v>0</v>
      </c>
      <c r="AF929" s="11">
        <v>0</v>
      </c>
      <c r="AG929" s="22">
        <v>0</v>
      </c>
      <c r="AH929" s="22">
        <v>0</v>
      </c>
      <c r="AI929" s="22">
        <v>0</v>
      </c>
      <c r="AJ929" s="22">
        <v>0</v>
      </c>
      <c r="AK929" s="30">
        <v>3.3</v>
      </c>
      <c r="AL929" s="28">
        <v>1200</v>
      </c>
      <c r="AM929" s="25">
        <v>6</v>
      </c>
      <c r="AN929" s="25">
        <v>3</v>
      </c>
      <c r="AO929" s="25">
        <v>6</v>
      </c>
      <c r="AP929" s="25">
        <v>1</v>
      </c>
      <c r="AQ929" s="25">
        <v>0.3</v>
      </c>
      <c r="AR929" s="25">
        <v>0.1</v>
      </c>
    </row>
    <row r="930" spans="1:44" ht="18" customHeight="1" x14ac:dyDescent="0.25">
      <c r="A930" t="s">
        <v>535</v>
      </c>
      <c r="B930" s="26" t="s">
        <v>1920</v>
      </c>
      <c r="C930" s="11">
        <v>587.63462667199997</v>
      </c>
      <c r="D930" s="11">
        <v>2459</v>
      </c>
      <c r="E930" s="37">
        <v>32</v>
      </c>
      <c r="F930" s="38">
        <v>0</v>
      </c>
      <c r="G930" s="25">
        <v>65.3</v>
      </c>
      <c r="H930" s="25">
        <v>0</v>
      </c>
      <c r="I930" s="25">
        <v>0</v>
      </c>
      <c r="J930" s="25">
        <v>0</v>
      </c>
      <c r="K930" s="25">
        <v>0</v>
      </c>
      <c r="L930" s="30">
        <v>0</v>
      </c>
      <c r="M930" s="25">
        <v>0</v>
      </c>
      <c r="N930" s="25">
        <v>0</v>
      </c>
      <c r="O930" s="25">
        <v>0</v>
      </c>
      <c r="P930" s="25">
        <v>0</v>
      </c>
      <c r="Q930" s="25">
        <v>8.4</v>
      </c>
      <c r="R930" s="25">
        <v>15</v>
      </c>
      <c r="S930" s="25">
        <v>35.6</v>
      </c>
      <c r="T930" s="25">
        <v>0.08</v>
      </c>
      <c r="U930" s="25">
        <v>35.5</v>
      </c>
      <c r="V930" s="28">
        <v>2</v>
      </c>
      <c r="W930" s="22">
        <v>0.75</v>
      </c>
      <c r="X930" s="9">
        <v>750</v>
      </c>
      <c r="Y930" s="9">
        <v>400</v>
      </c>
      <c r="Z930" s="24">
        <v>2</v>
      </c>
      <c r="AA930" s="22">
        <v>14</v>
      </c>
      <c r="AB930" s="22">
        <v>0</v>
      </c>
      <c r="AC930" s="22">
        <v>0</v>
      </c>
      <c r="AD930" s="9">
        <v>0</v>
      </c>
      <c r="AE930" s="22">
        <v>0</v>
      </c>
      <c r="AF930" s="11">
        <v>0</v>
      </c>
      <c r="AG930" s="22">
        <v>0</v>
      </c>
      <c r="AH930" s="22">
        <v>0</v>
      </c>
      <c r="AI930" s="22">
        <v>0</v>
      </c>
      <c r="AJ930" s="22">
        <v>0</v>
      </c>
      <c r="AK930" s="30">
        <v>3.3</v>
      </c>
      <c r="AL930" s="28">
        <v>1200</v>
      </c>
      <c r="AM930" s="28">
        <v>0</v>
      </c>
      <c r="AN930" s="25">
        <v>3</v>
      </c>
      <c r="AO930" s="25">
        <v>6</v>
      </c>
      <c r="AP930" s="25">
        <v>1</v>
      </c>
      <c r="AQ930" s="25">
        <v>0.3</v>
      </c>
      <c r="AR930" s="25">
        <v>0.1</v>
      </c>
    </row>
    <row r="931" spans="1:44" ht="18" customHeight="1" x14ac:dyDescent="0.25">
      <c r="A931" t="s">
        <v>536</v>
      </c>
      <c r="B931" s="26" t="s">
        <v>1921</v>
      </c>
      <c r="C931" s="11">
        <v>771.404869824</v>
      </c>
      <c r="D931" s="11">
        <v>3228</v>
      </c>
      <c r="E931" s="37">
        <v>11.3</v>
      </c>
      <c r="F931" s="38">
        <v>0.1</v>
      </c>
      <c r="G931" s="25">
        <v>85.5</v>
      </c>
      <c r="H931" s="25">
        <v>0.4</v>
      </c>
      <c r="I931" s="25">
        <v>0.4</v>
      </c>
      <c r="J931" s="25">
        <v>0.4</v>
      </c>
      <c r="K931" s="25">
        <v>0.4</v>
      </c>
      <c r="L931" s="30">
        <v>0</v>
      </c>
      <c r="M931" s="25">
        <v>0</v>
      </c>
      <c r="N931" s="25">
        <v>0</v>
      </c>
      <c r="O931" s="25">
        <v>0</v>
      </c>
      <c r="P931" s="25">
        <v>0</v>
      </c>
      <c r="Q931" s="25">
        <v>31.4</v>
      </c>
      <c r="R931" s="25">
        <v>26.1</v>
      </c>
      <c r="S931" s="25">
        <v>13.2</v>
      </c>
      <c r="T931" s="25">
        <v>3.55</v>
      </c>
      <c r="U931" s="25">
        <v>12.4</v>
      </c>
      <c r="V931" s="28">
        <v>225</v>
      </c>
      <c r="W931" s="22">
        <v>0.157</v>
      </c>
      <c r="X931" s="9">
        <v>157</v>
      </c>
      <c r="Y931" s="9">
        <v>0</v>
      </c>
      <c r="Z931" s="9">
        <v>0</v>
      </c>
      <c r="AA931" s="22">
        <v>36</v>
      </c>
      <c r="AB931" s="22">
        <v>0</v>
      </c>
      <c r="AC931" s="22">
        <v>0</v>
      </c>
      <c r="AD931" s="9">
        <v>0</v>
      </c>
      <c r="AE931" s="22">
        <v>0</v>
      </c>
      <c r="AF931" s="11">
        <v>0</v>
      </c>
      <c r="AG931" s="22">
        <v>0</v>
      </c>
      <c r="AH931" s="22">
        <v>0</v>
      </c>
      <c r="AI931" s="22">
        <v>0</v>
      </c>
      <c r="AJ931" s="22">
        <v>0</v>
      </c>
      <c r="AK931" s="30">
        <v>2.7</v>
      </c>
      <c r="AL931" s="28">
        <v>968</v>
      </c>
      <c r="AM931" s="25">
        <v>8</v>
      </c>
      <c r="AN931" s="25">
        <v>3</v>
      </c>
      <c r="AO931" s="25">
        <v>5</v>
      </c>
      <c r="AP931" s="25">
        <v>1</v>
      </c>
      <c r="AQ931" s="25">
        <v>0.3</v>
      </c>
      <c r="AR931" s="25">
        <v>0.1</v>
      </c>
    </row>
    <row r="932" spans="1:44" ht="18" customHeight="1" x14ac:dyDescent="0.25">
      <c r="A932" t="s">
        <v>537</v>
      </c>
      <c r="B932" s="26" t="s">
        <v>1922</v>
      </c>
      <c r="C932" s="11">
        <v>524</v>
      </c>
      <c r="D932" s="11">
        <v>2190</v>
      </c>
      <c r="E932" s="37">
        <v>40.799999999999997</v>
      </c>
      <c r="F932" s="38">
        <v>0.1</v>
      </c>
      <c r="G932" s="25">
        <v>58</v>
      </c>
      <c r="H932" s="25">
        <v>0.3</v>
      </c>
      <c r="I932" s="25">
        <v>0.3</v>
      </c>
      <c r="J932" s="25">
        <v>0.3</v>
      </c>
      <c r="K932" s="25">
        <v>0.3</v>
      </c>
      <c r="L932" s="30">
        <v>0</v>
      </c>
      <c r="M932" s="25">
        <v>0</v>
      </c>
      <c r="N932" s="25">
        <v>0</v>
      </c>
      <c r="O932" s="25">
        <v>0</v>
      </c>
      <c r="P932" s="25">
        <v>0</v>
      </c>
      <c r="Q932" s="25">
        <v>13.7</v>
      </c>
      <c r="R932" s="25">
        <v>13</v>
      </c>
      <c r="S932" s="25">
        <v>30.6</v>
      </c>
      <c r="T932" s="25">
        <v>1.41</v>
      </c>
      <c r="U932" s="25">
        <v>30.5</v>
      </c>
      <c r="V932" s="28">
        <v>1.1000000000000001</v>
      </c>
      <c r="W932" s="22">
        <v>1.0900000000000001</v>
      </c>
      <c r="X932" s="9">
        <v>1090</v>
      </c>
      <c r="Y932" s="9">
        <v>0</v>
      </c>
      <c r="Z932" s="24">
        <v>5</v>
      </c>
      <c r="AA932" s="22">
        <v>18</v>
      </c>
      <c r="AB932" s="22">
        <v>0</v>
      </c>
      <c r="AC932" s="22">
        <v>0</v>
      </c>
      <c r="AD932" s="9">
        <v>0</v>
      </c>
      <c r="AE932" s="22">
        <v>0</v>
      </c>
      <c r="AF932" s="11">
        <v>0</v>
      </c>
      <c r="AG932" s="22">
        <v>0</v>
      </c>
      <c r="AH932" s="22">
        <v>0</v>
      </c>
      <c r="AI932" s="22">
        <v>0</v>
      </c>
      <c r="AJ932" s="22">
        <v>0</v>
      </c>
      <c r="AK932" s="30">
        <v>1.9</v>
      </c>
      <c r="AL932" s="28">
        <v>240</v>
      </c>
      <c r="AM932" s="28">
        <v>21</v>
      </c>
      <c r="AN932" s="25">
        <v>7</v>
      </c>
      <c r="AO932" s="28">
        <v>12</v>
      </c>
      <c r="AP932" s="25">
        <v>2</v>
      </c>
      <c r="AQ932" s="25">
        <v>0.1</v>
      </c>
      <c r="AR932" s="25">
        <v>0.1</v>
      </c>
    </row>
    <row r="933" spans="1:44" ht="18" customHeight="1" x14ac:dyDescent="0.25">
      <c r="A933" t="s">
        <v>538</v>
      </c>
      <c r="B933" s="26" t="s">
        <v>1923</v>
      </c>
      <c r="C933" s="11">
        <v>721.69848415999991</v>
      </c>
      <c r="D933" s="11">
        <v>3020</v>
      </c>
      <c r="E933" s="37">
        <v>16</v>
      </c>
      <c r="F933" s="38">
        <v>0.1</v>
      </c>
      <c r="G933" s="25">
        <v>80</v>
      </c>
      <c r="H933" s="25">
        <v>0.4</v>
      </c>
      <c r="I933" s="25">
        <v>0.4</v>
      </c>
      <c r="J933" s="25">
        <v>0.4</v>
      </c>
      <c r="K933" s="25">
        <v>0.4</v>
      </c>
      <c r="L933" s="30">
        <v>0</v>
      </c>
      <c r="M933" s="25">
        <v>0</v>
      </c>
      <c r="N933" s="25">
        <v>0</v>
      </c>
      <c r="O933" s="25">
        <v>0</v>
      </c>
      <c r="P933" s="25">
        <v>0</v>
      </c>
      <c r="Q933" s="25">
        <v>40.200000000000003</v>
      </c>
      <c r="R933" s="25">
        <v>17.2</v>
      </c>
      <c r="S933" s="25">
        <v>22.3</v>
      </c>
      <c r="T933" s="25">
        <v>0</v>
      </c>
      <c r="U933" s="25">
        <v>20.100000000000001</v>
      </c>
      <c r="V933" s="28">
        <v>2</v>
      </c>
      <c r="W933" s="22">
        <v>0.6</v>
      </c>
      <c r="X933" s="9">
        <v>600</v>
      </c>
      <c r="Y933" s="9">
        <v>400</v>
      </c>
      <c r="Z933" s="46">
        <v>0.2</v>
      </c>
      <c r="AA933" s="9">
        <v>0</v>
      </c>
      <c r="AB933" s="22">
        <v>0</v>
      </c>
      <c r="AC933" s="22">
        <v>0</v>
      </c>
      <c r="AD933" s="9">
        <v>0</v>
      </c>
      <c r="AE933" s="22">
        <v>0</v>
      </c>
      <c r="AF933" s="11">
        <v>0</v>
      </c>
      <c r="AG933" s="22">
        <v>0</v>
      </c>
      <c r="AH933" s="22">
        <v>0</v>
      </c>
      <c r="AI933" s="22">
        <v>0</v>
      </c>
      <c r="AJ933" s="22">
        <v>0</v>
      </c>
      <c r="AK933" s="30">
        <v>3.3</v>
      </c>
      <c r="AL933" s="28">
        <v>1200</v>
      </c>
      <c r="AM933" s="25">
        <v>6</v>
      </c>
      <c r="AN933" s="25">
        <v>3</v>
      </c>
      <c r="AO933" s="25">
        <v>6</v>
      </c>
      <c r="AP933" s="25">
        <v>1</v>
      </c>
      <c r="AQ933" s="25">
        <v>0.3</v>
      </c>
      <c r="AR933" s="25">
        <v>0.1</v>
      </c>
    </row>
    <row r="934" spans="1:44" ht="18" customHeight="1" x14ac:dyDescent="0.25">
      <c r="A934" t="s">
        <v>539</v>
      </c>
      <c r="B934" s="26" t="s">
        <v>1924</v>
      </c>
      <c r="C934" s="11">
        <v>690.15404710399991</v>
      </c>
      <c r="D934" s="11">
        <v>2888</v>
      </c>
      <c r="E934" s="37">
        <v>16</v>
      </c>
      <c r="F934" s="38">
        <v>1</v>
      </c>
      <c r="G934" s="25">
        <v>74.3</v>
      </c>
      <c r="H934" s="25">
        <v>4.4000000000000004</v>
      </c>
      <c r="I934" s="25">
        <v>4.7</v>
      </c>
      <c r="J934" s="25">
        <v>0.9</v>
      </c>
      <c r="K934" s="25">
        <v>0.3</v>
      </c>
      <c r="L934" s="30">
        <v>0</v>
      </c>
      <c r="M934" s="25">
        <v>0</v>
      </c>
      <c r="N934" s="25">
        <v>3.5</v>
      </c>
      <c r="O934" s="25">
        <v>0</v>
      </c>
      <c r="P934" s="25">
        <v>0.7</v>
      </c>
      <c r="Q934" s="25">
        <v>29.7</v>
      </c>
      <c r="R934" s="25">
        <v>23.6</v>
      </c>
      <c r="S934" s="25">
        <v>20.6</v>
      </c>
      <c r="T934" s="25">
        <v>0</v>
      </c>
      <c r="U934" s="25">
        <v>18.5</v>
      </c>
      <c r="V934" s="28">
        <v>2</v>
      </c>
      <c r="W934" s="22">
        <v>0.56000000000000005</v>
      </c>
      <c r="X934" s="9">
        <v>560</v>
      </c>
      <c r="Y934" s="9">
        <v>372</v>
      </c>
      <c r="Z934" s="24">
        <v>5</v>
      </c>
      <c r="AA934" s="9">
        <v>0</v>
      </c>
      <c r="AB934" s="40">
        <v>0.03</v>
      </c>
      <c r="AC934" s="40">
        <v>0.01</v>
      </c>
      <c r="AD934" s="9">
        <v>0.35</v>
      </c>
      <c r="AE934" s="40">
        <v>0.05</v>
      </c>
      <c r="AF934" s="46">
        <v>0.3</v>
      </c>
      <c r="AG934" s="40">
        <v>7.0000000000000007E-2</v>
      </c>
      <c r="AH934" s="22">
        <v>0</v>
      </c>
      <c r="AI934" s="22">
        <v>0</v>
      </c>
      <c r="AJ934" s="22">
        <v>0</v>
      </c>
      <c r="AK934" s="30">
        <v>3.4</v>
      </c>
      <c r="AL934" s="28">
        <v>1200</v>
      </c>
      <c r="AM934" s="28">
        <v>101</v>
      </c>
      <c r="AN934" s="25">
        <v>8</v>
      </c>
      <c r="AO934" s="28">
        <v>21</v>
      </c>
      <c r="AP934" s="25">
        <v>5</v>
      </c>
      <c r="AQ934" s="25">
        <v>0.6</v>
      </c>
      <c r="AR934" s="25">
        <v>0.3</v>
      </c>
    </row>
    <row r="935" spans="1:44" ht="18" customHeight="1" x14ac:dyDescent="0.25">
      <c r="A935" t="s">
        <v>801</v>
      </c>
      <c r="B935" s="36" t="s">
        <v>1925</v>
      </c>
      <c r="C935" s="11">
        <v>380</v>
      </c>
      <c r="D935" s="11">
        <v>1588</v>
      </c>
      <c r="E935" s="37">
        <v>56.5</v>
      </c>
      <c r="F935" s="38">
        <v>0.9</v>
      </c>
      <c r="G935" s="25">
        <v>41.6</v>
      </c>
      <c r="H935" s="25">
        <v>0.4</v>
      </c>
      <c r="I935" s="25">
        <v>0.4</v>
      </c>
      <c r="J935" s="25">
        <v>0.4</v>
      </c>
      <c r="K935" s="25">
        <v>0.4</v>
      </c>
      <c r="L935" s="30">
        <v>0</v>
      </c>
      <c r="M935" s="25">
        <v>0</v>
      </c>
      <c r="N935" s="25">
        <v>0</v>
      </c>
      <c r="O935" s="25">
        <v>0</v>
      </c>
      <c r="P935" s="25">
        <v>0</v>
      </c>
      <c r="Q935" s="25">
        <v>14</v>
      </c>
      <c r="R935" s="25">
        <v>8.6999999999999993</v>
      </c>
      <c r="S935" s="25">
        <v>17.5</v>
      </c>
      <c r="T935" s="25">
        <v>0.19</v>
      </c>
      <c r="U935" s="25">
        <v>15.8</v>
      </c>
      <c r="V935" s="28">
        <v>2</v>
      </c>
      <c r="W935" s="22">
        <v>0.75</v>
      </c>
      <c r="X935" s="9">
        <v>750</v>
      </c>
      <c r="Y935" s="9">
        <v>440</v>
      </c>
      <c r="Z935" s="24">
        <v>5</v>
      </c>
      <c r="AA935" s="22">
        <v>13</v>
      </c>
      <c r="AB935" s="22">
        <v>0</v>
      </c>
      <c r="AC935" s="22">
        <v>0</v>
      </c>
      <c r="AD935" s="42">
        <v>0.2</v>
      </c>
      <c r="AE935" s="22">
        <v>0</v>
      </c>
      <c r="AF935" s="46">
        <v>0.2</v>
      </c>
      <c r="AG935" s="22">
        <v>0</v>
      </c>
      <c r="AH935" s="22">
        <v>0</v>
      </c>
      <c r="AI935" s="22">
        <v>0</v>
      </c>
      <c r="AJ935" s="22">
        <v>0</v>
      </c>
      <c r="AK935" s="30">
        <v>0.6</v>
      </c>
      <c r="AL935" s="28">
        <v>174</v>
      </c>
      <c r="AM935" s="28">
        <v>47</v>
      </c>
      <c r="AN935" s="25">
        <v>3</v>
      </c>
      <c r="AO935" s="25">
        <v>9</v>
      </c>
      <c r="AP935" s="25">
        <v>2</v>
      </c>
      <c r="AQ935" s="25">
        <v>0.2</v>
      </c>
      <c r="AR935" s="25">
        <v>0.1</v>
      </c>
    </row>
    <row r="936" spans="1:44" ht="18" customHeight="1" x14ac:dyDescent="0.25">
      <c r="A936" t="s">
        <v>802</v>
      </c>
      <c r="B936" s="60" t="s">
        <v>1926</v>
      </c>
      <c r="C936" s="11">
        <v>877.50888537599997</v>
      </c>
      <c r="D936" s="11">
        <v>3672</v>
      </c>
      <c r="E936" s="37">
        <v>0</v>
      </c>
      <c r="F936" s="38">
        <v>0</v>
      </c>
      <c r="G936" s="25">
        <v>97.5</v>
      </c>
      <c r="H936" s="25">
        <v>0</v>
      </c>
      <c r="I936" s="25">
        <v>0</v>
      </c>
      <c r="J936" s="25">
        <v>0</v>
      </c>
      <c r="K936" s="25">
        <v>0</v>
      </c>
      <c r="L936" s="30">
        <v>0</v>
      </c>
      <c r="M936" s="25">
        <v>0</v>
      </c>
      <c r="N936" s="25">
        <v>0</v>
      </c>
      <c r="O936" s="25">
        <v>0</v>
      </c>
      <c r="P936" s="25">
        <v>0</v>
      </c>
      <c r="Q936" s="25">
        <v>86.9</v>
      </c>
      <c r="R936" s="25">
        <v>1.6</v>
      </c>
      <c r="S936" s="25">
        <v>0.7</v>
      </c>
      <c r="T936" s="25">
        <v>7.0000000000000007E-2</v>
      </c>
      <c r="U936" s="25">
        <v>0.7</v>
      </c>
      <c r="V936" s="28">
        <v>0</v>
      </c>
      <c r="W936" s="22">
        <v>0</v>
      </c>
      <c r="X936" s="9">
        <v>0</v>
      </c>
      <c r="Y936" s="9">
        <v>0</v>
      </c>
      <c r="Z936" s="22">
        <v>0</v>
      </c>
      <c r="AA936" s="9">
        <v>0</v>
      </c>
      <c r="AB936" s="22">
        <v>0</v>
      </c>
      <c r="AC936" s="22">
        <v>0</v>
      </c>
      <c r="AD936" s="9">
        <v>0</v>
      </c>
      <c r="AE936" s="22">
        <v>0</v>
      </c>
      <c r="AF936" s="11">
        <v>0</v>
      </c>
      <c r="AG936" s="22">
        <v>0</v>
      </c>
      <c r="AH936" s="22">
        <v>0</v>
      </c>
      <c r="AI936" s="22">
        <v>0</v>
      </c>
      <c r="AJ936" s="22">
        <v>0</v>
      </c>
      <c r="AK936" s="30">
        <v>0</v>
      </c>
      <c r="AL936" s="28">
        <v>0</v>
      </c>
      <c r="AM936" s="28">
        <v>0</v>
      </c>
      <c r="AN936" s="28">
        <v>0</v>
      </c>
      <c r="AO936" s="28">
        <v>0</v>
      </c>
      <c r="AP936" s="28">
        <v>0</v>
      </c>
      <c r="AQ936" s="25">
        <v>0</v>
      </c>
      <c r="AR936" s="25">
        <v>0</v>
      </c>
    </row>
    <row r="937" spans="1:44" ht="18" customHeight="1" x14ac:dyDescent="0.25">
      <c r="A937" t="s">
        <v>803</v>
      </c>
      <c r="B937" s="60" t="s">
        <v>1927</v>
      </c>
      <c r="C937" s="11">
        <v>899.97234812799991</v>
      </c>
      <c r="D937" s="11">
        <v>3766</v>
      </c>
      <c r="E937" s="37">
        <v>0</v>
      </c>
      <c r="F937" s="38">
        <v>0</v>
      </c>
      <c r="G937" s="25">
        <v>100</v>
      </c>
      <c r="H937" s="25">
        <v>0</v>
      </c>
      <c r="I937" s="25">
        <v>0</v>
      </c>
      <c r="J937" s="25">
        <v>0</v>
      </c>
      <c r="K937" s="25">
        <v>0</v>
      </c>
      <c r="L937" s="30">
        <v>0</v>
      </c>
      <c r="M937" s="25">
        <v>0</v>
      </c>
      <c r="N937" s="25">
        <v>0</v>
      </c>
      <c r="O937" s="25">
        <v>0</v>
      </c>
      <c r="P937" s="25">
        <v>0</v>
      </c>
      <c r="Q937" s="25">
        <v>16.100000000000001</v>
      </c>
      <c r="R937" s="25">
        <v>52.5</v>
      </c>
      <c r="S937" s="25">
        <v>28.3</v>
      </c>
      <c r="T937" s="25">
        <v>16.5</v>
      </c>
      <c r="U937" s="25">
        <v>28.3</v>
      </c>
      <c r="V937" s="28">
        <v>0</v>
      </c>
      <c r="W937" s="22">
        <v>0</v>
      </c>
      <c r="X937" s="9">
        <v>0</v>
      </c>
      <c r="Y937" s="9">
        <v>0</v>
      </c>
      <c r="Z937" s="22">
        <v>0</v>
      </c>
      <c r="AA937" s="9">
        <v>0</v>
      </c>
      <c r="AB937" s="22">
        <v>0</v>
      </c>
      <c r="AC937" s="22">
        <v>0</v>
      </c>
      <c r="AD937" s="9">
        <v>0</v>
      </c>
      <c r="AE937" s="22">
        <v>0</v>
      </c>
      <c r="AF937" s="11">
        <v>0</v>
      </c>
      <c r="AG937" s="22">
        <v>0</v>
      </c>
      <c r="AH937" s="22">
        <v>0</v>
      </c>
      <c r="AI937" s="22">
        <v>0</v>
      </c>
      <c r="AJ937" s="22">
        <v>0</v>
      </c>
      <c r="AK937" s="30">
        <v>0</v>
      </c>
      <c r="AL937" s="28">
        <v>0</v>
      </c>
      <c r="AM937" s="28">
        <v>0</v>
      </c>
      <c r="AN937" s="28">
        <v>0</v>
      </c>
      <c r="AO937" s="28">
        <v>0</v>
      </c>
      <c r="AP937" s="28">
        <v>0</v>
      </c>
      <c r="AQ937" s="25">
        <v>0</v>
      </c>
      <c r="AR937" s="25">
        <v>0</v>
      </c>
    </row>
    <row r="938" spans="1:44" ht="18" customHeight="1" x14ac:dyDescent="0.25">
      <c r="C938" s="11"/>
      <c r="D938" s="11"/>
      <c r="E938" s="37"/>
      <c r="F938" s="38"/>
      <c r="X938" s="9"/>
      <c r="Y938" s="9"/>
    </row>
    <row r="939" spans="1:44" ht="18" customHeight="1" x14ac:dyDescent="0.25">
      <c r="B939" s="32" t="s">
        <v>156</v>
      </c>
      <c r="C939" s="11"/>
      <c r="D939" s="11"/>
      <c r="E939" s="37"/>
      <c r="F939" s="38"/>
      <c r="X939" s="9"/>
      <c r="Y939" s="9"/>
    </row>
    <row r="940" spans="1:44" ht="18" customHeight="1" x14ac:dyDescent="0.25">
      <c r="A940" t="s">
        <v>804</v>
      </c>
      <c r="B940" s="26" t="s">
        <v>1928</v>
      </c>
      <c r="C940" s="11">
        <v>384.029623856</v>
      </c>
      <c r="D940" s="11">
        <v>1607</v>
      </c>
      <c r="E940" s="37">
        <v>2</v>
      </c>
      <c r="F940" s="38">
        <v>0</v>
      </c>
      <c r="G940" s="25">
        <v>0</v>
      </c>
      <c r="H940" s="25">
        <v>97.5</v>
      </c>
      <c r="I940" s="25">
        <v>102.4</v>
      </c>
      <c r="J940" s="25">
        <v>97.5</v>
      </c>
      <c r="K940" s="25">
        <v>97.5</v>
      </c>
      <c r="L940" s="30">
        <v>0</v>
      </c>
      <c r="M940" s="25">
        <v>0</v>
      </c>
      <c r="N940" s="25">
        <v>0</v>
      </c>
      <c r="O940" s="25">
        <v>0</v>
      </c>
      <c r="P940" s="25">
        <v>0</v>
      </c>
      <c r="Q940" s="25">
        <v>0</v>
      </c>
      <c r="R940" s="25">
        <v>0</v>
      </c>
      <c r="S940" s="25">
        <v>0</v>
      </c>
      <c r="T940" s="25">
        <v>0</v>
      </c>
      <c r="U940" s="25">
        <v>0</v>
      </c>
      <c r="V940" s="28">
        <v>0</v>
      </c>
      <c r="W940" s="22">
        <v>0</v>
      </c>
      <c r="X940" s="9">
        <v>0</v>
      </c>
      <c r="Y940" s="9">
        <v>0</v>
      </c>
      <c r="Z940" s="22">
        <v>0</v>
      </c>
      <c r="AA940" s="22">
        <v>0</v>
      </c>
      <c r="AB940" s="22">
        <v>0</v>
      </c>
      <c r="AC940" s="22">
        <v>0</v>
      </c>
      <c r="AD940" s="9">
        <v>0</v>
      </c>
      <c r="AE940" s="22">
        <v>0</v>
      </c>
      <c r="AF940" s="11">
        <v>0</v>
      </c>
      <c r="AG940" s="22">
        <v>0</v>
      </c>
      <c r="AH940" s="22">
        <v>0</v>
      </c>
      <c r="AI940" s="22">
        <v>0</v>
      </c>
      <c r="AJ940" s="22">
        <v>0</v>
      </c>
      <c r="AK940" s="30">
        <v>0.35</v>
      </c>
      <c r="AL940" s="28">
        <v>18</v>
      </c>
      <c r="AM940" s="28">
        <v>53</v>
      </c>
      <c r="AN940" s="28">
        <v>40</v>
      </c>
      <c r="AO940" s="25">
        <v>7</v>
      </c>
      <c r="AP940" s="25">
        <v>7</v>
      </c>
      <c r="AQ940" s="25">
        <v>0.9</v>
      </c>
      <c r="AR940" s="25">
        <v>0.1</v>
      </c>
    </row>
    <row r="941" spans="1:44" ht="18" customHeight="1" x14ac:dyDescent="0.25">
      <c r="A941" t="s">
        <v>805</v>
      </c>
      <c r="B941" s="26" t="s">
        <v>1929</v>
      </c>
      <c r="C941" s="11">
        <v>390.95984108799996</v>
      </c>
      <c r="D941" s="11">
        <v>1636</v>
      </c>
      <c r="E941" s="37">
        <v>0.5</v>
      </c>
      <c r="F941" s="38">
        <v>0</v>
      </c>
      <c r="G941" s="25">
        <v>0</v>
      </c>
      <c r="H941" s="25">
        <v>99.3</v>
      </c>
      <c r="I941" s="25">
        <v>104.3</v>
      </c>
      <c r="J941" s="25">
        <v>99.3</v>
      </c>
      <c r="K941" s="25">
        <v>99.3</v>
      </c>
      <c r="L941" s="30">
        <v>0</v>
      </c>
      <c r="M941" s="25">
        <v>0</v>
      </c>
      <c r="N941" s="25">
        <v>0</v>
      </c>
      <c r="O941" s="25">
        <v>0</v>
      </c>
      <c r="P941" s="25">
        <v>0</v>
      </c>
      <c r="Q941" s="25">
        <v>0</v>
      </c>
      <c r="R941" s="25">
        <v>0</v>
      </c>
      <c r="S941" s="25">
        <v>0</v>
      </c>
      <c r="T941" s="25">
        <v>0</v>
      </c>
      <c r="U941" s="25">
        <v>0</v>
      </c>
      <c r="V941" s="28">
        <v>0</v>
      </c>
      <c r="W941" s="22">
        <v>0</v>
      </c>
      <c r="X941" s="9">
        <v>0</v>
      </c>
      <c r="Y941" s="9">
        <v>0</v>
      </c>
      <c r="Z941" s="22">
        <v>0</v>
      </c>
      <c r="AA941" s="22">
        <v>0</v>
      </c>
      <c r="AB941" s="22">
        <v>0</v>
      </c>
      <c r="AC941" s="22">
        <v>0</v>
      </c>
      <c r="AD941" s="9">
        <v>0</v>
      </c>
      <c r="AE941" s="22">
        <v>0</v>
      </c>
      <c r="AF941" s="11">
        <v>0</v>
      </c>
      <c r="AG941" s="22">
        <v>0</v>
      </c>
      <c r="AH941" s="22">
        <v>0</v>
      </c>
      <c r="AI941" s="22">
        <v>0</v>
      </c>
      <c r="AJ941" s="22">
        <v>0</v>
      </c>
      <c r="AK941" s="30">
        <v>0.15</v>
      </c>
      <c r="AL941" s="28">
        <v>0</v>
      </c>
      <c r="AM941" s="25">
        <v>2</v>
      </c>
      <c r="AN941" s="25">
        <v>2</v>
      </c>
      <c r="AO941" s="28">
        <v>0</v>
      </c>
      <c r="AP941" s="28">
        <v>0</v>
      </c>
      <c r="AQ941" s="25">
        <v>0</v>
      </c>
      <c r="AR941" s="25">
        <v>0</v>
      </c>
    </row>
    <row r="942" spans="1:44" ht="18" customHeight="1" x14ac:dyDescent="0.25">
      <c r="A942" t="s">
        <v>806</v>
      </c>
      <c r="B942" s="26" t="s">
        <v>1930</v>
      </c>
      <c r="C942" s="11">
        <v>185.68202721599999</v>
      </c>
      <c r="D942" s="11">
        <v>777</v>
      </c>
      <c r="E942" s="37">
        <v>49.6</v>
      </c>
      <c r="F942" s="38">
        <v>0.3</v>
      </c>
      <c r="G942" s="25">
        <v>0</v>
      </c>
      <c r="H942" s="25">
        <v>49.2</v>
      </c>
      <c r="I942" s="25">
        <v>49.2</v>
      </c>
      <c r="J942" s="25">
        <v>49.2</v>
      </c>
      <c r="K942" s="25">
        <v>49.2</v>
      </c>
      <c r="L942" s="30">
        <v>0</v>
      </c>
      <c r="M942" s="25">
        <v>0</v>
      </c>
      <c r="N942" s="25">
        <v>0</v>
      </c>
      <c r="O942" s="25">
        <v>0</v>
      </c>
      <c r="P942" s="25">
        <v>0.9</v>
      </c>
      <c r="Q942" s="25">
        <v>0</v>
      </c>
      <c r="R942" s="25">
        <v>0</v>
      </c>
      <c r="S942" s="25">
        <v>0</v>
      </c>
      <c r="T942" s="25">
        <v>0</v>
      </c>
      <c r="U942" s="25">
        <v>0</v>
      </c>
      <c r="V942" s="28">
        <v>0</v>
      </c>
      <c r="W942" s="22">
        <v>8.0000000000000002E-3</v>
      </c>
      <c r="X942" s="43">
        <v>8</v>
      </c>
      <c r="Y942" s="9">
        <v>50</v>
      </c>
      <c r="Z942" s="22">
        <v>0</v>
      </c>
      <c r="AA942" s="9">
        <v>0</v>
      </c>
      <c r="AB942" s="9">
        <v>0</v>
      </c>
      <c r="AC942" s="9">
        <v>0</v>
      </c>
      <c r="AD942" s="9">
        <v>0</v>
      </c>
      <c r="AE942" s="9">
        <v>0</v>
      </c>
      <c r="AF942" s="11">
        <v>0</v>
      </c>
      <c r="AG942" s="9">
        <v>0</v>
      </c>
      <c r="AH942" s="22">
        <v>0</v>
      </c>
      <c r="AI942" s="22">
        <v>0</v>
      </c>
      <c r="AJ942" s="22">
        <v>0</v>
      </c>
      <c r="AK942" s="30">
        <v>0.22</v>
      </c>
      <c r="AL942" s="25">
        <v>9</v>
      </c>
      <c r="AM942" s="28">
        <v>72</v>
      </c>
      <c r="AN942" s="28">
        <v>11</v>
      </c>
      <c r="AO942" s="25">
        <v>7</v>
      </c>
      <c r="AP942" s="25">
        <v>4</v>
      </c>
      <c r="AQ942" s="25">
        <v>0.4</v>
      </c>
      <c r="AR942" s="25">
        <v>0.1</v>
      </c>
    </row>
    <row r="943" spans="1:44" ht="18" customHeight="1" x14ac:dyDescent="0.25">
      <c r="A943" t="s">
        <v>807</v>
      </c>
      <c r="B943" s="26" t="s">
        <v>1931</v>
      </c>
      <c r="C943" s="11">
        <v>196.196839568</v>
      </c>
      <c r="D943" s="11">
        <v>821</v>
      </c>
      <c r="E943" s="37">
        <v>46.8</v>
      </c>
      <c r="F943" s="38">
        <v>0.5</v>
      </c>
      <c r="G943" s="25">
        <v>0.1</v>
      </c>
      <c r="H943" s="25">
        <v>50.8</v>
      </c>
      <c r="I943" s="25">
        <v>50.8</v>
      </c>
      <c r="J943" s="25">
        <v>50.8</v>
      </c>
      <c r="K943" s="25">
        <v>50.8</v>
      </c>
      <c r="L943" s="30">
        <v>0.96</v>
      </c>
      <c r="M943" s="25">
        <v>0</v>
      </c>
      <c r="N943" s="25">
        <v>0</v>
      </c>
      <c r="O943" s="25">
        <v>0</v>
      </c>
      <c r="P943" s="25">
        <v>0.8</v>
      </c>
      <c r="Q943" s="25">
        <v>0</v>
      </c>
      <c r="R943" s="25">
        <v>0.1</v>
      </c>
      <c r="S943" s="25">
        <v>0</v>
      </c>
      <c r="T943" s="25">
        <v>0</v>
      </c>
      <c r="U943" s="25">
        <v>0</v>
      </c>
      <c r="V943" s="28">
        <v>0</v>
      </c>
      <c r="W943" s="22">
        <v>2E-3</v>
      </c>
      <c r="X943" s="43">
        <v>2</v>
      </c>
      <c r="Y943" s="9">
        <v>11</v>
      </c>
      <c r="Z943" s="22">
        <v>0</v>
      </c>
      <c r="AA943" s="40">
        <v>0.06</v>
      </c>
      <c r="AB943" s="41">
        <v>0.05</v>
      </c>
      <c r="AC943" s="40">
        <v>0.02</v>
      </c>
      <c r="AD943" s="42">
        <v>0.3</v>
      </c>
      <c r="AE943" s="42">
        <v>0.2</v>
      </c>
      <c r="AF943" s="46">
        <v>0.1</v>
      </c>
      <c r="AG943" s="40">
        <v>7.0000000000000007E-2</v>
      </c>
      <c r="AH943" s="22">
        <v>0</v>
      </c>
      <c r="AI943" s="22">
        <v>0</v>
      </c>
      <c r="AJ943" s="43">
        <v>1</v>
      </c>
      <c r="AK943" s="30">
        <v>0.49</v>
      </c>
      <c r="AL943" s="28">
        <v>12</v>
      </c>
      <c r="AM943" s="28">
        <v>86</v>
      </c>
      <c r="AN943" s="28">
        <v>12</v>
      </c>
      <c r="AO943" s="25">
        <v>7</v>
      </c>
      <c r="AP943" s="25">
        <v>8</v>
      </c>
      <c r="AQ943" s="25">
        <v>1.6</v>
      </c>
      <c r="AR943" s="25">
        <v>0</v>
      </c>
    </row>
    <row r="944" spans="1:44" ht="18" customHeight="1" x14ac:dyDescent="0.25">
      <c r="A944" t="s">
        <v>808</v>
      </c>
      <c r="B944" s="26" t="s">
        <v>1932</v>
      </c>
      <c r="C944" s="11">
        <v>237.53916995199998</v>
      </c>
      <c r="D944" s="11">
        <v>994</v>
      </c>
      <c r="E944" s="37">
        <v>36.6</v>
      </c>
      <c r="F944" s="38">
        <v>0.4</v>
      </c>
      <c r="G944" s="25">
        <v>0</v>
      </c>
      <c r="H944" s="25">
        <v>61.9</v>
      </c>
      <c r="I944" s="25">
        <v>62.9</v>
      </c>
      <c r="J944" s="25">
        <v>61.9</v>
      </c>
      <c r="K944" s="25">
        <v>61.9</v>
      </c>
      <c r="L944" s="30">
        <v>0</v>
      </c>
      <c r="M944" s="25">
        <v>0</v>
      </c>
      <c r="N944" s="25">
        <v>0</v>
      </c>
      <c r="O944" s="25">
        <v>0</v>
      </c>
      <c r="P944" s="25">
        <v>0.9</v>
      </c>
      <c r="Q944" s="25">
        <v>0</v>
      </c>
      <c r="R944" s="25">
        <v>0</v>
      </c>
      <c r="S944" s="25">
        <v>0</v>
      </c>
      <c r="T944" s="25">
        <v>0</v>
      </c>
      <c r="U944" s="25">
        <v>0</v>
      </c>
      <c r="V944" s="28">
        <v>0</v>
      </c>
      <c r="W944" s="22">
        <v>0</v>
      </c>
      <c r="X944" s="9">
        <v>0</v>
      </c>
      <c r="Y944" s="9">
        <v>0</v>
      </c>
      <c r="Z944" s="22">
        <v>0</v>
      </c>
      <c r="AA944" s="9">
        <v>0</v>
      </c>
      <c r="AB944" s="9">
        <v>1.4E-2</v>
      </c>
      <c r="AC944" s="40">
        <v>0.03</v>
      </c>
      <c r="AD944" s="9">
        <v>0</v>
      </c>
      <c r="AE944" s="9">
        <v>0</v>
      </c>
      <c r="AF944" s="11">
        <v>0</v>
      </c>
      <c r="AG944" s="9">
        <v>0</v>
      </c>
      <c r="AH944" s="22">
        <v>0</v>
      </c>
      <c r="AI944" s="22">
        <v>0</v>
      </c>
      <c r="AJ944" s="22">
        <v>0</v>
      </c>
      <c r="AK944" s="30">
        <v>0.18</v>
      </c>
      <c r="AL944" s="28">
        <v>11</v>
      </c>
      <c r="AM944" s="28">
        <v>94</v>
      </c>
      <c r="AN944" s="28">
        <v>11</v>
      </c>
      <c r="AO944" s="25">
        <v>7</v>
      </c>
      <c r="AP944" s="25">
        <v>5</v>
      </c>
      <c r="AQ944" s="25">
        <v>1.5</v>
      </c>
      <c r="AR944" s="25">
        <v>0</v>
      </c>
    </row>
    <row r="945" spans="1:44" ht="18" customHeight="1" x14ac:dyDescent="0.25">
      <c r="A945" t="s">
        <v>809</v>
      </c>
      <c r="B945" s="26" t="s">
        <v>1933</v>
      </c>
      <c r="C945" s="11">
        <v>224.39565451199999</v>
      </c>
      <c r="D945" s="11">
        <v>939</v>
      </c>
      <c r="E945" s="37">
        <v>39.5</v>
      </c>
      <c r="F945" s="38">
        <v>0.4</v>
      </c>
      <c r="G945" s="25">
        <v>0</v>
      </c>
      <c r="H945" s="25">
        <v>58.9</v>
      </c>
      <c r="I945" s="25">
        <v>59.4</v>
      </c>
      <c r="J945" s="25">
        <v>58.9</v>
      </c>
      <c r="K945" s="25">
        <v>58.9</v>
      </c>
      <c r="L945" s="30">
        <v>0</v>
      </c>
      <c r="M945" s="25">
        <v>0</v>
      </c>
      <c r="N945" s="25">
        <v>0</v>
      </c>
      <c r="O945" s="25">
        <v>0</v>
      </c>
      <c r="P945" s="25">
        <v>0.9</v>
      </c>
      <c r="Q945" s="25">
        <v>0</v>
      </c>
      <c r="R945" s="25">
        <v>0</v>
      </c>
      <c r="S945" s="25">
        <v>0</v>
      </c>
      <c r="T945" s="25">
        <v>0</v>
      </c>
      <c r="U945" s="25">
        <v>0</v>
      </c>
      <c r="V945" s="28">
        <v>0</v>
      </c>
      <c r="W945" s="22">
        <v>0</v>
      </c>
      <c r="X945" s="9">
        <v>0</v>
      </c>
      <c r="Y945" s="9">
        <v>0</v>
      </c>
      <c r="Z945" s="22">
        <v>0</v>
      </c>
      <c r="AA945" s="9">
        <v>0</v>
      </c>
      <c r="AB945" s="9">
        <v>0</v>
      </c>
      <c r="AC945" s="9">
        <v>0</v>
      </c>
      <c r="AD945" s="9">
        <v>0</v>
      </c>
      <c r="AE945" s="9">
        <v>0</v>
      </c>
      <c r="AF945" s="11">
        <v>0</v>
      </c>
      <c r="AG945" s="9">
        <v>0</v>
      </c>
      <c r="AH945" s="22">
        <v>0</v>
      </c>
      <c r="AI945" s="24">
        <v>2</v>
      </c>
      <c r="AJ945" s="22">
        <v>0</v>
      </c>
      <c r="AK945" s="30">
        <v>0.35</v>
      </c>
      <c r="AL945" s="28">
        <v>10</v>
      </c>
      <c r="AM945" s="28">
        <v>86</v>
      </c>
      <c r="AN945" s="28">
        <v>18</v>
      </c>
      <c r="AO945" s="28">
        <v>21</v>
      </c>
      <c r="AP945" s="25">
        <v>4</v>
      </c>
      <c r="AQ945" s="25">
        <v>0.8</v>
      </c>
      <c r="AR945" s="25">
        <v>0</v>
      </c>
    </row>
    <row r="946" spans="1:44" ht="18" customHeight="1" x14ac:dyDescent="0.25">
      <c r="A946" t="s">
        <v>810</v>
      </c>
      <c r="B946" s="36" t="s">
        <v>1934</v>
      </c>
      <c r="C946" s="11">
        <v>232.28176377599999</v>
      </c>
      <c r="D946" s="11">
        <v>972</v>
      </c>
      <c r="E946" s="37">
        <v>38.700000000000003</v>
      </c>
      <c r="F946" s="38">
        <v>0.4</v>
      </c>
      <c r="G946" s="25">
        <v>0</v>
      </c>
      <c r="H946" s="25">
        <v>59.5</v>
      </c>
      <c r="I946" s="25">
        <v>61.4</v>
      </c>
      <c r="J946" s="25">
        <v>59.5</v>
      </c>
      <c r="K946" s="25">
        <v>59.5</v>
      </c>
      <c r="L946" s="30">
        <v>0.14000000000000001</v>
      </c>
      <c r="M946" s="25">
        <v>0</v>
      </c>
      <c r="N946" s="25">
        <v>0</v>
      </c>
      <c r="O946" s="25">
        <v>0</v>
      </c>
      <c r="P946" s="25">
        <v>0.9</v>
      </c>
      <c r="Q946" s="25">
        <v>0</v>
      </c>
      <c r="R946" s="25">
        <v>0</v>
      </c>
      <c r="S946" s="25">
        <v>0</v>
      </c>
      <c r="T946" s="25">
        <v>0</v>
      </c>
      <c r="U946" s="25">
        <v>0</v>
      </c>
      <c r="V946" s="28">
        <v>0</v>
      </c>
      <c r="W946" s="22">
        <v>0.08</v>
      </c>
      <c r="X946" s="9">
        <v>80</v>
      </c>
      <c r="Y946" s="9">
        <v>50</v>
      </c>
      <c r="Z946" s="22">
        <v>0</v>
      </c>
      <c r="AA946" s="9">
        <v>0</v>
      </c>
      <c r="AB946" s="9">
        <v>0</v>
      </c>
      <c r="AC946" s="9">
        <v>0</v>
      </c>
      <c r="AD946" s="9">
        <v>0</v>
      </c>
      <c r="AE946" s="9">
        <v>0</v>
      </c>
      <c r="AF946" s="11">
        <v>0</v>
      </c>
      <c r="AG946" s="9">
        <v>0</v>
      </c>
      <c r="AH946" s="22">
        <v>0</v>
      </c>
      <c r="AI946" s="22">
        <v>11</v>
      </c>
      <c r="AJ946" s="43">
        <v>5</v>
      </c>
      <c r="AK946" s="30">
        <v>0.28999999999999998</v>
      </c>
      <c r="AL946" s="28">
        <v>14</v>
      </c>
      <c r="AM946" s="28">
        <v>46</v>
      </c>
      <c r="AN946" s="28">
        <v>26</v>
      </c>
      <c r="AO946" s="28">
        <v>12</v>
      </c>
      <c r="AP946" s="25">
        <v>4</v>
      </c>
      <c r="AQ946" s="25">
        <v>0.6</v>
      </c>
      <c r="AR946" s="25">
        <v>0.2</v>
      </c>
    </row>
    <row r="947" spans="1:44" ht="18" customHeight="1" x14ac:dyDescent="0.25">
      <c r="A947" t="s">
        <v>811</v>
      </c>
      <c r="B947" s="26" t="s">
        <v>1935</v>
      </c>
      <c r="C947" s="11">
        <v>246.38117124799999</v>
      </c>
      <c r="D947" s="11">
        <v>1031</v>
      </c>
      <c r="E947" s="37">
        <v>33.9</v>
      </c>
      <c r="F947" s="38">
        <v>0.2</v>
      </c>
      <c r="G947" s="25">
        <v>0</v>
      </c>
      <c r="H947" s="25">
        <v>64.900000000000006</v>
      </c>
      <c r="I947" s="25">
        <v>65.5</v>
      </c>
      <c r="J947" s="25">
        <v>64.900000000000006</v>
      </c>
      <c r="K947" s="25">
        <v>64.900000000000006</v>
      </c>
      <c r="L947" s="30">
        <v>0</v>
      </c>
      <c r="M947" s="25">
        <v>0</v>
      </c>
      <c r="N947" s="25">
        <v>0</v>
      </c>
      <c r="O947" s="25">
        <v>0</v>
      </c>
      <c r="P947" s="25">
        <v>0.7</v>
      </c>
      <c r="Q947" s="25">
        <v>0</v>
      </c>
      <c r="R947" s="25">
        <v>0</v>
      </c>
      <c r="S947" s="25">
        <v>0</v>
      </c>
      <c r="T947" s="25">
        <v>0</v>
      </c>
      <c r="U947" s="25">
        <v>0</v>
      </c>
      <c r="V947" s="28">
        <v>0</v>
      </c>
      <c r="W947" s="22">
        <v>0</v>
      </c>
      <c r="X947" s="9">
        <v>0</v>
      </c>
      <c r="Y947" s="9">
        <v>0</v>
      </c>
      <c r="Z947" s="22">
        <v>0</v>
      </c>
      <c r="AA947" s="9">
        <v>0</v>
      </c>
      <c r="AB947" s="9">
        <v>1.9E-2</v>
      </c>
      <c r="AC947" s="40">
        <v>0.05</v>
      </c>
      <c r="AD947" s="9">
        <v>0</v>
      </c>
      <c r="AE947" s="9">
        <v>0</v>
      </c>
      <c r="AF947" s="11">
        <v>0</v>
      </c>
      <c r="AG947" s="22">
        <v>0</v>
      </c>
      <c r="AH947" s="22">
        <v>0</v>
      </c>
      <c r="AI947" s="22">
        <v>0</v>
      </c>
      <c r="AJ947" s="22">
        <v>0</v>
      </c>
      <c r="AK947" s="30">
        <v>0.22</v>
      </c>
      <c r="AL947" s="28">
        <v>12</v>
      </c>
      <c r="AM947" s="28">
        <v>101</v>
      </c>
      <c r="AN947" s="28">
        <v>10</v>
      </c>
      <c r="AO947" s="28">
        <v>12</v>
      </c>
      <c r="AP947" s="25">
        <v>5</v>
      </c>
      <c r="AQ947" s="25">
        <v>1.5</v>
      </c>
      <c r="AR947" s="25">
        <v>0</v>
      </c>
    </row>
    <row r="948" spans="1:44" ht="18" customHeight="1" x14ac:dyDescent="0.25">
      <c r="A948" t="s">
        <v>812</v>
      </c>
      <c r="B948" s="26" t="s">
        <v>1936</v>
      </c>
      <c r="C948" s="11">
        <v>219.13824833599998</v>
      </c>
      <c r="D948" s="11">
        <v>917</v>
      </c>
      <c r="E948" s="37">
        <v>41</v>
      </c>
      <c r="F948" s="38">
        <v>0.5</v>
      </c>
      <c r="G948" s="25">
        <v>0</v>
      </c>
      <c r="H948" s="25">
        <v>57.4</v>
      </c>
      <c r="I948" s="25">
        <v>57.9</v>
      </c>
      <c r="J948" s="25">
        <v>57.4</v>
      </c>
      <c r="K948" s="25">
        <v>57.4</v>
      </c>
      <c r="L948" s="30">
        <v>0</v>
      </c>
      <c r="M948" s="25">
        <v>0</v>
      </c>
      <c r="N948" s="25">
        <v>0</v>
      </c>
      <c r="O948" s="25">
        <v>0</v>
      </c>
      <c r="P948" s="25">
        <v>0.9</v>
      </c>
      <c r="Q948" s="25">
        <v>0</v>
      </c>
      <c r="R948" s="25">
        <v>0</v>
      </c>
      <c r="S948" s="25">
        <v>0</v>
      </c>
      <c r="T948" s="25">
        <v>0</v>
      </c>
      <c r="U948" s="25">
        <v>0</v>
      </c>
      <c r="V948" s="28">
        <v>0</v>
      </c>
      <c r="W948" s="22">
        <v>0</v>
      </c>
      <c r="X948" s="9">
        <v>0</v>
      </c>
      <c r="Y948" s="9">
        <v>0</v>
      </c>
      <c r="Z948" s="22">
        <v>0</v>
      </c>
      <c r="AA948" s="9">
        <v>0</v>
      </c>
      <c r="AB948" s="9">
        <v>0</v>
      </c>
      <c r="AC948" s="9">
        <v>0</v>
      </c>
      <c r="AD948" s="9">
        <v>0</v>
      </c>
      <c r="AE948" s="9">
        <v>0</v>
      </c>
      <c r="AF948" s="11">
        <v>0</v>
      </c>
      <c r="AG948" s="22">
        <v>0</v>
      </c>
      <c r="AH948" s="22">
        <v>0</v>
      </c>
      <c r="AI948" s="24">
        <v>1</v>
      </c>
      <c r="AJ948" s="22">
        <v>0</v>
      </c>
      <c r="AK948" s="30">
        <v>0.18</v>
      </c>
      <c r="AL948" s="28">
        <v>11</v>
      </c>
      <c r="AM948" s="28">
        <v>90</v>
      </c>
      <c r="AN948" s="25">
        <v>7</v>
      </c>
      <c r="AO948" s="28">
        <v>13</v>
      </c>
      <c r="AP948" s="25">
        <v>4</v>
      </c>
      <c r="AQ948" s="25">
        <v>1.4</v>
      </c>
      <c r="AR948" s="25">
        <v>0</v>
      </c>
    </row>
    <row r="949" spans="1:44" ht="18" customHeight="1" x14ac:dyDescent="0.25">
      <c r="A949" t="s">
        <v>813</v>
      </c>
      <c r="B949" s="26" t="s">
        <v>1937</v>
      </c>
      <c r="C949" s="11">
        <v>226.06846556799999</v>
      </c>
      <c r="D949" s="11">
        <v>946</v>
      </c>
      <c r="E949" s="37">
        <v>38.700000000000003</v>
      </c>
      <c r="F949" s="38">
        <v>0.4</v>
      </c>
      <c r="G949" s="25">
        <v>0</v>
      </c>
      <c r="H949" s="25">
        <v>59.7</v>
      </c>
      <c r="I949" s="25">
        <v>59.9</v>
      </c>
      <c r="J949" s="25">
        <v>59.7</v>
      </c>
      <c r="K949" s="25">
        <v>59.7</v>
      </c>
      <c r="L949" s="30">
        <v>0</v>
      </c>
      <c r="M949" s="25">
        <v>0</v>
      </c>
      <c r="N949" s="25">
        <v>0</v>
      </c>
      <c r="O949" s="25">
        <v>0</v>
      </c>
      <c r="P949" s="25">
        <v>1</v>
      </c>
      <c r="Q949" s="25">
        <v>0</v>
      </c>
      <c r="R949" s="25">
        <v>0</v>
      </c>
      <c r="S949" s="25">
        <v>0</v>
      </c>
      <c r="T949" s="25">
        <v>0</v>
      </c>
      <c r="U949" s="25">
        <v>0</v>
      </c>
      <c r="V949" s="28">
        <v>0</v>
      </c>
      <c r="W949" s="22">
        <v>0</v>
      </c>
      <c r="X949" s="9">
        <v>0</v>
      </c>
      <c r="Y949" s="9">
        <v>0</v>
      </c>
      <c r="Z949" s="22">
        <v>0</v>
      </c>
      <c r="AA949" s="9">
        <v>0</v>
      </c>
      <c r="AB949" s="9">
        <v>0</v>
      </c>
      <c r="AC949" s="9">
        <v>0</v>
      </c>
      <c r="AD949" s="9">
        <v>0</v>
      </c>
      <c r="AE949" s="9">
        <v>0</v>
      </c>
      <c r="AF949" s="11">
        <v>0</v>
      </c>
      <c r="AG949" s="22">
        <v>0</v>
      </c>
      <c r="AH949" s="22">
        <v>0</v>
      </c>
      <c r="AI949" s="22">
        <v>0</v>
      </c>
      <c r="AJ949" s="22">
        <v>0</v>
      </c>
      <c r="AK949" s="30">
        <v>0.23</v>
      </c>
      <c r="AL949" s="28">
        <v>16</v>
      </c>
      <c r="AM949" s="28">
        <v>109</v>
      </c>
      <c r="AN949" s="28">
        <v>24</v>
      </c>
      <c r="AO949" s="28">
        <v>12</v>
      </c>
      <c r="AP949" s="28">
        <v>10</v>
      </c>
      <c r="AQ949" s="25">
        <v>1</v>
      </c>
      <c r="AR949" s="25">
        <v>0.2</v>
      </c>
    </row>
    <row r="950" spans="1:44" ht="18" customHeight="1" x14ac:dyDescent="0.25">
      <c r="A950" t="s">
        <v>814</v>
      </c>
      <c r="B950" s="36" t="s">
        <v>1938</v>
      </c>
      <c r="C950" s="11">
        <v>246.85911726399999</v>
      </c>
      <c r="D950" s="11">
        <v>1033</v>
      </c>
      <c r="E950" s="37">
        <v>33.5</v>
      </c>
      <c r="F950" s="38">
        <v>0.4</v>
      </c>
      <c r="G950" s="25">
        <v>0</v>
      </c>
      <c r="H950" s="25">
        <v>64.8</v>
      </c>
      <c r="I950" s="25">
        <v>65.400000000000006</v>
      </c>
      <c r="J950" s="25">
        <v>64.8</v>
      </c>
      <c r="K950" s="25">
        <v>64.8</v>
      </c>
      <c r="L950" s="30">
        <v>0</v>
      </c>
      <c r="M950" s="25">
        <v>0</v>
      </c>
      <c r="N950" s="25">
        <v>0</v>
      </c>
      <c r="O950" s="25">
        <v>0</v>
      </c>
      <c r="P950" s="25">
        <v>0.9</v>
      </c>
      <c r="Q950" s="25">
        <v>0</v>
      </c>
      <c r="R950" s="25">
        <v>0</v>
      </c>
      <c r="S950" s="25">
        <v>0</v>
      </c>
      <c r="T950" s="25">
        <v>0</v>
      </c>
      <c r="U950" s="25">
        <v>0</v>
      </c>
      <c r="V950" s="28">
        <v>0</v>
      </c>
      <c r="W950" s="22">
        <v>0</v>
      </c>
      <c r="X950" s="9">
        <v>0</v>
      </c>
      <c r="Y950" s="9">
        <v>0</v>
      </c>
      <c r="Z950" s="22">
        <v>0</v>
      </c>
      <c r="AA950" s="9">
        <v>0</v>
      </c>
      <c r="AB950" s="9">
        <v>0</v>
      </c>
      <c r="AC950" s="9">
        <v>0</v>
      </c>
      <c r="AD950" s="9">
        <v>0</v>
      </c>
      <c r="AE950" s="9">
        <v>0</v>
      </c>
      <c r="AF950" s="11">
        <v>0</v>
      </c>
      <c r="AG950" s="22">
        <v>0</v>
      </c>
      <c r="AH950" s="22">
        <v>0</v>
      </c>
      <c r="AI950" s="22">
        <v>0</v>
      </c>
      <c r="AJ950" s="22">
        <v>0</v>
      </c>
      <c r="AK950" s="30">
        <v>0.39</v>
      </c>
      <c r="AL950" s="28">
        <v>12</v>
      </c>
      <c r="AM950" s="28">
        <v>99</v>
      </c>
      <c r="AN950" s="28">
        <v>14</v>
      </c>
      <c r="AO950" s="28">
        <v>14</v>
      </c>
      <c r="AP950" s="25">
        <v>5</v>
      </c>
      <c r="AQ950" s="25">
        <v>1.3</v>
      </c>
      <c r="AR950" s="25">
        <v>0.1</v>
      </c>
    </row>
    <row r="951" spans="1:44" ht="18" customHeight="1" x14ac:dyDescent="0.25">
      <c r="A951" t="s">
        <v>815</v>
      </c>
      <c r="B951" s="26" t="s">
        <v>1939</v>
      </c>
      <c r="C951" s="11">
        <v>222.72284345599999</v>
      </c>
      <c r="D951" s="11">
        <v>932</v>
      </c>
      <c r="E951" s="37">
        <v>39.6</v>
      </c>
      <c r="F951" s="38">
        <v>0.2</v>
      </c>
      <c r="G951" s="25">
        <v>0</v>
      </c>
      <c r="H951" s="25">
        <v>59</v>
      </c>
      <c r="I951" s="25">
        <v>59.2</v>
      </c>
      <c r="J951" s="25">
        <v>59</v>
      </c>
      <c r="K951" s="25">
        <v>59</v>
      </c>
      <c r="L951" s="30">
        <v>0</v>
      </c>
      <c r="M951" s="25">
        <v>0</v>
      </c>
      <c r="N951" s="25">
        <v>0</v>
      </c>
      <c r="O951" s="25">
        <v>0</v>
      </c>
      <c r="P951" s="25">
        <v>0.9</v>
      </c>
      <c r="Q951" s="25">
        <v>0</v>
      </c>
      <c r="R951" s="25">
        <v>0</v>
      </c>
      <c r="S951" s="25">
        <v>0</v>
      </c>
      <c r="T951" s="25">
        <v>0</v>
      </c>
      <c r="U951" s="25">
        <v>0</v>
      </c>
      <c r="V951" s="28">
        <v>0</v>
      </c>
      <c r="W951" s="22">
        <v>0</v>
      </c>
      <c r="X951" s="9">
        <v>0</v>
      </c>
      <c r="Y951" s="9">
        <v>0</v>
      </c>
      <c r="Z951" s="22">
        <v>0</v>
      </c>
      <c r="AA951" s="9">
        <v>0</v>
      </c>
      <c r="AB951" s="22">
        <v>0</v>
      </c>
      <c r="AC951" s="9">
        <v>0</v>
      </c>
      <c r="AD951" s="9">
        <v>0</v>
      </c>
      <c r="AE951" s="9">
        <v>0</v>
      </c>
      <c r="AF951" s="11">
        <v>0</v>
      </c>
      <c r="AG951" s="22">
        <v>0</v>
      </c>
      <c r="AH951" s="22">
        <v>0</v>
      </c>
      <c r="AI951" s="22">
        <v>0</v>
      </c>
      <c r="AJ951" s="22">
        <v>0</v>
      </c>
      <c r="AK951" s="30">
        <v>0.26</v>
      </c>
      <c r="AL951" s="28">
        <v>15</v>
      </c>
      <c r="AM951" s="28">
        <v>96</v>
      </c>
      <c r="AN951" s="28">
        <v>16</v>
      </c>
      <c r="AO951" s="28">
        <v>10</v>
      </c>
      <c r="AP951" s="25">
        <v>5</v>
      </c>
      <c r="AQ951" s="25">
        <v>1</v>
      </c>
      <c r="AR951" s="25">
        <v>0.1</v>
      </c>
    </row>
    <row r="952" spans="1:44" ht="18" customHeight="1" x14ac:dyDescent="0.25">
      <c r="A952" t="s">
        <v>816</v>
      </c>
      <c r="B952" s="36" t="s">
        <v>1940</v>
      </c>
      <c r="C952" s="11">
        <v>227.98024963199998</v>
      </c>
      <c r="D952" s="11">
        <v>954</v>
      </c>
      <c r="E952" s="37">
        <v>38</v>
      </c>
      <c r="F952" s="38">
        <v>0.2</v>
      </c>
      <c r="G952" s="25">
        <v>0</v>
      </c>
      <c r="H952" s="25">
        <v>60.5</v>
      </c>
      <c r="I952" s="25">
        <v>60.6</v>
      </c>
      <c r="J952" s="25">
        <v>60.5</v>
      </c>
      <c r="K952" s="25">
        <v>60.5</v>
      </c>
      <c r="L952" s="30">
        <v>0</v>
      </c>
      <c r="M952" s="25">
        <v>0</v>
      </c>
      <c r="N952" s="25">
        <v>0</v>
      </c>
      <c r="O952" s="25">
        <v>0</v>
      </c>
      <c r="P952" s="25">
        <v>1</v>
      </c>
      <c r="Q952" s="25">
        <v>0</v>
      </c>
      <c r="R952" s="25">
        <v>0</v>
      </c>
      <c r="S952" s="25">
        <v>0</v>
      </c>
      <c r="T952" s="25">
        <v>0</v>
      </c>
      <c r="U952" s="25">
        <v>0</v>
      </c>
      <c r="V952" s="28">
        <v>0</v>
      </c>
      <c r="W952" s="22">
        <v>0</v>
      </c>
      <c r="X952" s="9">
        <v>0</v>
      </c>
      <c r="Y952" s="9">
        <v>0</v>
      </c>
      <c r="Z952" s="22">
        <v>0</v>
      </c>
      <c r="AA952" s="9">
        <v>0</v>
      </c>
      <c r="AB952" s="22">
        <v>0</v>
      </c>
      <c r="AC952" s="9">
        <v>0</v>
      </c>
      <c r="AD952" s="9">
        <v>0</v>
      </c>
      <c r="AE952" s="9">
        <v>0</v>
      </c>
      <c r="AF952" s="11">
        <v>0</v>
      </c>
      <c r="AG952" s="22">
        <v>0</v>
      </c>
      <c r="AH952" s="22">
        <v>0</v>
      </c>
      <c r="AI952" s="22">
        <v>0</v>
      </c>
      <c r="AJ952" s="22">
        <v>0</v>
      </c>
      <c r="AK952" s="30">
        <v>0.28999999999999998</v>
      </c>
      <c r="AL952" s="28">
        <v>15</v>
      </c>
      <c r="AM952" s="28">
        <v>102</v>
      </c>
      <c r="AN952" s="28">
        <v>21</v>
      </c>
      <c r="AO952" s="28">
        <v>19</v>
      </c>
      <c r="AP952" s="25">
        <v>9</v>
      </c>
      <c r="AQ952" s="25">
        <v>1.7</v>
      </c>
      <c r="AR952" s="25">
        <v>0.1</v>
      </c>
    </row>
    <row r="953" spans="1:44" ht="18" customHeight="1" x14ac:dyDescent="0.25">
      <c r="A953" t="s">
        <v>817</v>
      </c>
      <c r="B953" s="26" t="s">
        <v>1941</v>
      </c>
      <c r="C953" s="11">
        <v>196.91375859199999</v>
      </c>
      <c r="D953" s="11">
        <v>824</v>
      </c>
      <c r="E953" s="37">
        <v>47</v>
      </c>
      <c r="F953" s="38">
        <v>0.4</v>
      </c>
      <c r="G953" s="25">
        <v>0</v>
      </c>
      <c r="H953" s="25">
        <v>51.3</v>
      </c>
      <c r="I953" s="25">
        <v>52.1</v>
      </c>
      <c r="J953" s="25">
        <v>51.3</v>
      </c>
      <c r="K953" s="25">
        <v>51.3</v>
      </c>
      <c r="L953" s="30">
        <v>0</v>
      </c>
      <c r="M953" s="25">
        <v>0</v>
      </c>
      <c r="N953" s="25">
        <v>0</v>
      </c>
      <c r="O953" s="25">
        <v>0</v>
      </c>
      <c r="P953" s="25">
        <v>1</v>
      </c>
      <c r="Q953" s="25">
        <v>0</v>
      </c>
      <c r="R953" s="25">
        <v>0</v>
      </c>
      <c r="S953" s="25">
        <v>0</v>
      </c>
      <c r="T953" s="25">
        <v>0</v>
      </c>
      <c r="U953" s="25">
        <v>0</v>
      </c>
      <c r="V953" s="28">
        <v>0</v>
      </c>
      <c r="W953" s="22">
        <v>0</v>
      </c>
      <c r="X953" s="9">
        <v>0</v>
      </c>
      <c r="Y953" s="9">
        <v>0</v>
      </c>
      <c r="Z953" s="22">
        <v>0</v>
      </c>
      <c r="AA953" s="9">
        <v>0</v>
      </c>
      <c r="AB953" s="22">
        <v>0</v>
      </c>
      <c r="AC953" s="9">
        <v>0</v>
      </c>
      <c r="AD953" s="9">
        <v>0</v>
      </c>
      <c r="AE953" s="9">
        <v>0</v>
      </c>
      <c r="AF953" s="11">
        <v>0</v>
      </c>
      <c r="AG953" s="22">
        <v>0</v>
      </c>
      <c r="AH953" s="22">
        <v>0</v>
      </c>
      <c r="AI953" s="24">
        <v>4</v>
      </c>
      <c r="AJ953" s="22">
        <v>0</v>
      </c>
      <c r="AK953" s="30">
        <v>0.28999999999999998</v>
      </c>
      <c r="AL953" s="28">
        <v>15</v>
      </c>
      <c r="AM953" s="28">
        <v>100</v>
      </c>
      <c r="AN953" s="28">
        <v>10</v>
      </c>
      <c r="AO953" s="28">
        <v>16</v>
      </c>
      <c r="AP953" s="25">
        <v>4</v>
      </c>
      <c r="AQ953" s="25">
        <v>1.1000000000000001</v>
      </c>
      <c r="AR953" s="25">
        <v>0.1</v>
      </c>
    </row>
    <row r="954" spans="1:44" ht="18" customHeight="1" x14ac:dyDescent="0.25">
      <c r="A954" t="s">
        <v>818</v>
      </c>
      <c r="B954" s="36" t="s">
        <v>1942</v>
      </c>
      <c r="C954" s="11">
        <v>261.91441676799997</v>
      </c>
      <c r="D954" s="11">
        <v>1096</v>
      </c>
      <c r="E954" s="37">
        <v>30.7</v>
      </c>
      <c r="F954" s="38">
        <v>0.3</v>
      </c>
      <c r="G954" s="25">
        <v>0</v>
      </c>
      <c r="H954" s="25">
        <v>68</v>
      </c>
      <c r="I954" s="25">
        <v>69.5</v>
      </c>
      <c r="J954" s="25">
        <v>68</v>
      </c>
      <c r="K954" s="25">
        <v>68</v>
      </c>
      <c r="L954" s="30">
        <v>0</v>
      </c>
      <c r="M954" s="25">
        <v>0</v>
      </c>
      <c r="N954" s="25">
        <v>0</v>
      </c>
      <c r="O954" s="25">
        <v>0</v>
      </c>
      <c r="P954" s="25">
        <v>0.7</v>
      </c>
      <c r="Q954" s="25">
        <v>0</v>
      </c>
      <c r="R954" s="25">
        <v>0</v>
      </c>
      <c r="S954" s="25">
        <v>0</v>
      </c>
      <c r="T954" s="25">
        <v>0</v>
      </c>
      <c r="U954" s="25">
        <v>0</v>
      </c>
      <c r="V954" s="28">
        <v>0</v>
      </c>
      <c r="W954" s="22">
        <v>8.0000000000000002E-3</v>
      </c>
      <c r="X954" s="43">
        <v>8</v>
      </c>
      <c r="Y954" s="9">
        <v>50</v>
      </c>
      <c r="Z954" s="22">
        <v>0</v>
      </c>
      <c r="AA954" s="9">
        <v>0</v>
      </c>
      <c r="AB954" s="22">
        <v>0</v>
      </c>
      <c r="AC954" s="9">
        <v>0</v>
      </c>
      <c r="AD954" s="9">
        <v>0</v>
      </c>
      <c r="AE954" s="9">
        <v>0</v>
      </c>
      <c r="AF954" s="11">
        <v>0</v>
      </c>
      <c r="AG954" s="22">
        <v>0</v>
      </c>
      <c r="AH954" s="22">
        <v>0</v>
      </c>
      <c r="AI954" s="43">
        <v>3</v>
      </c>
      <c r="AJ954" s="43">
        <v>5</v>
      </c>
      <c r="AK954" s="30">
        <v>0.3</v>
      </c>
      <c r="AL954" s="28">
        <v>18</v>
      </c>
      <c r="AM954" s="28">
        <v>44</v>
      </c>
      <c r="AN954" s="28">
        <v>35</v>
      </c>
      <c r="AO954" s="28">
        <v>10</v>
      </c>
      <c r="AP954" s="25">
        <v>4</v>
      </c>
      <c r="AQ954" s="25">
        <v>0.7</v>
      </c>
      <c r="AR954" s="25">
        <v>0.1</v>
      </c>
    </row>
    <row r="955" spans="1:44" ht="18" customHeight="1" x14ac:dyDescent="0.25">
      <c r="A955" t="s">
        <v>819</v>
      </c>
      <c r="B955" s="36" t="s">
        <v>970</v>
      </c>
      <c r="C955" s="11">
        <v>270.99539107199996</v>
      </c>
      <c r="D955" s="11">
        <v>1134</v>
      </c>
      <c r="E955" s="37">
        <v>24.1</v>
      </c>
      <c r="F955" s="38">
        <v>0.1</v>
      </c>
      <c r="G955" s="25">
        <v>0</v>
      </c>
      <c r="H955" s="25">
        <v>69.7</v>
      </c>
      <c r="I955" s="25">
        <v>72.2</v>
      </c>
      <c r="J955" s="25">
        <v>69.7</v>
      </c>
      <c r="K955" s="25">
        <v>69.7</v>
      </c>
      <c r="L955" s="30">
        <v>0</v>
      </c>
      <c r="M955" s="25">
        <v>0</v>
      </c>
      <c r="N955" s="25">
        <v>0</v>
      </c>
      <c r="O955" s="25">
        <v>0</v>
      </c>
      <c r="P955" s="25">
        <v>2.2000000000000002</v>
      </c>
      <c r="Q955" s="25">
        <v>0</v>
      </c>
      <c r="R955" s="25">
        <v>0</v>
      </c>
      <c r="S955" s="25">
        <v>0</v>
      </c>
      <c r="T955" s="25">
        <v>0</v>
      </c>
      <c r="U955" s="25">
        <v>0</v>
      </c>
      <c r="V955" s="28">
        <v>0</v>
      </c>
      <c r="W955" s="22">
        <v>0</v>
      </c>
      <c r="X955" s="9">
        <v>0</v>
      </c>
      <c r="Y955" s="9">
        <v>0</v>
      </c>
      <c r="Z955" s="22">
        <v>0</v>
      </c>
      <c r="AA955" s="9">
        <v>0</v>
      </c>
      <c r="AB955" s="22">
        <v>0</v>
      </c>
      <c r="AC955" s="9">
        <v>0</v>
      </c>
      <c r="AD955" s="9">
        <v>0</v>
      </c>
      <c r="AE955" s="9">
        <v>0</v>
      </c>
      <c r="AF955" s="11">
        <v>0</v>
      </c>
      <c r="AG955" s="22">
        <v>0</v>
      </c>
      <c r="AH955" s="22">
        <v>0</v>
      </c>
      <c r="AI955" s="22">
        <v>0</v>
      </c>
      <c r="AJ955" s="22">
        <v>0</v>
      </c>
      <c r="AK955" s="30">
        <v>0.3</v>
      </c>
      <c r="AL955" s="25">
        <v>2</v>
      </c>
      <c r="AM955" s="28">
        <v>118</v>
      </c>
      <c r="AN955" s="25">
        <v>8</v>
      </c>
      <c r="AO955" s="25">
        <v>7</v>
      </c>
      <c r="AP955" s="25">
        <v>5</v>
      </c>
      <c r="AQ955" s="25">
        <v>2</v>
      </c>
      <c r="AR955" s="25">
        <v>0.1</v>
      </c>
    </row>
    <row r="956" spans="1:44" ht="18" customHeight="1" x14ac:dyDescent="0.25">
      <c r="A956" t="s">
        <v>820</v>
      </c>
      <c r="B956" s="36" t="s">
        <v>261</v>
      </c>
      <c r="C956" s="11">
        <v>322.374587792</v>
      </c>
      <c r="D956" s="11">
        <v>1349</v>
      </c>
      <c r="E956" s="37">
        <v>13</v>
      </c>
      <c r="F956" s="38">
        <v>6.9</v>
      </c>
      <c r="G956" s="25">
        <v>0</v>
      </c>
      <c r="H956" s="25">
        <v>75.099999999999994</v>
      </c>
      <c r="I956" s="25">
        <v>78.599999999999994</v>
      </c>
      <c r="J956" s="25">
        <v>73.400000000000006</v>
      </c>
      <c r="K956" s="25">
        <v>73.400000000000006</v>
      </c>
      <c r="L956" s="30">
        <v>0</v>
      </c>
      <c r="M956" s="25">
        <v>0</v>
      </c>
      <c r="N956" s="25">
        <v>1.7</v>
      </c>
      <c r="O956" s="25">
        <v>0</v>
      </c>
      <c r="P956" s="25">
        <v>0</v>
      </c>
      <c r="Q956" s="25">
        <v>0</v>
      </c>
      <c r="R956" s="25">
        <v>0</v>
      </c>
      <c r="S956" s="25">
        <v>0</v>
      </c>
      <c r="T956" s="25">
        <v>0</v>
      </c>
      <c r="U956" s="25">
        <v>0</v>
      </c>
      <c r="V956" s="28">
        <v>0</v>
      </c>
      <c r="W956" s="22">
        <v>0</v>
      </c>
      <c r="X956" s="9">
        <v>0</v>
      </c>
      <c r="Y956" s="9">
        <v>0</v>
      </c>
      <c r="Z956" s="22">
        <v>0</v>
      </c>
      <c r="AA956" s="22">
        <v>0</v>
      </c>
      <c r="AB956" s="22">
        <v>0</v>
      </c>
      <c r="AC956" s="22">
        <v>0</v>
      </c>
      <c r="AD956" s="9">
        <v>0</v>
      </c>
      <c r="AE956" s="22">
        <v>0</v>
      </c>
      <c r="AF956" s="11">
        <v>0</v>
      </c>
      <c r="AG956" s="22">
        <v>0</v>
      </c>
      <c r="AH956" s="22">
        <v>0</v>
      </c>
      <c r="AI956" s="22">
        <v>0</v>
      </c>
      <c r="AJ956" s="22">
        <v>0</v>
      </c>
      <c r="AK956" s="30">
        <v>0.3</v>
      </c>
      <c r="AL956" s="28">
        <v>32</v>
      </c>
      <c r="AM956" s="25">
        <v>9</v>
      </c>
      <c r="AN956" s="25">
        <v>5</v>
      </c>
      <c r="AO956" s="25">
        <v>4</v>
      </c>
      <c r="AP956" s="25">
        <v>2</v>
      </c>
      <c r="AQ956" s="25">
        <v>0.1</v>
      </c>
      <c r="AR956" s="25">
        <v>0</v>
      </c>
    </row>
    <row r="957" spans="1:44" ht="18" customHeight="1" x14ac:dyDescent="0.25">
      <c r="A957" t="s">
        <v>821</v>
      </c>
      <c r="B957" s="36" t="s">
        <v>262</v>
      </c>
      <c r="C957" s="11">
        <v>376</v>
      </c>
      <c r="D957" s="11">
        <v>1571</v>
      </c>
      <c r="E957" s="37">
        <v>3</v>
      </c>
      <c r="F957" s="38">
        <v>0.3</v>
      </c>
      <c r="G957" s="25">
        <v>0</v>
      </c>
      <c r="H957" s="25">
        <v>95</v>
      </c>
      <c r="I957" s="25">
        <v>99.8</v>
      </c>
      <c r="J957" s="25">
        <v>95</v>
      </c>
      <c r="K957" s="25">
        <v>95</v>
      </c>
      <c r="L957" s="30">
        <v>0</v>
      </c>
      <c r="M957" s="25">
        <v>0</v>
      </c>
      <c r="N957" s="25">
        <v>0</v>
      </c>
      <c r="O957" s="25">
        <v>0</v>
      </c>
      <c r="P957" s="25">
        <v>0</v>
      </c>
      <c r="Q957" s="25">
        <v>0</v>
      </c>
      <c r="R957" s="25">
        <v>0</v>
      </c>
      <c r="S957" s="25">
        <v>0</v>
      </c>
      <c r="T957" s="25">
        <v>0</v>
      </c>
      <c r="U957" s="25">
        <v>0</v>
      </c>
      <c r="V957" s="28">
        <v>0</v>
      </c>
      <c r="W957" s="22">
        <v>0</v>
      </c>
      <c r="X957" s="9">
        <v>0</v>
      </c>
      <c r="Y957" s="9">
        <v>0</v>
      </c>
      <c r="Z957" s="22">
        <v>0</v>
      </c>
      <c r="AA957" s="22">
        <v>0</v>
      </c>
      <c r="AB957" s="22">
        <v>0</v>
      </c>
      <c r="AC957" s="22">
        <v>0</v>
      </c>
      <c r="AD957" s="9">
        <v>0</v>
      </c>
      <c r="AE957" s="22">
        <v>0</v>
      </c>
      <c r="AF957" s="11">
        <v>0</v>
      </c>
      <c r="AG957" s="22">
        <v>0</v>
      </c>
      <c r="AH957" s="22">
        <v>0</v>
      </c>
      <c r="AI957" s="22">
        <v>0</v>
      </c>
      <c r="AJ957" s="22">
        <v>0</v>
      </c>
      <c r="AK957" s="30">
        <v>0.1</v>
      </c>
      <c r="AL957" s="28">
        <v>25</v>
      </c>
      <c r="AM957" s="28">
        <v>10</v>
      </c>
      <c r="AN957" s="25">
        <v>5</v>
      </c>
      <c r="AO957" s="25">
        <v>7</v>
      </c>
      <c r="AP957" s="25">
        <v>3</v>
      </c>
      <c r="AQ957" s="25">
        <v>0.3</v>
      </c>
      <c r="AR957" s="25">
        <v>0.1</v>
      </c>
    </row>
    <row r="958" spans="1:44" ht="18" customHeight="1" x14ac:dyDescent="0.25">
      <c r="A958" t="s">
        <v>822</v>
      </c>
      <c r="B958" s="36" t="s">
        <v>1010</v>
      </c>
      <c r="C958" s="11">
        <v>308.992099344</v>
      </c>
      <c r="D958" s="11">
        <v>1293</v>
      </c>
      <c r="E958" s="37">
        <v>18.5</v>
      </c>
      <c r="F958" s="38">
        <v>0.5</v>
      </c>
      <c r="G958" s="25">
        <v>0</v>
      </c>
      <c r="H958" s="25">
        <v>78</v>
      </c>
      <c r="I958" s="25">
        <v>81.900000000000006</v>
      </c>
      <c r="J958" s="25">
        <v>78</v>
      </c>
      <c r="K958" s="25">
        <v>78</v>
      </c>
      <c r="L958" s="30">
        <v>0</v>
      </c>
      <c r="M958" s="25">
        <v>0</v>
      </c>
      <c r="N958" s="25">
        <v>0</v>
      </c>
      <c r="O958" s="25">
        <v>0</v>
      </c>
      <c r="P958" s="25">
        <v>0</v>
      </c>
      <c r="Q958" s="25">
        <v>0</v>
      </c>
      <c r="R958" s="25">
        <v>0</v>
      </c>
      <c r="S958" s="25">
        <v>0</v>
      </c>
      <c r="T958" s="25">
        <v>0</v>
      </c>
      <c r="U958" s="25">
        <v>0</v>
      </c>
      <c r="V958" s="28">
        <v>0</v>
      </c>
      <c r="W958" s="22">
        <v>0</v>
      </c>
      <c r="X958" s="9">
        <v>0</v>
      </c>
      <c r="Y958" s="9">
        <v>0</v>
      </c>
      <c r="Z958" s="22">
        <v>0</v>
      </c>
      <c r="AA958" s="22">
        <v>0</v>
      </c>
      <c r="AB958" s="40">
        <v>0.01</v>
      </c>
      <c r="AC958" s="40">
        <v>0.04</v>
      </c>
      <c r="AD958" s="42">
        <v>0.3</v>
      </c>
      <c r="AE958" s="42">
        <v>0.3</v>
      </c>
      <c r="AF958" s="11">
        <v>0</v>
      </c>
      <c r="AG958" s="46">
        <v>0.2</v>
      </c>
      <c r="AH958" s="22">
        <v>0</v>
      </c>
      <c r="AI958" s="22">
        <v>0</v>
      </c>
      <c r="AJ958" s="22">
        <v>0</v>
      </c>
      <c r="AK958" s="30">
        <v>0.16</v>
      </c>
      <c r="AL958" s="28">
        <v>12</v>
      </c>
      <c r="AM958" s="28">
        <v>51</v>
      </c>
      <c r="AN958" s="28">
        <v>0</v>
      </c>
      <c r="AO958" s="28">
        <v>10</v>
      </c>
      <c r="AP958" s="25">
        <v>2</v>
      </c>
      <c r="AQ958" s="25">
        <v>0.4</v>
      </c>
      <c r="AR958" s="25">
        <v>0.9</v>
      </c>
    </row>
    <row r="959" spans="1:44" ht="18" customHeight="1" x14ac:dyDescent="0.25">
      <c r="B959" s="21"/>
      <c r="C959" s="11"/>
      <c r="D959" s="11"/>
      <c r="E959" s="37"/>
      <c r="F959" s="38"/>
      <c r="X959" s="9"/>
      <c r="Y959" s="9"/>
    </row>
    <row r="960" spans="1:44" ht="18" customHeight="1" x14ac:dyDescent="0.25">
      <c r="B960" s="32" t="s">
        <v>157</v>
      </c>
      <c r="C960" s="11"/>
      <c r="D960" s="11"/>
      <c r="E960" s="37"/>
      <c r="F960" s="38"/>
      <c r="X960" s="9"/>
      <c r="Y960" s="9"/>
    </row>
    <row r="961" spans="1:44" ht="18" customHeight="1" x14ac:dyDescent="0.25">
      <c r="A961" t="s">
        <v>823</v>
      </c>
      <c r="B961" s="26" t="s">
        <v>419</v>
      </c>
      <c r="C961" s="11">
        <v>334.801184208</v>
      </c>
      <c r="D961" s="11">
        <v>1401</v>
      </c>
      <c r="E961" s="37">
        <v>7</v>
      </c>
      <c r="F961" s="38">
        <v>19.600000000000001</v>
      </c>
      <c r="G961" s="25">
        <v>23.4</v>
      </c>
      <c r="H961" s="25">
        <v>11.1</v>
      </c>
      <c r="I961" s="25">
        <v>12.2</v>
      </c>
      <c r="J961" s="25">
        <v>0</v>
      </c>
      <c r="K961" s="25">
        <v>0</v>
      </c>
      <c r="L961" s="30">
        <v>0</v>
      </c>
      <c r="M961" s="25">
        <v>0</v>
      </c>
      <c r="N961" s="25">
        <v>11.1</v>
      </c>
      <c r="O961" s="25">
        <v>0</v>
      </c>
      <c r="P961" s="25">
        <v>12.1</v>
      </c>
      <c r="Q961" s="25">
        <v>13.8</v>
      </c>
      <c r="R961" s="25">
        <v>7.8</v>
      </c>
      <c r="S961" s="25">
        <v>0.6</v>
      </c>
      <c r="T961" s="25">
        <v>0</v>
      </c>
      <c r="U961" s="25">
        <v>0.6</v>
      </c>
      <c r="V961" s="28">
        <v>0</v>
      </c>
      <c r="W961" s="22">
        <v>0</v>
      </c>
      <c r="X961" s="9">
        <v>0</v>
      </c>
      <c r="Y961" s="9">
        <v>0</v>
      </c>
      <c r="Z961" s="22">
        <v>0</v>
      </c>
      <c r="AA961" s="46">
        <v>0.5</v>
      </c>
      <c r="AB961" s="22">
        <v>0.12</v>
      </c>
      <c r="AC961" s="42">
        <v>0.3</v>
      </c>
      <c r="AD961" s="9">
        <v>6.6</v>
      </c>
      <c r="AE961" s="22">
        <v>3.1</v>
      </c>
      <c r="AF961" s="31">
        <v>3.5</v>
      </c>
      <c r="AG961" s="22">
        <v>0.11</v>
      </c>
      <c r="AH961" s="22">
        <v>0</v>
      </c>
      <c r="AI961" s="22">
        <v>0</v>
      </c>
      <c r="AJ961" s="22">
        <v>34</v>
      </c>
      <c r="AK961" s="30">
        <v>4.4000000000000004</v>
      </c>
      <c r="AL961" s="28">
        <v>34</v>
      </c>
      <c r="AM961" s="28">
        <v>1840</v>
      </c>
      <c r="AN961" s="28">
        <v>112</v>
      </c>
      <c r="AO961" s="28">
        <v>546</v>
      </c>
      <c r="AP961" s="28">
        <v>406</v>
      </c>
      <c r="AQ961" s="25">
        <v>5.8</v>
      </c>
      <c r="AR961" s="25">
        <v>1.9</v>
      </c>
    </row>
    <row r="962" spans="1:44" ht="18" customHeight="1" x14ac:dyDescent="0.25">
      <c r="A962" t="s">
        <v>824</v>
      </c>
      <c r="B962" s="26" t="s">
        <v>1943</v>
      </c>
      <c r="C962" s="11">
        <v>469.34298771199997</v>
      </c>
      <c r="D962" s="11">
        <v>1964</v>
      </c>
      <c r="E962" s="37">
        <v>3.8</v>
      </c>
      <c r="F962" s="38">
        <v>5.4</v>
      </c>
      <c r="G962" s="25">
        <v>30.5</v>
      </c>
      <c r="H962" s="25">
        <v>44</v>
      </c>
      <c r="I962" s="25">
        <v>46.2</v>
      </c>
      <c r="J962" s="25">
        <v>44</v>
      </c>
      <c r="K962" s="25">
        <v>44</v>
      </c>
      <c r="L962" s="30">
        <v>0</v>
      </c>
      <c r="M962" s="25">
        <v>0</v>
      </c>
      <c r="N962" s="25">
        <v>0</v>
      </c>
      <c r="O962" s="25">
        <v>0</v>
      </c>
      <c r="P962" s="25">
        <v>15</v>
      </c>
      <c r="Q962" s="25">
        <v>19.3</v>
      </c>
      <c r="R962" s="25">
        <v>10.199999999999999</v>
      </c>
      <c r="S962" s="25">
        <v>1</v>
      </c>
      <c r="T962" s="25">
        <v>0</v>
      </c>
      <c r="U962" s="25">
        <v>1</v>
      </c>
      <c r="V962" s="28">
        <v>0</v>
      </c>
      <c r="W962" s="22">
        <v>6.0000000000000001E-3</v>
      </c>
      <c r="X962" s="43">
        <v>6</v>
      </c>
      <c r="Y962" s="9">
        <v>38</v>
      </c>
      <c r="Z962" s="22">
        <v>0</v>
      </c>
      <c r="AA962" s="46">
        <v>0.5</v>
      </c>
      <c r="AB962" s="41">
        <v>0.06</v>
      </c>
      <c r="AC962" s="42">
        <v>0.1</v>
      </c>
      <c r="AD962" s="9">
        <v>1.3</v>
      </c>
      <c r="AE962" s="46">
        <v>0.5</v>
      </c>
      <c r="AF962" s="46">
        <v>0.8</v>
      </c>
      <c r="AG962" s="40">
        <v>0.05</v>
      </c>
      <c r="AH962" s="22">
        <v>0</v>
      </c>
      <c r="AI962" s="22">
        <v>0</v>
      </c>
      <c r="AJ962" s="43">
        <v>6</v>
      </c>
      <c r="AK962" s="30">
        <v>1.2</v>
      </c>
      <c r="AL962" s="28">
        <v>17</v>
      </c>
      <c r="AM962" s="28">
        <v>380</v>
      </c>
      <c r="AN962" s="28">
        <v>43</v>
      </c>
      <c r="AO962" s="28">
        <v>159</v>
      </c>
      <c r="AP962" s="28">
        <v>106</v>
      </c>
      <c r="AQ962" s="25">
        <v>2.9</v>
      </c>
      <c r="AR962" s="25">
        <v>2</v>
      </c>
    </row>
    <row r="963" spans="1:44" ht="18" customHeight="1" x14ac:dyDescent="0.25">
      <c r="A963" t="s">
        <v>825</v>
      </c>
      <c r="B963" s="26" t="s">
        <v>1944</v>
      </c>
      <c r="C963" s="11">
        <v>452</v>
      </c>
      <c r="D963" s="11">
        <v>1889</v>
      </c>
      <c r="E963" s="37">
        <v>2.1</v>
      </c>
      <c r="F963" s="38">
        <v>4.2</v>
      </c>
      <c r="G963" s="25">
        <v>20.3</v>
      </c>
      <c r="H963" s="25">
        <v>63.8</v>
      </c>
      <c r="I963" s="25">
        <v>67.2</v>
      </c>
      <c r="J963" s="25">
        <v>60.5</v>
      </c>
      <c r="K963" s="25">
        <v>60.5</v>
      </c>
      <c r="L963" s="30">
        <v>0</v>
      </c>
      <c r="M963" s="25">
        <v>0</v>
      </c>
      <c r="N963" s="25">
        <v>3.3</v>
      </c>
      <c r="O963" s="25">
        <v>0</v>
      </c>
      <c r="P963" s="25">
        <v>7.3</v>
      </c>
      <c r="Q963" s="25">
        <v>12.8</v>
      </c>
      <c r="R963" s="25">
        <v>6.8</v>
      </c>
      <c r="S963" s="25">
        <v>0.7</v>
      </c>
      <c r="T963" s="25">
        <v>0</v>
      </c>
      <c r="U963" s="25">
        <v>0.7</v>
      </c>
      <c r="V963" s="28">
        <v>0</v>
      </c>
      <c r="W963" s="22">
        <v>7.0000000000000001E-3</v>
      </c>
      <c r="X963" s="43">
        <v>7</v>
      </c>
      <c r="Y963" s="9">
        <v>39</v>
      </c>
      <c r="Z963" s="22">
        <v>0</v>
      </c>
      <c r="AA963" s="22">
        <v>0.18</v>
      </c>
      <c r="AB963" s="22">
        <v>0.27</v>
      </c>
      <c r="AC963" s="42">
        <v>0.2</v>
      </c>
      <c r="AD963" s="43">
        <v>3</v>
      </c>
      <c r="AE963" s="22">
        <v>2.1</v>
      </c>
      <c r="AF963" s="42">
        <v>0.9</v>
      </c>
      <c r="AG963" s="41">
        <v>0.02</v>
      </c>
      <c r="AH963" s="22">
        <v>0</v>
      </c>
      <c r="AI963" s="22">
        <v>0</v>
      </c>
      <c r="AJ963" s="22">
        <v>10</v>
      </c>
      <c r="AK963" s="30">
        <v>2.2999999999999998</v>
      </c>
      <c r="AL963" s="28">
        <v>11</v>
      </c>
      <c r="AM963" s="28">
        <v>388</v>
      </c>
      <c r="AN963" s="28">
        <v>42</v>
      </c>
      <c r="AO963" s="28">
        <v>153</v>
      </c>
      <c r="AP963" s="28">
        <v>104</v>
      </c>
      <c r="AQ963" s="25">
        <v>2.2000000000000002</v>
      </c>
      <c r="AR963" s="25">
        <v>1.1000000000000001</v>
      </c>
    </row>
    <row r="964" spans="1:44" ht="18" customHeight="1" x14ac:dyDescent="0.25">
      <c r="A964" t="s">
        <v>826</v>
      </c>
      <c r="B964" s="26" t="s">
        <v>1945</v>
      </c>
      <c r="C964" s="11">
        <v>546.29229628799999</v>
      </c>
      <c r="D964" s="11">
        <v>2286</v>
      </c>
      <c r="E964" s="37">
        <v>1.6</v>
      </c>
      <c r="F964" s="38">
        <v>8</v>
      </c>
      <c r="G964" s="25">
        <v>33.9</v>
      </c>
      <c r="H964" s="25">
        <v>53.1</v>
      </c>
      <c r="I964" s="25">
        <v>55.8</v>
      </c>
      <c r="J964" s="25">
        <v>53.1</v>
      </c>
      <c r="K964" s="25">
        <v>53.1</v>
      </c>
      <c r="L964" s="30">
        <v>0</v>
      </c>
      <c r="M964" s="25">
        <v>0</v>
      </c>
      <c r="N964" s="25">
        <v>0</v>
      </c>
      <c r="O964" s="25">
        <v>0</v>
      </c>
      <c r="P964" s="25">
        <v>1.3</v>
      </c>
      <c r="Q964" s="25">
        <v>19.8</v>
      </c>
      <c r="R964" s="25">
        <v>10.1</v>
      </c>
      <c r="S964" s="25">
        <v>1</v>
      </c>
      <c r="T964" s="25">
        <v>0.2</v>
      </c>
      <c r="U964" s="25">
        <v>1</v>
      </c>
      <c r="V964" s="28">
        <v>30</v>
      </c>
      <c r="W964" s="22">
        <v>7.0000000000000001E-3</v>
      </c>
      <c r="X964" s="43">
        <v>7</v>
      </c>
      <c r="Y964" s="9">
        <v>40</v>
      </c>
      <c r="Z964" s="22">
        <v>0</v>
      </c>
      <c r="AA964" s="22">
        <v>0.74</v>
      </c>
      <c r="AB964" s="46">
        <v>0.2</v>
      </c>
      <c r="AC964" s="22">
        <v>0.46</v>
      </c>
      <c r="AD964" s="9">
        <v>3.3</v>
      </c>
      <c r="AE964" s="24">
        <v>2</v>
      </c>
      <c r="AF964" s="31">
        <v>1.3</v>
      </c>
      <c r="AG964" s="40">
        <v>7.0000000000000007E-2</v>
      </c>
      <c r="AH964" s="9">
        <v>5.0000000000000001E-3</v>
      </c>
      <c r="AI964" s="22">
        <v>0</v>
      </c>
      <c r="AJ964" s="22">
        <v>10</v>
      </c>
      <c r="AK964" s="30">
        <v>2.06</v>
      </c>
      <c r="AL964" s="28">
        <v>121</v>
      </c>
      <c r="AM964" s="28">
        <v>422</v>
      </c>
      <c r="AN964" s="28">
        <v>192</v>
      </c>
      <c r="AO964" s="28">
        <v>230</v>
      </c>
      <c r="AP964" s="28">
        <v>55</v>
      </c>
      <c r="AQ964" s="25">
        <v>1.2</v>
      </c>
      <c r="AR964" s="25">
        <v>0.2</v>
      </c>
    </row>
    <row r="965" spans="1:44" s="35" customFormat="1" ht="18" customHeight="1" x14ac:dyDescent="0.25">
      <c r="A965" s="35" t="s">
        <v>962</v>
      </c>
      <c r="B965" s="36" t="s">
        <v>260</v>
      </c>
      <c r="C965" s="11">
        <v>539</v>
      </c>
      <c r="D965" s="11">
        <v>2255</v>
      </c>
      <c r="E965" s="37">
        <v>1.5</v>
      </c>
      <c r="F965" s="38">
        <v>5.9</v>
      </c>
      <c r="G965" s="38">
        <v>33.299999999999997</v>
      </c>
      <c r="H965" s="38">
        <v>54.7</v>
      </c>
      <c r="I965" s="38">
        <v>57.5</v>
      </c>
      <c r="J965" s="38">
        <v>53.4</v>
      </c>
      <c r="K965" s="38">
        <v>53.4</v>
      </c>
      <c r="L965" s="39">
        <v>0</v>
      </c>
      <c r="M965" s="38">
        <v>0</v>
      </c>
      <c r="N965" s="38">
        <v>1.3</v>
      </c>
      <c r="O965" s="38">
        <v>0</v>
      </c>
      <c r="P965" s="38">
        <v>1.2</v>
      </c>
      <c r="Q965" s="38">
        <v>8.1999999999999993</v>
      </c>
      <c r="R965" s="38">
        <v>17.600000000000001</v>
      </c>
      <c r="S965" s="38">
        <v>6.1</v>
      </c>
      <c r="T965" s="38">
        <v>2</v>
      </c>
      <c r="U965" s="38">
        <v>5.9</v>
      </c>
      <c r="V965" s="11">
        <v>2</v>
      </c>
      <c r="W965" s="9">
        <v>1E-3</v>
      </c>
      <c r="X965" s="43">
        <v>1</v>
      </c>
      <c r="Y965" s="9">
        <v>0</v>
      </c>
      <c r="Z965" s="9">
        <v>0</v>
      </c>
      <c r="AA965" s="24">
        <v>5</v>
      </c>
      <c r="AB965" s="40">
        <v>7.0000000000000007E-2</v>
      </c>
      <c r="AC965" s="9">
        <v>0.15</v>
      </c>
      <c r="AD965" s="9">
        <v>1.9</v>
      </c>
      <c r="AE965" s="46">
        <v>0.5</v>
      </c>
      <c r="AF965" s="63">
        <v>1.4</v>
      </c>
      <c r="AG965" s="46">
        <v>0.1</v>
      </c>
      <c r="AH965" s="46">
        <v>0.7</v>
      </c>
      <c r="AI965" s="9">
        <v>0</v>
      </c>
      <c r="AJ965" s="9">
        <v>7.6</v>
      </c>
      <c r="AK965" s="39">
        <v>1.4</v>
      </c>
      <c r="AL965" s="11">
        <v>47</v>
      </c>
      <c r="AM965" s="11">
        <v>405</v>
      </c>
      <c r="AN965" s="11">
        <v>135</v>
      </c>
      <c r="AO965" s="11">
        <v>162</v>
      </c>
      <c r="AP965" s="11">
        <v>67</v>
      </c>
      <c r="AQ965" s="38">
        <v>3.4</v>
      </c>
      <c r="AR965" s="38">
        <v>1.1000000000000001</v>
      </c>
    </row>
    <row r="966" spans="1:44" ht="18" customHeight="1" x14ac:dyDescent="0.25">
      <c r="A966" t="s">
        <v>827</v>
      </c>
      <c r="B966" s="26" t="s">
        <v>1946</v>
      </c>
      <c r="C966" s="11">
        <v>426.08887326399997</v>
      </c>
      <c r="D966" s="11">
        <v>1783</v>
      </c>
      <c r="E966" s="37">
        <v>1.8</v>
      </c>
      <c r="F966" s="38">
        <v>12</v>
      </c>
      <c r="G966" s="25">
        <v>10.6</v>
      </c>
      <c r="H966" s="25">
        <v>70.599999999999994</v>
      </c>
      <c r="I966" s="25">
        <v>75.400000000000006</v>
      </c>
      <c r="J966" s="25">
        <v>45.3</v>
      </c>
      <c r="K966" s="25">
        <v>45.3</v>
      </c>
      <c r="L966" s="30">
        <v>0</v>
      </c>
      <c r="M966" s="25">
        <v>0</v>
      </c>
      <c r="N966" s="25">
        <v>25.3</v>
      </c>
      <c r="O966" s="25">
        <v>0</v>
      </c>
      <c r="P966" s="25">
        <v>1</v>
      </c>
      <c r="Q966" s="25">
        <v>4.8</v>
      </c>
      <c r="R966" s="25">
        <v>2.7</v>
      </c>
      <c r="S966" s="25">
        <v>0.9</v>
      </c>
      <c r="T966" s="25">
        <v>0</v>
      </c>
      <c r="U966" s="25">
        <v>0.9</v>
      </c>
      <c r="V966" s="28">
        <v>4</v>
      </c>
      <c r="W966" s="22">
        <v>0.60399999999999998</v>
      </c>
      <c r="X966" s="9">
        <v>604</v>
      </c>
      <c r="Y966" s="9">
        <v>0</v>
      </c>
      <c r="Z966" s="22">
        <v>0</v>
      </c>
      <c r="AA966" s="24">
        <v>6</v>
      </c>
      <c r="AB966" s="22">
        <v>0.59</v>
      </c>
      <c r="AC966" s="22">
        <v>1.7</v>
      </c>
      <c r="AD966" s="9">
        <v>12</v>
      </c>
      <c r="AE966" s="22">
        <v>9.8000000000000007</v>
      </c>
      <c r="AF966" s="31">
        <v>2.6</v>
      </c>
      <c r="AG966" s="40">
        <v>0.05</v>
      </c>
      <c r="AH966" s="22">
        <v>0</v>
      </c>
      <c r="AI966" s="22">
        <v>12</v>
      </c>
      <c r="AJ966" s="43">
        <v>3</v>
      </c>
      <c r="AK966" s="30">
        <v>4.1399999999999997</v>
      </c>
      <c r="AL966" s="28">
        <v>346</v>
      </c>
      <c r="AM966" s="28">
        <v>942</v>
      </c>
      <c r="AN966" s="28">
        <v>422</v>
      </c>
      <c r="AO966" s="28">
        <v>502</v>
      </c>
      <c r="AP966" s="28">
        <v>102</v>
      </c>
      <c r="AQ966" s="25">
        <v>5</v>
      </c>
      <c r="AR966" s="25">
        <v>1.9</v>
      </c>
    </row>
    <row r="967" spans="1:44" ht="18" customHeight="1" x14ac:dyDescent="0.25">
      <c r="A967" t="s">
        <v>828</v>
      </c>
      <c r="B967" s="26" t="s">
        <v>1947</v>
      </c>
      <c r="C967" s="11">
        <v>390.48189507199999</v>
      </c>
      <c r="D967" s="11">
        <v>1634</v>
      </c>
      <c r="E967" s="37">
        <v>1.2</v>
      </c>
      <c r="F967" s="38">
        <v>6.5</v>
      </c>
      <c r="G967" s="25">
        <v>2.5</v>
      </c>
      <c r="H967" s="25">
        <v>86.2</v>
      </c>
      <c r="I967" s="25">
        <v>91.2</v>
      </c>
      <c r="J967" s="25">
        <v>73.400000000000006</v>
      </c>
      <c r="K967" s="25">
        <v>73.400000000000006</v>
      </c>
      <c r="L967" s="30">
        <v>0</v>
      </c>
      <c r="M967" s="25">
        <v>0</v>
      </c>
      <c r="N967" s="25">
        <v>12.8</v>
      </c>
      <c r="O967" s="25">
        <v>0</v>
      </c>
      <c r="P967" s="25">
        <v>1</v>
      </c>
      <c r="Q967" s="25">
        <v>1.1000000000000001</v>
      </c>
      <c r="R967" s="25">
        <v>0.6</v>
      </c>
      <c r="S967" s="25">
        <v>0.2</v>
      </c>
      <c r="T967" s="25">
        <v>0</v>
      </c>
      <c r="U967" s="25">
        <v>0.2</v>
      </c>
      <c r="V967" s="28">
        <v>0</v>
      </c>
      <c r="W967" s="22">
        <v>0</v>
      </c>
      <c r="X967" s="9">
        <v>0</v>
      </c>
      <c r="Y967" s="9">
        <v>0</v>
      </c>
      <c r="Z967" s="22">
        <v>0</v>
      </c>
      <c r="AA967" s="46">
        <v>0.1</v>
      </c>
      <c r="AB967" s="41">
        <v>0.06</v>
      </c>
      <c r="AC967" s="22">
        <v>2.2000000000000002</v>
      </c>
      <c r="AD967" s="9">
        <v>9.8000000000000007</v>
      </c>
      <c r="AE967" s="22">
        <v>7.9</v>
      </c>
      <c r="AF967" s="31">
        <v>1.9</v>
      </c>
      <c r="AG967" s="40">
        <v>0.05</v>
      </c>
      <c r="AH967" s="22">
        <v>0</v>
      </c>
      <c r="AI967" s="22">
        <v>12</v>
      </c>
      <c r="AJ967" s="43">
        <v>3</v>
      </c>
      <c r="AK967" s="30">
        <v>3.3</v>
      </c>
      <c r="AL967" s="28">
        <v>222</v>
      </c>
      <c r="AM967" s="28">
        <v>732</v>
      </c>
      <c r="AN967" s="28">
        <v>123</v>
      </c>
      <c r="AO967" s="28">
        <v>216</v>
      </c>
      <c r="AP967" s="28">
        <v>100</v>
      </c>
      <c r="AQ967" s="25">
        <v>3.2</v>
      </c>
      <c r="AR967" s="25">
        <v>1.6</v>
      </c>
    </row>
    <row r="968" spans="1:44" ht="18" customHeight="1" x14ac:dyDescent="0.25">
      <c r="C968" s="11"/>
      <c r="D968" s="11"/>
      <c r="E968" s="37"/>
      <c r="F968" s="38"/>
      <c r="X968" s="9"/>
      <c r="Y968" s="9"/>
    </row>
    <row r="969" spans="1:44" ht="18" customHeight="1" x14ac:dyDescent="0.25">
      <c r="B969" s="32" t="s">
        <v>158</v>
      </c>
      <c r="C969" s="11"/>
      <c r="D969" s="11"/>
      <c r="E969" s="37"/>
      <c r="F969" s="38"/>
      <c r="X969" s="9"/>
      <c r="Y969" s="9"/>
    </row>
    <row r="970" spans="1:44" ht="18" customHeight="1" x14ac:dyDescent="0.25">
      <c r="A970" t="s">
        <v>829</v>
      </c>
      <c r="B970" s="26" t="s">
        <v>164</v>
      </c>
      <c r="C970" s="11">
        <v>230.84792572799998</v>
      </c>
      <c r="D970" s="11">
        <v>966</v>
      </c>
      <c r="E970" s="37">
        <v>46</v>
      </c>
      <c r="F970" s="38">
        <v>4.3</v>
      </c>
      <c r="G970" s="25">
        <v>3.7</v>
      </c>
      <c r="H970" s="25">
        <v>45.1</v>
      </c>
      <c r="I970" s="25">
        <v>48.1</v>
      </c>
      <c r="J970" s="25">
        <v>29.9</v>
      </c>
      <c r="K970" s="25">
        <v>29.9</v>
      </c>
      <c r="L970" s="30">
        <v>0</v>
      </c>
      <c r="M970" s="25">
        <v>0</v>
      </c>
      <c r="N970" s="25">
        <v>15.2</v>
      </c>
      <c r="O970" s="25">
        <v>0</v>
      </c>
      <c r="P970" s="25">
        <v>0.4</v>
      </c>
      <c r="Q970" s="25">
        <v>1.2</v>
      </c>
      <c r="R970" s="25">
        <v>1.3</v>
      </c>
      <c r="S970" s="25">
        <v>0.5</v>
      </c>
      <c r="T970" s="25">
        <v>0.27</v>
      </c>
      <c r="U970" s="25">
        <v>0.4</v>
      </c>
      <c r="V970" s="28">
        <v>129</v>
      </c>
      <c r="W970" s="22">
        <v>7.0000000000000007E-2</v>
      </c>
      <c r="X970" s="9">
        <v>70</v>
      </c>
      <c r="Y970" s="43">
        <v>3</v>
      </c>
      <c r="Z970" s="22">
        <v>0.49</v>
      </c>
      <c r="AA970" s="46">
        <v>0.4</v>
      </c>
      <c r="AB970" s="40">
        <v>0.03</v>
      </c>
      <c r="AC970" s="22">
        <v>0.12</v>
      </c>
      <c r="AD970" s="9">
        <v>1.6</v>
      </c>
      <c r="AE970" s="46">
        <v>0.5</v>
      </c>
      <c r="AF970" s="31">
        <v>1.1000000000000001</v>
      </c>
      <c r="AG970" s="24">
        <v>1</v>
      </c>
      <c r="AH970" s="22">
        <v>0.72</v>
      </c>
      <c r="AI970" s="22">
        <v>0</v>
      </c>
      <c r="AJ970" s="43">
        <v>8</v>
      </c>
      <c r="AK970" s="30">
        <v>0.62</v>
      </c>
      <c r="AL970" s="28">
        <v>23</v>
      </c>
      <c r="AM970" s="28">
        <v>97</v>
      </c>
      <c r="AN970" s="28">
        <v>68</v>
      </c>
      <c r="AO970" s="28">
        <v>104</v>
      </c>
      <c r="AP970" s="28">
        <v>12</v>
      </c>
      <c r="AQ970" s="25">
        <v>0.7</v>
      </c>
      <c r="AR970" s="25">
        <v>0.8</v>
      </c>
    </row>
    <row r="971" spans="1:44" ht="18" customHeight="1" x14ac:dyDescent="0.25">
      <c r="A971" t="s">
        <v>830</v>
      </c>
      <c r="B971" s="26" t="s">
        <v>420</v>
      </c>
      <c r="C971" s="11">
        <v>129.76234334399999</v>
      </c>
      <c r="D971" s="11">
        <v>543</v>
      </c>
      <c r="E971" s="37">
        <v>66.900000000000006</v>
      </c>
      <c r="F971" s="38">
        <v>0.4</v>
      </c>
      <c r="G971" s="25">
        <v>0</v>
      </c>
      <c r="H971" s="25">
        <v>32.6</v>
      </c>
      <c r="I971" s="25">
        <v>34.200000000000003</v>
      </c>
      <c r="J971" s="25">
        <v>32.6</v>
      </c>
      <c r="K971" s="25">
        <v>32.6</v>
      </c>
      <c r="L971" s="30">
        <v>0</v>
      </c>
      <c r="M971" s="25">
        <v>0</v>
      </c>
      <c r="N971" s="25">
        <v>0</v>
      </c>
      <c r="O971" s="25">
        <v>0</v>
      </c>
      <c r="P971" s="25">
        <v>0</v>
      </c>
      <c r="Q971" s="25">
        <v>0</v>
      </c>
      <c r="R971" s="25">
        <v>0</v>
      </c>
      <c r="S971" s="25">
        <v>0</v>
      </c>
      <c r="T971" s="25">
        <v>0</v>
      </c>
      <c r="U971" s="25">
        <v>0</v>
      </c>
      <c r="V971" s="28">
        <v>0</v>
      </c>
      <c r="W971" s="22">
        <v>0</v>
      </c>
      <c r="X971" s="9">
        <v>0</v>
      </c>
      <c r="Y971" s="9">
        <v>0</v>
      </c>
      <c r="Z971" s="22">
        <v>0</v>
      </c>
      <c r="AA971" s="22">
        <v>0</v>
      </c>
      <c r="AB971" s="22">
        <v>0</v>
      </c>
      <c r="AC971" s="22">
        <v>0</v>
      </c>
      <c r="AD971" s="9">
        <v>0</v>
      </c>
      <c r="AE971" s="22">
        <v>0</v>
      </c>
      <c r="AF971" s="11">
        <v>0</v>
      </c>
      <c r="AG971" s="22">
        <v>0</v>
      </c>
      <c r="AH971" s="22">
        <v>0</v>
      </c>
      <c r="AI971" s="22">
        <v>0</v>
      </c>
      <c r="AJ971" s="22">
        <v>0</v>
      </c>
      <c r="AK971" s="30">
        <v>0.1</v>
      </c>
      <c r="AL971" s="25">
        <v>2</v>
      </c>
      <c r="AM971" s="28">
        <v>0</v>
      </c>
      <c r="AN971" s="25">
        <v>3</v>
      </c>
      <c r="AO971" s="28">
        <v>0</v>
      </c>
      <c r="AP971" s="28">
        <v>0</v>
      </c>
      <c r="AQ971" s="25">
        <v>0</v>
      </c>
      <c r="AR971" s="25">
        <v>0.1</v>
      </c>
    </row>
    <row r="972" spans="1:44" ht="18" customHeight="1" x14ac:dyDescent="0.25">
      <c r="A972" t="s">
        <v>831</v>
      </c>
      <c r="B972" s="26" t="s">
        <v>1000</v>
      </c>
      <c r="C972" s="11">
        <v>92.960500111999991</v>
      </c>
      <c r="D972" s="11">
        <v>389</v>
      </c>
      <c r="E972" s="37">
        <v>75.599999999999994</v>
      </c>
      <c r="F972" s="38">
        <v>2.2000000000000002</v>
      </c>
      <c r="G972" s="25">
        <v>0</v>
      </c>
      <c r="H972" s="25">
        <v>21.6</v>
      </c>
      <c r="I972" s="25">
        <v>22.3</v>
      </c>
      <c r="J972" s="25">
        <v>21.6</v>
      </c>
      <c r="K972" s="25">
        <v>21.6</v>
      </c>
      <c r="L972" s="30">
        <v>0.2</v>
      </c>
      <c r="M972" s="25">
        <v>0</v>
      </c>
      <c r="N972" s="25">
        <v>0</v>
      </c>
      <c r="O972" s="25">
        <v>0</v>
      </c>
      <c r="P972" s="25">
        <v>0.4</v>
      </c>
      <c r="Q972" s="25">
        <v>0</v>
      </c>
      <c r="R972" s="25">
        <v>0</v>
      </c>
      <c r="S972" s="25">
        <v>0</v>
      </c>
      <c r="T972" s="25">
        <v>0</v>
      </c>
      <c r="U972" s="25">
        <v>0</v>
      </c>
      <c r="V972" s="28">
        <v>0</v>
      </c>
      <c r="W972" s="22">
        <v>1E-3</v>
      </c>
      <c r="X972" s="43">
        <v>1</v>
      </c>
      <c r="Y972" s="43">
        <v>4</v>
      </c>
      <c r="Z972" s="22">
        <v>0</v>
      </c>
      <c r="AA972" s="9">
        <v>0</v>
      </c>
      <c r="AB972" s="40">
        <v>0.01</v>
      </c>
      <c r="AC972" s="40">
        <v>0.01</v>
      </c>
      <c r="AD972" s="42">
        <v>0.1</v>
      </c>
      <c r="AE972" s="46">
        <v>0.1</v>
      </c>
      <c r="AF972" s="11">
        <v>0</v>
      </c>
      <c r="AG972" s="41">
        <v>0.03</v>
      </c>
      <c r="AH972" s="22">
        <v>0</v>
      </c>
      <c r="AI972" s="24">
        <v>2</v>
      </c>
      <c r="AJ972" s="46">
        <v>0.3</v>
      </c>
      <c r="AK972" s="30">
        <v>0.2</v>
      </c>
      <c r="AL972" s="25">
        <v>3</v>
      </c>
      <c r="AM972" s="28">
        <v>46</v>
      </c>
      <c r="AN972" s="25">
        <v>9</v>
      </c>
      <c r="AO972" s="25">
        <v>3</v>
      </c>
      <c r="AP972" s="25">
        <v>5</v>
      </c>
      <c r="AQ972" s="25">
        <v>0.1</v>
      </c>
      <c r="AR972" s="25">
        <v>0.1</v>
      </c>
    </row>
    <row r="973" spans="1:44" ht="18" customHeight="1" x14ac:dyDescent="0.25">
      <c r="A973" t="s">
        <v>832</v>
      </c>
      <c r="B973" s="26" t="s">
        <v>1013</v>
      </c>
      <c r="C973" s="11">
        <v>80.294930687999994</v>
      </c>
      <c r="D973" s="11">
        <v>336</v>
      </c>
      <c r="E973" s="37">
        <v>78.5</v>
      </c>
      <c r="F973" s="38">
        <v>2.6</v>
      </c>
      <c r="G973" s="25">
        <v>0.1</v>
      </c>
      <c r="H973" s="25">
        <v>17.399999999999999</v>
      </c>
      <c r="I973" s="25">
        <v>18.100000000000001</v>
      </c>
      <c r="J973" s="25">
        <v>17.399999999999999</v>
      </c>
      <c r="K973" s="25">
        <v>17.399999999999999</v>
      </c>
      <c r="L973" s="30">
        <v>0.4</v>
      </c>
      <c r="M973" s="25">
        <v>0</v>
      </c>
      <c r="N973" s="25">
        <v>0</v>
      </c>
      <c r="O973" s="25">
        <v>0</v>
      </c>
      <c r="P973" s="25">
        <v>0.7</v>
      </c>
      <c r="Q973" s="25">
        <v>0</v>
      </c>
      <c r="R973" s="25">
        <v>0</v>
      </c>
      <c r="S973" s="25">
        <v>0.1</v>
      </c>
      <c r="T973" s="25">
        <v>0</v>
      </c>
      <c r="U973" s="25">
        <v>0.1</v>
      </c>
      <c r="V973" s="28">
        <v>0</v>
      </c>
      <c r="W973" s="22">
        <v>8.9999999999999993E-3</v>
      </c>
      <c r="X973" s="43">
        <v>9</v>
      </c>
      <c r="Y973" s="9">
        <v>51</v>
      </c>
      <c r="Z973" s="22">
        <v>0</v>
      </c>
      <c r="AA973" s="46">
        <v>0.1</v>
      </c>
      <c r="AB973" s="41">
        <v>0.05</v>
      </c>
      <c r="AC973" s="40">
        <v>0.02</v>
      </c>
      <c r="AD973" s="42">
        <v>0.4</v>
      </c>
      <c r="AE973" s="42">
        <v>0.3</v>
      </c>
      <c r="AF973" s="46">
        <v>0.1</v>
      </c>
      <c r="AG973" s="40">
        <v>0.05</v>
      </c>
      <c r="AH973" s="22">
        <v>0</v>
      </c>
      <c r="AI973" s="22">
        <v>24</v>
      </c>
      <c r="AJ973" s="22">
        <v>14</v>
      </c>
      <c r="AK973" s="30">
        <v>0.3</v>
      </c>
      <c r="AL973" s="25">
        <v>4</v>
      </c>
      <c r="AM973" s="28">
        <v>88</v>
      </c>
      <c r="AN973" s="28">
        <v>17</v>
      </c>
      <c r="AO973" s="28">
        <v>10</v>
      </c>
      <c r="AP973" s="25">
        <v>6</v>
      </c>
      <c r="AQ973" s="25">
        <v>0.2</v>
      </c>
      <c r="AR973" s="25">
        <v>0.1</v>
      </c>
    </row>
    <row r="974" spans="1:44" ht="18" customHeight="1" x14ac:dyDescent="0.25">
      <c r="A974" t="s">
        <v>833</v>
      </c>
      <c r="B974" s="26" t="s">
        <v>165</v>
      </c>
      <c r="C974" s="11">
        <v>161.545753408</v>
      </c>
      <c r="D974" s="11">
        <v>676</v>
      </c>
      <c r="E974" s="37">
        <v>66</v>
      </c>
      <c r="F974" s="38">
        <v>5.9</v>
      </c>
      <c r="G974" s="25">
        <v>6.8</v>
      </c>
      <c r="H974" s="25">
        <v>19.5</v>
      </c>
      <c r="I974" s="25">
        <v>20.5</v>
      </c>
      <c r="J974" s="25">
        <v>18.5</v>
      </c>
      <c r="K974" s="25">
        <v>18.5</v>
      </c>
      <c r="L974" s="30">
        <v>0</v>
      </c>
      <c r="M974" s="25">
        <v>0</v>
      </c>
      <c r="N974" s="25">
        <v>1</v>
      </c>
      <c r="O974" s="25">
        <v>0</v>
      </c>
      <c r="P974" s="25">
        <v>0</v>
      </c>
      <c r="Q974" s="25">
        <v>2.2999999999999998</v>
      </c>
      <c r="R974" s="25">
        <v>2.4</v>
      </c>
      <c r="S974" s="25">
        <v>0.8</v>
      </c>
      <c r="T974" s="25">
        <v>0.06</v>
      </c>
      <c r="U974" s="25">
        <v>0.7</v>
      </c>
      <c r="V974" s="28">
        <v>227</v>
      </c>
      <c r="W974" s="22">
        <v>0.14000000000000001</v>
      </c>
      <c r="X974" s="9">
        <v>140</v>
      </c>
      <c r="Y974" s="9">
        <v>10</v>
      </c>
      <c r="Z974" s="46">
        <v>0.9</v>
      </c>
      <c r="AA974" s="46">
        <v>0.7</v>
      </c>
      <c r="AB974" s="41">
        <v>0.06</v>
      </c>
      <c r="AC974" s="22">
        <v>0.28000000000000003</v>
      </c>
      <c r="AD974" s="9">
        <v>1.7</v>
      </c>
      <c r="AE974" s="42">
        <v>0.2</v>
      </c>
      <c r="AF974" s="31">
        <v>1.5</v>
      </c>
      <c r="AG974" s="46">
        <v>0.1</v>
      </c>
      <c r="AH974" s="22">
        <v>1.3</v>
      </c>
      <c r="AI974" s="22">
        <v>0</v>
      </c>
      <c r="AJ974" s="22">
        <v>12</v>
      </c>
      <c r="AK974" s="30">
        <v>1.03</v>
      </c>
      <c r="AL974" s="28">
        <v>46</v>
      </c>
      <c r="AM974" s="28">
        <v>169</v>
      </c>
      <c r="AN974" s="28">
        <v>128</v>
      </c>
      <c r="AO974" s="28">
        <v>160</v>
      </c>
      <c r="AP974" s="28">
        <v>11</v>
      </c>
      <c r="AQ974" s="25">
        <v>1.1000000000000001</v>
      </c>
      <c r="AR974" s="25">
        <v>1</v>
      </c>
    </row>
    <row r="975" spans="1:44" ht="18" customHeight="1" x14ac:dyDescent="0.25">
      <c r="A975" t="s">
        <v>834</v>
      </c>
      <c r="B975" s="26" t="s">
        <v>166</v>
      </c>
      <c r="C975" s="11">
        <v>278.164581312</v>
      </c>
      <c r="D975" s="11">
        <v>1164</v>
      </c>
      <c r="E975" s="37">
        <v>43</v>
      </c>
      <c r="F975" s="38">
        <v>9.5</v>
      </c>
      <c r="G975" s="25">
        <v>13.1</v>
      </c>
      <c r="H975" s="25">
        <v>31</v>
      </c>
      <c r="I975" s="25">
        <v>32.6</v>
      </c>
      <c r="J975" s="25">
        <v>30</v>
      </c>
      <c r="K975" s="25">
        <v>30</v>
      </c>
      <c r="L975" s="30">
        <v>0</v>
      </c>
      <c r="M975" s="25">
        <v>0</v>
      </c>
      <c r="N975" s="25">
        <v>1</v>
      </c>
      <c r="O975" s="25">
        <v>0</v>
      </c>
      <c r="P975" s="25">
        <v>2.2999999999999998</v>
      </c>
      <c r="Q975" s="25">
        <v>5.7</v>
      </c>
      <c r="R975" s="25">
        <v>4.5999999999999996</v>
      </c>
      <c r="S975" s="25">
        <v>1.5</v>
      </c>
      <c r="T975" s="25">
        <v>1.2E-2</v>
      </c>
      <c r="U975" s="25">
        <v>1.4</v>
      </c>
      <c r="V975" s="28">
        <v>256</v>
      </c>
      <c r="W975" s="22">
        <v>0.17</v>
      </c>
      <c r="X975" s="9">
        <v>170</v>
      </c>
      <c r="Y975" s="9">
        <v>11</v>
      </c>
      <c r="Z975" s="22">
        <v>1.1000000000000001</v>
      </c>
      <c r="AA975" s="22">
        <v>1.3</v>
      </c>
      <c r="AB975" s="22">
        <v>0.12</v>
      </c>
      <c r="AC975" s="22">
        <v>0.34</v>
      </c>
      <c r="AD975" s="9">
        <v>3.4</v>
      </c>
      <c r="AE975" s="46">
        <v>0.7</v>
      </c>
      <c r="AF975" s="31">
        <v>2.7</v>
      </c>
      <c r="AG975" s="40">
        <v>7.0000000000000007E-2</v>
      </c>
      <c r="AH975" s="22">
        <v>1.6</v>
      </c>
      <c r="AI975" s="22">
        <v>0</v>
      </c>
      <c r="AJ975" s="22">
        <v>24</v>
      </c>
      <c r="AK975" s="30">
        <v>1.3</v>
      </c>
      <c r="AL975" s="28">
        <v>91</v>
      </c>
      <c r="AM975" s="28">
        <v>203</v>
      </c>
      <c r="AN975" s="28">
        <v>41</v>
      </c>
      <c r="AO975" s="28">
        <v>163</v>
      </c>
      <c r="AP975" s="28">
        <v>39</v>
      </c>
      <c r="AQ975" s="25">
        <v>2</v>
      </c>
      <c r="AR975" s="25">
        <v>1.2</v>
      </c>
    </row>
    <row r="976" spans="1:44" ht="18" customHeight="1" x14ac:dyDescent="0.25">
      <c r="A976" t="s">
        <v>835</v>
      </c>
      <c r="B976" s="26" t="s">
        <v>421</v>
      </c>
      <c r="C976" s="11">
        <v>242.07965710399998</v>
      </c>
      <c r="D976" s="11">
        <v>1013</v>
      </c>
      <c r="E976" s="37">
        <v>43.8</v>
      </c>
      <c r="F976" s="38">
        <v>5.9</v>
      </c>
      <c r="G976" s="25">
        <v>4.7</v>
      </c>
      <c r="H976" s="25">
        <v>44.8</v>
      </c>
      <c r="I976" s="25">
        <v>47</v>
      </c>
      <c r="J976" s="25">
        <v>44.8</v>
      </c>
      <c r="K976" s="25">
        <v>44.8</v>
      </c>
      <c r="L976" s="30">
        <v>0</v>
      </c>
      <c r="M976" s="25">
        <v>0</v>
      </c>
      <c r="N976" s="25">
        <v>0</v>
      </c>
      <c r="O976" s="25">
        <v>0</v>
      </c>
      <c r="P976" s="25">
        <v>0</v>
      </c>
      <c r="Q976" s="25">
        <v>1.4</v>
      </c>
      <c r="R976" s="25">
        <v>1.6</v>
      </c>
      <c r="S976" s="25">
        <v>0.8</v>
      </c>
      <c r="T976" s="25">
        <v>0.02</v>
      </c>
      <c r="U976" s="25">
        <v>0.7</v>
      </c>
      <c r="V976" s="28">
        <v>157</v>
      </c>
      <c r="W976" s="22">
        <v>0.122</v>
      </c>
      <c r="X976" s="9">
        <v>122</v>
      </c>
      <c r="Y976" s="43">
        <v>4</v>
      </c>
      <c r="Z976" s="22">
        <v>0.66</v>
      </c>
      <c r="AA976" s="46">
        <v>0.8</v>
      </c>
      <c r="AB976" s="40">
        <v>0.03</v>
      </c>
      <c r="AC976" s="22">
        <v>0.16</v>
      </c>
      <c r="AD976" s="9">
        <v>1.8</v>
      </c>
      <c r="AE976" s="46">
        <v>0.1</v>
      </c>
      <c r="AF976" s="31">
        <v>1.7</v>
      </c>
      <c r="AG976" s="41">
        <v>0.04</v>
      </c>
      <c r="AH976" s="24">
        <v>1</v>
      </c>
      <c r="AI976" s="22">
        <v>0</v>
      </c>
      <c r="AJ976" s="43">
        <v>8</v>
      </c>
      <c r="AK976" s="30">
        <v>0.8</v>
      </c>
      <c r="AL976" s="28">
        <v>73</v>
      </c>
      <c r="AM976" s="28">
        <v>130</v>
      </c>
      <c r="AN976" s="28">
        <v>60</v>
      </c>
      <c r="AO976" s="28">
        <v>101</v>
      </c>
      <c r="AP976" s="25">
        <v>9</v>
      </c>
      <c r="AQ976" s="25">
        <v>1.3</v>
      </c>
      <c r="AR976" s="25">
        <v>0.7</v>
      </c>
    </row>
    <row r="977" spans="1:44" ht="18" customHeight="1" x14ac:dyDescent="0.25">
      <c r="A977" t="s">
        <v>836</v>
      </c>
      <c r="B977" s="26" t="s">
        <v>162</v>
      </c>
      <c r="C977" s="11">
        <v>207.66754395199999</v>
      </c>
      <c r="D977" s="11">
        <v>869</v>
      </c>
      <c r="E977" s="37">
        <v>52.3</v>
      </c>
      <c r="F977" s="38">
        <v>6</v>
      </c>
      <c r="G977" s="25">
        <v>4.5</v>
      </c>
      <c r="H977" s="25">
        <v>36.4</v>
      </c>
      <c r="I977" s="25">
        <v>38.200000000000003</v>
      </c>
      <c r="J977" s="25">
        <v>36.4</v>
      </c>
      <c r="K977" s="25">
        <v>36.4</v>
      </c>
      <c r="L977" s="30">
        <v>0</v>
      </c>
      <c r="M977" s="25">
        <v>0</v>
      </c>
      <c r="N977" s="25">
        <v>0</v>
      </c>
      <c r="O977" s="25">
        <v>0</v>
      </c>
      <c r="P977" s="25">
        <v>0</v>
      </c>
      <c r="Q977" s="25">
        <v>1.4</v>
      </c>
      <c r="R977" s="25">
        <v>1.5</v>
      </c>
      <c r="S977" s="25">
        <v>0.7</v>
      </c>
      <c r="T977" s="25">
        <v>0.03</v>
      </c>
      <c r="U977" s="25">
        <v>0.7</v>
      </c>
      <c r="V977" s="28">
        <v>142</v>
      </c>
      <c r="W977" s="22">
        <v>0.10299999999999999</v>
      </c>
      <c r="X977" s="9">
        <v>103</v>
      </c>
      <c r="Y977" s="43">
        <v>6</v>
      </c>
      <c r="Z977" s="22">
        <v>0.59</v>
      </c>
      <c r="AA977" s="46">
        <v>0.7</v>
      </c>
      <c r="AB977" s="40">
        <v>0.04</v>
      </c>
      <c r="AC977" s="22">
        <v>0.22</v>
      </c>
      <c r="AD977" s="9">
        <v>1.8</v>
      </c>
      <c r="AE977" s="22">
        <v>0.14000000000000001</v>
      </c>
      <c r="AF977" s="31">
        <v>1.7</v>
      </c>
      <c r="AG977" s="40">
        <v>0.05</v>
      </c>
      <c r="AH977" s="46">
        <v>0.8</v>
      </c>
      <c r="AI977" s="22">
        <v>0</v>
      </c>
      <c r="AJ977" s="22">
        <v>13</v>
      </c>
      <c r="AK977" s="30">
        <v>0.71</v>
      </c>
      <c r="AL977" s="28">
        <v>74</v>
      </c>
      <c r="AM977" s="28">
        <v>152</v>
      </c>
      <c r="AN977" s="28">
        <v>76</v>
      </c>
      <c r="AO977" s="28">
        <v>109</v>
      </c>
      <c r="AP977" s="28">
        <v>10</v>
      </c>
      <c r="AQ977" s="25">
        <v>1.1000000000000001</v>
      </c>
      <c r="AR977" s="25">
        <v>0.7</v>
      </c>
    </row>
    <row r="978" spans="1:44" ht="18" customHeight="1" x14ac:dyDescent="0.25">
      <c r="A978" t="s">
        <v>837</v>
      </c>
      <c r="B978" s="26" t="s">
        <v>1055</v>
      </c>
      <c r="C978" s="11">
        <v>410.07768172799996</v>
      </c>
      <c r="D978" s="11">
        <v>1716</v>
      </c>
      <c r="E978" s="37">
        <v>3.5</v>
      </c>
      <c r="F978" s="38">
        <v>2</v>
      </c>
      <c r="G978" s="25">
        <v>9.4</v>
      </c>
      <c r="H978" s="25">
        <v>79.400000000000006</v>
      </c>
      <c r="I978" s="25">
        <v>84.7</v>
      </c>
      <c r="J978" s="25">
        <v>54.6</v>
      </c>
      <c r="K978" s="25">
        <v>54.6</v>
      </c>
      <c r="L978" s="30">
        <v>0</v>
      </c>
      <c r="M978" s="25">
        <v>0</v>
      </c>
      <c r="N978" s="25">
        <v>24.8</v>
      </c>
      <c r="O978" s="25">
        <v>0</v>
      </c>
      <c r="P978" s="25">
        <v>1</v>
      </c>
      <c r="Q978" s="25">
        <v>8.6</v>
      </c>
      <c r="R978" s="25">
        <v>0.2</v>
      </c>
      <c r="S978" s="25">
        <v>0.2</v>
      </c>
      <c r="T978" s="25">
        <v>0</v>
      </c>
      <c r="U978" s="25">
        <v>0.1</v>
      </c>
      <c r="V978" s="28">
        <v>1</v>
      </c>
      <c r="W978" s="22">
        <v>0</v>
      </c>
      <c r="X978" s="9">
        <v>0</v>
      </c>
      <c r="Y978" s="9">
        <v>0</v>
      </c>
      <c r="Z978" s="22">
        <v>0</v>
      </c>
      <c r="AA978" s="9">
        <v>0</v>
      </c>
      <c r="AB978" s="22">
        <v>0</v>
      </c>
      <c r="AC978" s="22">
        <v>0</v>
      </c>
      <c r="AD978" s="42">
        <v>0.4</v>
      </c>
      <c r="AE978" s="22">
        <v>0</v>
      </c>
      <c r="AF978" s="46">
        <v>0.4</v>
      </c>
      <c r="AG978" s="22">
        <v>0</v>
      </c>
      <c r="AH978" s="22">
        <v>0</v>
      </c>
      <c r="AI978" s="22">
        <v>0</v>
      </c>
      <c r="AJ978" s="22">
        <v>0</v>
      </c>
      <c r="AK978" s="30">
        <v>2.2000000000000002</v>
      </c>
      <c r="AL978" s="28">
        <v>725</v>
      </c>
      <c r="AM978" s="28">
        <v>57</v>
      </c>
      <c r="AN978" s="28">
        <v>45</v>
      </c>
      <c r="AO978" s="28">
        <v>435</v>
      </c>
      <c r="AP978" s="28">
        <v>10</v>
      </c>
      <c r="AQ978" s="25">
        <v>0.6</v>
      </c>
      <c r="AR978" s="25">
        <v>0.4</v>
      </c>
    </row>
    <row r="979" spans="1:44" ht="18" customHeight="1" x14ac:dyDescent="0.25">
      <c r="A979" t="s">
        <v>838</v>
      </c>
      <c r="B979" s="26" t="s">
        <v>1056</v>
      </c>
      <c r="C979" s="11">
        <v>112.07834075199999</v>
      </c>
      <c r="D979" s="11">
        <v>469</v>
      </c>
      <c r="E979" s="37">
        <v>74.400000000000006</v>
      </c>
      <c r="F979" s="38">
        <v>3.1</v>
      </c>
      <c r="G979" s="25">
        <v>3</v>
      </c>
      <c r="H979" s="25">
        <v>18.3</v>
      </c>
      <c r="I979" s="25">
        <v>19.399999999999999</v>
      </c>
      <c r="J979" s="25">
        <v>13.9</v>
      </c>
      <c r="K979" s="25">
        <v>13.9</v>
      </c>
      <c r="L979" s="30">
        <v>0</v>
      </c>
      <c r="M979" s="25">
        <v>0</v>
      </c>
      <c r="N979" s="25">
        <v>4.4000000000000004</v>
      </c>
      <c r="O979" s="25">
        <v>0</v>
      </c>
      <c r="P979" s="25">
        <v>0.2</v>
      </c>
      <c r="Q979" s="25">
        <v>2.2999999999999998</v>
      </c>
      <c r="R979" s="25">
        <v>0.4</v>
      </c>
      <c r="S979" s="25">
        <v>0.1</v>
      </c>
      <c r="T979" s="25">
        <v>4.2999999999999997E-2</v>
      </c>
      <c r="U979" s="25">
        <v>0.1</v>
      </c>
      <c r="V979" s="28">
        <v>7</v>
      </c>
      <c r="W979" s="22">
        <v>0.02</v>
      </c>
      <c r="X979" s="9">
        <v>20</v>
      </c>
      <c r="Y979" s="9">
        <v>10</v>
      </c>
      <c r="Z979" s="9">
        <v>0.05</v>
      </c>
      <c r="AA979" s="9">
        <v>0</v>
      </c>
      <c r="AB979" s="40">
        <v>0.03</v>
      </c>
      <c r="AC979" s="22">
        <v>0.15</v>
      </c>
      <c r="AD979" s="42">
        <v>0.8</v>
      </c>
      <c r="AE979" s="42">
        <v>0.2</v>
      </c>
      <c r="AF979" s="46">
        <v>0.6</v>
      </c>
      <c r="AG979" s="22">
        <v>4.1000000000000002E-2</v>
      </c>
      <c r="AH979" s="46">
        <v>0.1</v>
      </c>
      <c r="AI979" s="22">
        <v>0</v>
      </c>
      <c r="AJ979" s="46">
        <v>0.8</v>
      </c>
      <c r="AK979" s="30">
        <v>1.02</v>
      </c>
      <c r="AL979" s="28">
        <v>164</v>
      </c>
      <c r="AM979" s="28">
        <v>144</v>
      </c>
      <c r="AN979" s="28">
        <v>100</v>
      </c>
      <c r="AO979" s="28">
        <v>145</v>
      </c>
      <c r="AP979" s="25">
        <v>9</v>
      </c>
      <c r="AQ979" s="25">
        <v>0.2</v>
      </c>
      <c r="AR979" s="25">
        <v>0.5</v>
      </c>
    </row>
    <row r="980" spans="1:44" ht="18" customHeight="1" x14ac:dyDescent="0.25">
      <c r="A980" t="s">
        <v>839</v>
      </c>
      <c r="B980" s="26" t="s">
        <v>1057</v>
      </c>
      <c r="C980" s="11">
        <v>102.28044742399999</v>
      </c>
      <c r="D980" s="11">
        <v>428</v>
      </c>
      <c r="E980" s="37">
        <v>75.400000000000006</v>
      </c>
      <c r="F980" s="38">
        <v>3.1</v>
      </c>
      <c r="G980" s="25">
        <v>1.9</v>
      </c>
      <c r="H980" s="25">
        <v>18.3</v>
      </c>
      <c r="I980" s="25">
        <v>19.399999999999999</v>
      </c>
      <c r="J980" s="25">
        <v>13.9</v>
      </c>
      <c r="K980" s="25">
        <v>13.9</v>
      </c>
      <c r="L980" s="30">
        <v>0</v>
      </c>
      <c r="M980" s="25">
        <v>0</v>
      </c>
      <c r="N980" s="25">
        <v>4.4000000000000004</v>
      </c>
      <c r="O980" s="25">
        <v>0</v>
      </c>
      <c r="P980" s="25">
        <v>0.2</v>
      </c>
      <c r="Q980" s="25">
        <v>1.6</v>
      </c>
      <c r="R980" s="25">
        <v>0.1</v>
      </c>
      <c r="S980" s="25">
        <v>0</v>
      </c>
      <c r="T980" s="25">
        <v>0</v>
      </c>
      <c r="U980" s="25">
        <v>0</v>
      </c>
      <c r="V980" s="28">
        <v>1</v>
      </c>
      <c r="W980" s="22">
        <v>0</v>
      </c>
      <c r="X980" s="9">
        <v>0</v>
      </c>
      <c r="Y980" s="9">
        <v>0</v>
      </c>
      <c r="Z980" s="22">
        <v>0</v>
      </c>
      <c r="AA980" s="9">
        <v>0</v>
      </c>
      <c r="AB980" s="40">
        <v>0.04</v>
      </c>
      <c r="AC980" s="22">
        <v>0.15</v>
      </c>
      <c r="AD980" s="42">
        <v>0.7</v>
      </c>
      <c r="AE980" s="46">
        <v>0.1</v>
      </c>
      <c r="AF980" s="46">
        <v>0.6</v>
      </c>
      <c r="AG980" s="46">
        <v>0.4</v>
      </c>
      <c r="AH980" s="46">
        <v>0.1</v>
      </c>
      <c r="AI980" s="22">
        <v>0</v>
      </c>
      <c r="AJ980" s="23">
        <v>0.81</v>
      </c>
      <c r="AK980" s="30">
        <v>1.03</v>
      </c>
      <c r="AL980" s="28">
        <v>164</v>
      </c>
      <c r="AM980" s="28">
        <v>143</v>
      </c>
      <c r="AN980" s="28">
        <v>102</v>
      </c>
      <c r="AO980" s="28">
        <v>146</v>
      </c>
      <c r="AP980" s="28">
        <v>10</v>
      </c>
      <c r="AQ980" s="25">
        <v>0.2</v>
      </c>
      <c r="AR980" s="25">
        <v>0.4</v>
      </c>
    </row>
    <row r="981" spans="1:44" ht="18" customHeight="1" x14ac:dyDescent="0.25">
      <c r="A981" t="s">
        <v>840</v>
      </c>
      <c r="B981" s="26" t="s">
        <v>1012</v>
      </c>
      <c r="C981" s="11">
        <v>292.74193479999997</v>
      </c>
      <c r="D981" s="11">
        <v>1225</v>
      </c>
      <c r="E981" s="37">
        <v>46</v>
      </c>
      <c r="F981" s="38">
        <v>4.7</v>
      </c>
      <c r="G981" s="25">
        <v>16.600000000000001</v>
      </c>
      <c r="H981" s="25">
        <v>31.3</v>
      </c>
      <c r="I981" s="25">
        <v>33.200000000000003</v>
      </c>
      <c r="J981" s="25">
        <v>23.6</v>
      </c>
      <c r="K981" s="25">
        <v>23.6</v>
      </c>
      <c r="L981" s="30">
        <v>0</v>
      </c>
      <c r="M981" s="25">
        <v>0</v>
      </c>
      <c r="N981" s="25">
        <v>7.7</v>
      </c>
      <c r="O981" s="25">
        <v>0</v>
      </c>
      <c r="P981" s="25">
        <v>0.5</v>
      </c>
      <c r="Q981" s="25">
        <v>3.4</v>
      </c>
      <c r="R981" s="25">
        <v>9</v>
      </c>
      <c r="S981" s="25">
        <v>2.9</v>
      </c>
      <c r="T981" s="25">
        <v>0.128</v>
      </c>
      <c r="U981" s="25">
        <v>2.8</v>
      </c>
      <c r="V981" s="28">
        <v>37.700000000000003</v>
      </c>
      <c r="W981" s="22">
        <v>0.04</v>
      </c>
      <c r="X981" s="9">
        <v>40</v>
      </c>
      <c r="Y981" s="43">
        <v>5</v>
      </c>
      <c r="Z981" s="46">
        <v>0.1</v>
      </c>
      <c r="AA981" s="24">
        <v>2</v>
      </c>
      <c r="AB981" s="40">
        <v>0.02</v>
      </c>
      <c r="AC981" s="22">
        <v>0.19</v>
      </c>
      <c r="AD981" s="9">
        <v>1.8</v>
      </c>
      <c r="AE981" s="46">
        <v>0.6</v>
      </c>
      <c r="AF981" s="31">
        <v>1.2</v>
      </c>
      <c r="AG981" s="22">
        <v>4.7E-2</v>
      </c>
      <c r="AH981" s="46">
        <v>0.3</v>
      </c>
      <c r="AI981" s="22">
        <v>0</v>
      </c>
      <c r="AJ981" s="22">
        <v>3.2</v>
      </c>
      <c r="AK981" s="30">
        <v>0.9</v>
      </c>
      <c r="AL981" s="28">
        <v>85</v>
      </c>
      <c r="AM981" s="28">
        <v>159</v>
      </c>
      <c r="AN981" s="28">
        <v>101</v>
      </c>
      <c r="AO981" s="28">
        <v>102</v>
      </c>
      <c r="AP981" s="28">
        <v>13</v>
      </c>
      <c r="AQ981" s="25">
        <v>0.5</v>
      </c>
      <c r="AR981" s="25">
        <v>0.6</v>
      </c>
    </row>
    <row r="982" spans="1:44" ht="18" customHeight="1" x14ac:dyDescent="0.25">
      <c r="A982" t="s">
        <v>841</v>
      </c>
      <c r="B982" s="26" t="s">
        <v>1011</v>
      </c>
      <c r="C982" s="11">
        <v>389.048057024</v>
      </c>
      <c r="D982" s="11">
        <v>1628</v>
      </c>
      <c r="E982" s="37">
        <v>34.6</v>
      </c>
      <c r="F982" s="38">
        <v>8.6999999999999993</v>
      </c>
      <c r="G982" s="25">
        <v>26.2</v>
      </c>
      <c r="H982" s="25">
        <v>29.2</v>
      </c>
      <c r="I982" s="25">
        <v>31.6</v>
      </c>
      <c r="J982" s="25">
        <v>10.6</v>
      </c>
      <c r="K982" s="25">
        <v>10.6</v>
      </c>
      <c r="L982" s="30">
        <v>0</v>
      </c>
      <c r="M982" s="25">
        <v>0</v>
      </c>
      <c r="N982" s="25">
        <v>18.600000000000001</v>
      </c>
      <c r="O982" s="25">
        <v>0</v>
      </c>
      <c r="P982" s="25">
        <v>0.7</v>
      </c>
      <c r="Q982" s="25">
        <v>3.7</v>
      </c>
      <c r="R982" s="25">
        <v>6.2</v>
      </c>
      <c r="S982" s="25">
        <v>14.3</v>
      </c>
      <c r="T982" s="25">
        <v>5.8999999999999997E-2</v>
      </c>
      <c r="U982" s="25">
        <v>14.1</v>
      </c>
      <c r="V982" s="28">
        <v>209</v>
      </c>
      <c r="W982" s="22">
        <v>0.13500000000000001</v>
      </c>
      <c r="X982" s="9">
        <v>135</v>
      </c>
      <c r="Y982" s="9">
        <v>0</v>
      </c>
      <c r="Z982" s="46">
        <v>0.9</v>
      </c>
      <c r="AA982" s="22">
        <v>1.1000000000000001</v>
      </c>
      <c r="AB982" s="41">
        <v>0.05</v>
      </c>
      <c r="AC982" s="22">
        <v>0.23</v>
      </c>
      <c r="AD982" s="9">
        <v>2.7</v>
      </c>
      <c r="AE982" s="42">
        <v>0.3</v>
      </c>
      <c r="AF982" s="31">
        <v>2.4</v>
      </c>
      <c r="AG982" s="46">
        <v>0.1</v>
      </c>
      <c r="AH982" s="24">
        <v>1</v>
      </c>
      <c r="AI982" s="22">
        <v>0</v>
      </c>
      <c r="AJ982" s="22">
        <v>16</v>
      </c>
      <c r="AK982" s="30">
        <v>0.6</v>
      </c>
      <c r="AL982" s="28">
        <v>72</v>
      </c>
      <c r="AM982" s="28">
        <v>61</v>
      </c>
      <c r="AN982" s="28">
        <v>29</v>
      </c>
      <c r="AO982" s="28">
        <v>129</v>
      </c>
      <c r="AP982" s="28">
        <v>15</v>
      </c>
      <c r="AQ982" s="25">
        <v>1.4</v>
      </c>
      <c r="AR982" s="25">
        <v>0.9</v>
      </c>
    </row>
    <row r="983" spans="1:44" ht="18" customHeight="1" x14ac:dyDescent="0.25">
      <c r="C983" s="11"/>
      <c r="D983" s="11"/>
      <c r="E983" s="37"/>
      <c r="F983" s="38"/>
      <c r="X983" s="9"/>
      <c r="Y983" s="9"/>
    </row>
    <row r="984" spans="1:44" ht="18" customHeight="1" x14ac:dyDescent="0.25">
      <c r="B984" s="32" t="s">
        <v>216</v>
      </c>
      <c r="C984" s="11"/>
      <c r="D984" s="11"/>
      <c r="E984" s="37"/>
      <c r="F984" s="38"/>
      <c r="X984" s="9"/>
      <c r="Y984" s="9"/>
    </row>
    <row r="985" spans="1:44" ht="18" customHeight="1" x14ac:dyDescent="0.25">
      <c r="A985" t="s">
        <v>842</v>
      </c>
      <c r="B985" s="26" t="s">
        <v>1948</v>
      </c>
      <c r="C985" s="11">
        <v>308.03620731199999</v>
      </c>
      <c r="D985" s="11">
        <v>1289</v>
      </c>
      <c r="E985" s="37">
        <v>55.9</v>
      </c>
      <c r="F985" s="38">
        <v>0</v>
      </c>
      <c r="G985" s="25">
        <v>0</v>
      </c>
      <c r="H985" s="25">
        <v>0</v>
      </c>
      <c r="I985" s="25">
        <v>0</v>
      </c>
      <c r="J985" s="25">
        <v>0</v>
      </c>
      <c r="K985" s="25">
        <v>0</v>
      </c>
      <c r="L985" s="30">
        <v>0</v>
      </c>
      <c r="M985" s="25">
        <v>44</v>
      </c>
      <c r="N985" s="25">
        <v>0</v>
      </c>
      <c r="O985" s="25">
        <v>0</v>
      </c>
      <c r="P985" s="25">
        <v>0</v>
      </c>
      <c r="Q985" s="25">
        <v>0</v>
      </c>
      <c r="R985" s="25">
        <v>0</v>
      </c>
      <c r="S985" s="25">
        <v>0</v>
      </c>
      <c r="T985" s="25">
        <v>0</v>
      </c>
      <c r="U985" s="25">
        <v>0</v>
      </c>
      <c r="V985" s="28">
        <v>0</v>
      </c>
      <c r="W985" s="22">
        <v>0</v>
      </c>
      <c r="X985" s="9">
        <v>0</v>
      </c>
      <c r="Y985" s="9">
        <v>0</v>
      </c>
      <c r="Z985" s="22">
        <v>0</v>
      </c>
      <c r="AA985" s="22">
        <v>0</v>
      </c>
      <c r="AB985" s="22">
        <v>0</v>
      </c>
      <c r="AC985" s="22">
        <v>0</v>
      </c>
      <c r="AD985" s="9">
        <v>0</v>
      </c>
      <c r="AE985" s="22">
        <v>0</v>
      </c>
      <c r="AF985" s="11">
        <v>0</v>
      </c>
      <c r="AG985" s="22">
        <v>0</v>
      </c>
      <c r="AH985" s="22">
        <v>0</v>
      </c>
      <c r="AI985" s="22">
        <v>0</v>
      </c>
      <c r="AJ985" s="22">
        <v>0</v>
      </c>
      <c r="AK985" s="30">
        <v>0</v>
      </c>
      <c r="AL985" s="28">
        <v>0</v>
      </c>
      <c r="AM985" s="28">
        <v>0</v>
      </c>
      <c r="AN985" s="28">
        <v>0</v>
      </c>
      <c r="AO985" s="28">
        <v>0</v>
      </c>
      <c r="AP985" s="28">
        <v>0</v>
      </c>
      <c r="AQ985" s="25">
        <v>0</v>
      </c>
      <c r="AR985" s="25">
        <v>0</v>
      </c>
    </row>
    <row r="986" spans="1:44" ht="18" customHeight="1" x14ac:dyDescent="0.25">
      <c r="A986" t="s">
        <v>843</v>
      </c>
      <c r="B986" s="26" t="s">
        <v>1949</v>
      </c>
      <c r="C986" s="11">
        <v>246.38117124799999</v>
      </c>
      <c r="D986" s="11">
        <v>1031</v>
      </c>
      <c r="E986" s="37">
        <v>63.9</v>
      </c>
      <c r="F986" s="38">
        <v>0</v>
      </c>
      <c r="G986" s="25">
        <v>0</v>
      </c>
      <c r="H986" s="25">
        <v>0</v>
      </c>
      <c r="I986" s="25">
        <v>0</v>
      </c>
      <c r="J986" s="25">
        <v>0</v>
      </c>
      <c r="K986" s="25">
        <v>0</v>
      </c>
      <c r="L986" s="30">
        <v>0</v>
      </c>
      <c r="M986" s="25">
        <v>35.200000000000003</v>
      </c>
      <c r="N986" s="25">
        <v>0</v>
      </c>
      <c r="O986" s="25">
        <v>0</v>
      </c>
      <c r="P986" s="25">
        <v>0</v>
      </c>
      <c r="Q986" s="25">
        <v>0</v>
      </c>
      <c r="R986" s="25">
        <v>0</v>
      </c>
      <c r="S986" s="25">
        <v>0</v>
      </c>
      <c r="T986" s="25">
        <v>0</v>
      </c>
      <c r="U986" s="25">
        <v>0</v>
      </c>
      <c r="V986" s="28">
        <v>0</v>
      </c>
      <c r="W986" s="22">
        <v>0</v>
      </c>
      <c r="X986" s="9">
        <v>0</v>
      </c>
      <c r="Y986" s="9">
        <v>0</v>
      </c>
      <c r="Z986" s="22">
        <v>0</v>
      </c>
      <c r="AA986" s="22">
        <v>0</v>
      </c>
      <c r="AB986" s="22">
        <v>0</v>
      </c>
      <c r="AC986" s="22">
        <v>0</v>
      </c>
      <c r="AD986" s="9">
        <v>0</v>
      </c>
      <c r="AE986" s="22">
        <v>0</v>
      </c>
      <c r="AF986" s="11">
        <v>0</v>
      </c>
      <c r="AG986" s="22">
        <v>0</v>
      </c>
      <c r="AH986" s="22">
        <v>0</v>
      </c>
      <c r="AI986" s="22">
        <v>0</v>
      </c>
      <c r="AJ986" s="22">
        <v>0</v>
      </c>
      <c r="AK986" s="30">
        <v>0</v>
      </c>
      <c r="AL986" s="28">
        <v>0</v>
      </c>
      <c r="AM986" s="28">
        <v>0</v>
      </c>
      <c r="AN986" s="28">
        <v>0</v>
      </c>
      <c r="AO986" s="28">
        <v>0</v>
      </c>
      <c r="AP986" s="28">
        <v>0</v>
      </c>
      <c r="AQ986" s="25">
        <v>0</v>
      </c>
      <c r="AR986" s="25">
        <v>0</v>
      </c>
    </row>
    <row r="987" spans="1:44" ht="18" customHeight="1" x14ac:dyDescent="0.25">
      <c r="A987" t="s">
        <v>844</v>
      </c>
      <c r="B987" s="26" t="s">
        <v>1950</v>
      </c>
      <c r="C987" s="11">
        <v>221.76695142399998</v>
      </c>
      <c r="D987" s="11">
        <v>928</v>
      </c>
      <c r="E987" s="37">
        <v>68.3</v>
      </c>
      <c r="F987" s="38">
        <v>0</v>
      </c>
      <c r="G987" s="25">
        <v>0</v>
      </c>
      <c r="H987" s="25">
        <v>0</v>
      </c>
      <c r="I987" s="25">
        <v>0</v>
      </c>
      <c r="J987" s="25">
        <v>0</v>
      </c>
      <c r="K987" s="25">
        <v>0</v>
      </c>
      <c r="L987" s="30">
        <v>0</v>
      </c>
      <c r="M987" s="25">
        <v>31.7</v>
      </c>
      <c r="N987" s="25">
        <v>0</v>
      </c>
      <c r="O987" s="25">
        <v>0</v>
      </c>
      <c r="P987" s="25">
        <v>0</v>
      </c>
      <c r="Q987" s="25">
        <v>0</v>
      </c>
      <c r="R987" s="25">
        <v>0</v>
      </c>
      <c r="S987" s="25">
        <v>0</v>
      </c>
      <c r="T987" s="25">
        <v>0</v>
      </c>
      <c r="U987" s="25">
        <v>0</v>
      </c>
      <c r="V987" s="28">
        <v>0</v>
      </c>
      <c r="W987" s="22">
        <v>0</v>
      </c>
      <c r="X987" s="9">
        <v>0</v>
      </c>
      <c r="Y987" s="9">
        <v>0</v>
      </c>
      <c r="Z987" s="22">
        <v>0</v>
      </c>
      <c r="AA987" s="22">
        <v>0</v>
      </c>
      <c r="AB987" s="22">
        <v>0</v>
      </c>
      <c r="AC987" s="22">
        <v>0</v>
      </c>
      <c r="AD987" s="9">
        <v>0</v>
      </c>
      <c r="AE987" s="22">
        <v>0</v>
      </c>
      <c r="AF987" s="11">
        <v>0</v>
      </c>
      <c r="AG987" s="22">
        <v>0</v>
      </c>
      <c r="AH987" s="22">
        <v>0</v>
      </c>
      <c r="AI987" s="22">
        <v>0</v>
      </c>
      <c r="AJ987" s="22">
        <v>0</v>
      </c>
      <c r="AK987" s="30">
        <v>0</v>
      </c>
      <c r="AL987" s="28">
        <v>0</v>
      </c>
      <c r="AM987" s="28">
        <v>0</v>
      </c>
      <c r="AN987" s="28">
        <v>0</v>
      </c>
      <c r="AO987" s="28">
        <v>0</v>
      </c>
      <c r="AP987" s="28">
        <v>0</v>
      </c>
      <c r="AQ987" s="25">
        <v>0</v>
      </c>
      <c r="AR987" s="25">
        <v>0</v>
      </c>
    </row>
    <row r="988" spans="1:44" ht="18" customHeight="1" x14ac:dyDescent="0.25">
      <c r="A988" t="s">
        <v>845</v>
      </c>
      <c r="B988" s="26" t="s">
        <v>1951</v>
      </c>
      <c r="C988" s="11">
        <v>343.64318550399997</v>
      </c>
      <c r="D988" s="11">
        <v>1438</v>
      </c>
      <c r="E988" s="37">
        <v>34.6</v>
      </c>
      <c r="F988" s="38">
        <v>0</v>
      </c>
      <c r="G988" s="25">
        <v>0</v>
      </c>
      <c r="H988" s="25">
        <v>34.799999999999997</v>
      </c>
      <c r="I988" s="25">
        <v>34.9</v>
      </c>
      <c r="J988" s="25">
        <v>34.799999999999997</v>
      </c>
      <c r="K988" s="25">
        <v>34.799999999999997</v>
      </c>
      <c r="L988" s="30">
        <v>0</v>
      </c>
      <c r="M988" s="25">
        <v>30.4</v>
      </c>
      <c r="N988" s="25">
        <v>0</v>
      </c>
      <c r="O988" s="25">
        <v>0</v>
      </c>
      <c r="P988" s="25">
        <v>0</v>
      </c>
      <c r="Q988" s="25">
        <v>0</v>
      </c>
      <c r="R988" s="25">
        <v>0</v>
      </c>
      <c r="S988" s="25">
        <v>0</v>
      </c>
      <c r="T988" s="25">
        <v>0</v>
      </c>
      <c r="U988" s="25">
        <v>0</v>
      </c>
      <c r="V988" s="28">
        <v>0</v>
      </c>
      <c r="W988" s="22">
        <v>0</v>
      </c>
      <c r="X988" s="9">
        <v>0</v>
      </c>
      <c r="Y988" s="9">
        <v>0</v>
      </c>
      <c r="Z988" s="22">
        <v>0</v>
      </c>
      <c r="AA988" s="22">
        <v>0</v>
      </c>
      <c r="AB988" s="22">
        <v>0</v>
      </c>
      <c r="AC988" s="22">
        <v>0</v>
      </c>
      <c r="AD988" s="9">
        <v>0</v>
      </c>
      <c r="AE988" s="22">
        <v>0</v>
      </c>
      <c r="AF988" s="11">
        <v>0</v>
      </c>
      <c r="AG988" s="22">
        <v>0</v>
      </c>
      <c r="AH988" s="22">
        <v>0</v>
      </c>
      <c r="AI988" s="22">
        <v>0</v>
      </c>
      <c r="AJ988" s="22">
        <v>0</v>
      </c>
      <c r="AK988" s="30">
        <v>7.0000000000000007E-2</v>
      </c>
      <c r="AL988" s="25">
        <v>5</v>
      </c>
      <c r="AM988" s="28">
        <v>0</v>
      </c>
      <c r="AN988" s="28">
        <v>11</v>
      </c>
      <c r="AO988" s="25">
        <v>2</v>
      </c>
      <c r="AP988" s="28">
        <v>0</v>
      </c>
      <c r="AQ988" s="25">
        <v>0.9</v>
      </c>
      <c r="AR988" s="25">
        <v>0</v>
      </c>
    </row>
    <row r="989" spans="1:44" ht="18" customHeight="1" x14ac:dyDescent="0.25">
      <c r="A989" t="s">
        <v>846</v>
      </c>
      <c r="B989" s="26" t="s">
        <v>1952</v>
      </c>
      <c r="C989" s="11">
        <v>382.59578580799996</v>
      </c>
      <c r="D989" s="11">
        <v>1601</v>
      </c>
      <c r="E989" s="37">
        <v>29.5</v>
      </c>
      <c r="F989" s="38">
        <v>0</v>
      </c>
      <c r="G989" s="25">
        <v>0</v>
      </c>
      <c r="H989" s="25">
        <v>36</v>
      </c>
      <c r="I989" s="25">
        <v>37.799999999999997</v>
      </c>
      <c r="J989" s="25">
        <v>36</v>
      </c>
      <c r="K989" s="25">
        <v>36</v>
      </c>
      <c r="L989" s="30">
        <v>0</v>
      </c>
      <c r="M989" s="25">
        <v>34.4</v>
      </c>
      <c r="N989" s="25">
        <v>0</v>
      </c>
      <c r="O989" s="25">
        <v>0</v>
      </c>
      <c r="P989" s="25">
        <v>0</v>
      </c>
      <c r="Q989" s="25">
        <v>0</v>
      </c>
      <c r="R989" s="25">
        <v>0</v>
      </c>
      <c r="S989" s="25">
        <v>0</v>
      </c>
      <c r="T989" s="25">
        <v>0</v>
      </c>
      <c r="U989" s="25">
        <v>0</v>
      </c>
      <c r="V989" s="28">
        <v>0</v>
      </c>
      <c r="W989" s="22">
        <v>0</v>
      </c>
      <c r="X989" s="9">
        <v>0</v>
      </c>
      <c r="Y989" s="9">
        <v>0</v>
      </c>
      <c r="Z989" s="22">
        <v>0</v>
      </c>
      <c r="AA989" s="22">
        <v>0</v>
      </c>
      <c r="AB989" s="22">
        <v>0</v>
      </c>
      <c r="AC989" s="22">
        <v>0</v>
      </c>
      <c r="AD989" s="9">
        <v>0</v>
      </c>
      <c r="AE989" s="22">
        <v>0</v>
      </c>
      <c r="AF989" s="11">
        <v>0</v>
      </c>
      <c r="AG989" s="22">
        <v>0</v>
      </c>
      <c r="AH989" s="22">
        <v>0</v>
      </c>
      <c r="AI989" s="22">
        <v>0</v>
      </c>
      <c r="AJ989" s="22">
        <v>0</v>
      </c>
      <c r="AK989" s="30">
        <v>0</v>
      </c>
      <c r="AL989" s="28">
        <v>0</v>
      </c>
      <c r="AM989" s="28">
        <v>0</v>
      </c>
      <c r="AN989" s="28">
        <v>0</v>
      </c>
      <c r="AO989" s="28">
        <v>0</v>
      </c>
      <c r="AP989" s="28">
        <v>0</v>
      </c>
      <c r="AQ989" s="25">
        <v>0</v>
      </c>
      <c r="AR989" s="25">
        <v>0</v>
      </c>
    </row>
    <row r="990" spans="1:44" ht="18" customHeight="1" x14ac:dyDescent="0.25">
      <c r="A990" t="s">
        <v>847</v>
      </c>
      <c r="B990" s="26" t="s">
        <v>1953</v>
      </c>
      <c r="C990" s="11">
        <v>235.62738588799999</v>
      </c>
      <c r="D990" s="11">
        <v>986</v>
      </c>
      <c r="E990" s="37">
        <v>57.5</v>
      </c>
      <c r="F990" s="38">
        <v>0.1</v>
      </c>
      <c r="G990" s="25">
        <v>0</v>
      </c>
      <c r="H990" s="25">
        <v>19</v>
      </c>
      <c r="I990" s="25">
        <v>19.399999999999999</v>
      </c>
      <c r="J990" s="25">
        <v>19</v>
      </c>
      <c r="K990" s="25">
        <v>19</v>
      </c>
      <c r="L990" s="30">
        <v>0</v>
      </c>
      <c r="M990" s="25">
        <v>23.2</v>
      </c>
      <c r="N990" s="25">
        <v>0</v>
      </c>
      <c r="O990" s="25">
        <v>0</v>
      </c>
      <c r="P990" s="25">
        <v>0</v>
      </c>
      <c r="Q990" s="25">
        <v>0</v>
      </c>
      <c r="R990" s="25">
        <v>0</v>
      </c>
      <c r="S990" s="25">
        <v>0</v>
      </c>
      <c r="T990" s="25">
        <v>0</v>
      </c>
      <c r="U990" s="25">
        <v>0</v>
      </c>
      <c r="V990" s="28">
        <v>0</v>
      </c>
      <c r="W990" s="22">
        <v>0</v>
      </c>
      <c r="X990" s="9">
        <v>0</v>
      </c>
      <c r="Y990" s="9">
        <v>0</v>
      </c>
      <c r="Z990" s="22">
        <v>0</v>
      </c>
      <c r="AA990" s="22">
        <v>0</v>
      </c>
      <c r="AB990" s="22">
        <v>0</v>
      </c>
      <c r="AC990" s="22">
        <v>0</v>
      </c>
      <c r="AD990" s="9">
        <v>0</v>
      </c>
      <c r="AE990" s="22">
        <v>0</v>
      </c>
      <c r="AF990" s="11">
        <v>0</v>
      </c>
      <c r="AG990" s="22">
        <v>0</v>
      </c>
      <c r="AH990" s="22">
        <v>0</v>
      </c>
      <c r="AI990" s="22">
        <v>0</v>
      </c>
      <c r="AJ990" s="22">
        <v>0</v>
      </c>
      <c r="AK990" s="30">
        <v>0.08</v>
      </c>
      <c r="AL990" s="25">
        <v>5</v>
      </c>
      <c r="AM990" s="28">
        <v>18</v>
      </c>
      <c r="AN990" s="25">
        <v>2</v>
      </c>
      <c r="AO990" s="25">
        <v>5</v>
      </c>
      <c r="AP990" s="25">
        <v>2</v>
      </c>
      <c r="AQ990" s="25">
        <v>0.3</v>
      </c>
      <c r="AR990" s="25">
        <v>0</v>
      </c>
    </row>
    <row r="991" spans="1:44" ht="18" customHeight="1" x14ac:dyDescent="0.25">
      <c r="A991" t="s">
        <v>848</v>
      </c>
      <c r="B991" s="26" t="s">
        <v>1954</v>
      </c>
      <c r="C991" s="11">
        <v>292.02501577599998</v>
      </c>
      <c r="D991" s="11">
        <v>1222</v>
      </c>
      <c r="E991" s="37">
        <v>47.5</v>
      </c>
      <c r="F991" s="38">
        <v>0</v>
      </c>
      <c r="G991" s="25">
        <v>0</v>
      </c>
      <c r="H991" s="25">
        <v>24.4</v>
      </c>
      <c r="I991" s="25">
        <v>25.6</v>
      </c>
      <c r="J991" s="25">
        <v>24.4</v>
      </c>
      <c r="K991" s="25">
        <v>24.4</v>
      </c>
      <c r="L991" s="30">
        <v>0</v>
      </c>
      <c r="M991" s="25">
        <v>28</v>
      </c>
      <c r="N991" s="25">
        <v>0</v>
      </c>
      <c r="O991" s="25">
        <v>0</v>
      </c>
      <c r="P991" s="25">
        <v>0</v>
      </c>
      <c r="Q991" s="25">
        <v>0</v>
      </c>
      <c r="R991" s="25">
        <v>0</v>
      </c>
      <c r="S991" s="25">
        <v>0</v>
      </c>
      <c r="T991" s="25">
        <v>0</v>
      </c>
      <c r="U991" s="25">
        <v>0</v>
      </c>
      <c r="V991" s="28">
        <v>0</v>
      </c>
      <c r="W991" s="22">
        <v>0</v>
      </c>
      <c r="X991" s="9">
        <v>0</v>
      </c>
      <c r="Y991" s="9">
        <v>0</v>
      </c>
      <c r="Z991" s="22">
        <v>0</v>
      </c>
      <c r="AA991" s="22">
        <v>0</v>
      </c>
      <c r="AB991" s="22">
        <v>0</v>
      </c>
      <c r="AC991" s="22">
        <v>0</v>
      </c>
      <c r="AD991" s="9">
        <v>0</v>
      </c>
      <c r="AE991" s="22">
        <v>0</v>
      </c>
      <c r="AF991" s="11">
        <v>0</v>
      </c>
      <c r="AG991" s="22">
        <v>0</v>
      </c>
      <c r="AH991" s="22">
        <v>0</v>
      </c>
      <c r="AI991" s="22">
        <v>0</v>
      </c>
      <c r="AJ991" s="22">
        <v>0</v>
      </c>
      <c r="AK991" s="30">
        <v>0</v>
      </c>
      <c r="AL991" s="28">
        <v>0</v>
      </c>
      <c r="AM991" s="28">
        <v>0</v>
      </c>
      <c r="AN991" s="28">
        <v>0</v>
      </c>
      <c r="AO991" s="28">
        <v>0</v>
      </c>
      <c r="AP991" s="28">
        <v>0</v>
      </c>
      <c r="AQ991" s="25">
        <v>0</v>
      </c>
      <c r="AR991" s="25">
        <v>0</v>
      </c>
    </row>
    <row r="992" spans="1:44" ht="18" customHeight="1" x14ac:dyDescent="0.25">
      <c r="A992" t="s">
        <v>849</v>
      </c>
      <c r="B992" s="26" t="s">
        <v>1956</v>
      </c>
      <c r="C992" s="11">
        <v>29.393679983999998</v>
      </c>
      <c r="D992" s="11">
        <v>123</v>
      </c>
      <c r="E992" s="37">
        <v>91.6</v>
      </c>
      <c r="F992" s="38">
        <v>0.4</v>
      </c>
      <c r="G992" s="25">
        <v>0</v>
      </c>
      <c r="H992" s="25">
        <v>0.5</v>
      </c>
      <c r="I992" s="25">
        <v>0.5</v>
      </c>
      <c r="J992" s="25">
        <v>0.5</v>
      </c>
      <c r="K992" s="25">
        <v>0.5</v>
      </c>
      <c r="L992" s="30">
        <v>0</v>
      </c>
      <c r="M992" s="25">
        <v>3.7</v>
      </c>
      <c r="N992" s="25">
        <v>0</v>
      </c>
      <c r="O992" s="25">
        <v>0</v>
      </c>
      <c r="P992" s="25">
        <v>0</v>
      </c>
      <c r="Q992" s="25">
        <v>0</v>
      </c>
      <c r="R992" s="25">
        <v>0</v>
      </c>
      <c r="S992" s="25">
        <v>0</v>
      </c>
      <c r="T992" s="25">
        <v>0</v>
      </c>
      <c r="U992" s="25">
        <v>0</v>
      </c>
      <c r="V992" s="28">
        <v>0</v>
      </c>
      <c r="W992" s="22">
        <v>0</v>
      </c>
      <c r="X992" s="9">
        <v>0</v>
      </c>
      <c r="Y992" s="9">
        <v>0</v>
      </c>
      <c r="Z992" s="22">
        <v>0</v>
      </c>
      <c r="AA992" s="22">
        <v>0</v>
      </c>
      <c r="AB992" s="40">
        <v>0.02</v>
      </c>
      <c r="AC992" s="40">
        <v>0.01</v>
      </c>
      <c r="AD992" s="42">
        <v>0.5</v>
      </c>
      <c r="AE992" s="46">
        <v>0.5</v>
      </c>
      <c r="AF992" s="11">
        <v>0</v>
      </c>
      <c r="AG992" s="41">
        <v>0.01</v>
      </c>
      <c r="AH992" s="9">
        <v>0.14000000000000001</v>
      </c>
      <c r="AI992" s="22">
        <v>0</v>
      </c>
      <c r="AJ992" s="22">
        <v>4.0999999999999996</v>
      </c>
      <c r="AK992" s="30">
        <v>0.16</v>
      </c>
      <c r="AL992" s="28">
        <v>11</v>
      </c>
      <c r="AM992" s="28">
        <v>52</v>
      </c>
      <c r="AN992" s="25">
        <v>9</v>
      </c>
      <c r="AO992" s="28">
        <v>17</v>
      </c>
      <c r="AP992" s="28">
        <v>11</v>
      </c>
      <c r="AQ992" s="25">
        <v>0.3</v>
      </c>
      <c r="AR992" s="25">
        <v>0</v>
      </c>
    </row>
    <row r="993" spans="1:44" ht="18" customHeight="1" x14ac:dyDescent="0.25">
      <c r="A993" t="s">
        <v>850</v>
      </c>
      <c r="B993" s="26" t="s">
        <v>1957</v>
      </c>
      <c r="C993" s="11">
        <v>22.463462751999998</v>
      </c>
      <c r="D993" s="11">
        <v>94</v>
      </c>
      <c r="E993" s="37">
        <v>93.3</v>
      </c>
      <c r="F993" s="38">
        <v>0.5</v>
      </c>
      <c r="G993" s="25">
        <v>0</v>
      </c>
      <c r="H993" s="25">
        <v>0.6</v>
      </c>
      <c r="I993" s="25">
        <v>0.6</v>
      </c>
      <c r="J993" s="25">
        <v>0.6</v>
      </c>
      <c r="K993" s="25">
        <v>0.6</v>
      </c>
      <c r="L993" s="30">
        <v>0</v>
      </c>
      <c r="M993" s="25">
        <v>2.6</v>
      </c>
      <c r="N993" s="25">
        <v>0</v>
      </c>
      <c r="O993" s="25">
        <v>0</v>
      </c>
      <c r="P993" s="25">
        <v>0</v>
      </c>
      <c r="Q993" s="25">
        <v>0</v>
      </c>
      <c r="R993" s="25">
        <v>0</v>
      </c>
      <c r="S993" s="25">
        <v>0</v>
      </c>
      <c r="T993" s="25">
        <v>0</v>
      </c>
      <c r="U993" s="25">
        <v>0</v>
      </c>
      <c r="V993" s="28">
        <v>0</v>
      </c>
      <c r="W993" s="22">
        <v>0</v>
      </c>
      <c r="X993" s="9">
        <v>0</v>
      </c>
      <c r="Y993" s="9">
        <v>0</v>
      </c>
      <c r="Z993" s="22">
        <v>0</v>
      </c>
      <c r="AA993" s="22">
        <v>0</v>
      </c>
      <c r="AB993" s="41">
        <v>0.06</v>
      </c>
      <c r="AC993" s="40">
        <v>0.06</v>
      </c>
      <c r="AD993" s="42">
        <v>0.5</v>
      </c>
      <c r="AE993" s="46">
        <v>0.5</v>
      </c>
      <c r="AF993" s="11">
        <v>0</v>
      </c>
      <c r="AG993" s="41">
        <v>0.02</v>
      </c>
      <c r="AH993" s="9">
        <v>0.15</v>
      </c>
      <c r="AI993" s="22">
        <v>0</v>
      </c>
      <c r="AJ993" s="22">
        <v>4.5</v>
      </c>
      <c r="AK993" s="30">
        <v>0.2</v>
      </c>
      <c r="AL993" s="28">
        <v>14</v>
      </c>
      <c r="AM993" s="28">
        <v>65</v>
      </c>
      <c r="AN993" s="28">
        <v>11</v>
      </c>
      <c r="AO993" s="28">
        <v>19</v>
      </c>
      <c r="AP993" s="28">
        <v>14</v>
      </c>
      <c r="AQ993" s="25">
        <v>0.4</v>
      </c>
      <c r="AR993" s="25">
        <v>0</v>
      </c>
    </row>
    <row r="994" spans="1:44" ht="18" customHeight="1" x14ac:dyDescent="0.25">
      <c r="A994" t="s">
        <v>851</v>
      </c>
      <c r="B994" s="26" t="s">
        <v>1958</v>
      </c>
      <c r="C994" s="11">
        <v>6.9302172319999995</v>
      </c>
      <c r="D994" s="11">
        <v>29</v>
      </c>
      <c r="E994" s="37">
        <v>96.7</v>
      </c>
      <c r="F994" s="38">
        <v>0.3</v>
      </c>
      <c r="G994" s="25">
        <v>0</v>
      </c>
      <c r="H994" s="25">
        <v>1.5</v>
      </c>
      <c r="I994" s="25">
        <v>1.5</v>
      </c>
      <c r="J994" s="25">
        <v>1.2</v>
      </c>
      <c r="K994" s="25">
        <v>1.2</v>
      </c>
      <c r="L994" s="30">
        <v>0</v>
      </c>
      <c r="M994" s="25">
        <v>0</v>
      </c>
      <c r="N994" s="25">
        <v>0</v>
      </c>
      <c r="O994" s="25">
        <v>0.3</v>
      </c>
      <c r="P994" s="25">
        <v>0</v>
      </c>
      <c r="Q994" s="25">
        <v>0</v>
      </c>
      <c r="R994" s="25">
        <v>0</v>
      </c>
      <c r="S994" s="25">
        <v>0</v>
      </c>
      <c r="T994" s="25">
        <v>0</v>
      </c>
      <c r="U994" s="25">
        <v>0</v>
      </c>
      <c r="V994" s="28">
        <v>0</v>
      </c>
      <c r="W994" s="22">
        <v>0</v>
      </c>
      <c r="X994" s="9">
        <v>0</v>
      </c>
      <c r="Y994" s="9">
        <v>0</v>
      </c>
      <c r="Z994" s="22">
        <v>0</v>
      </c>
      <c r="AA994" s="22">
        <v>0</v>
      </c>
      <c r="AB994" s="22">
        <v>0</v>
      </c>
      <c r="AC994" s="40">
        <v>0.02</v>
      </c>
      <c r="AD994" s="43">
        <v>1</v>
      </c>
      <c r="AE994" s="46">
        <v>0.6</v>
      </c>
      <c r="AF994" s="46">
        <v>0.4</v>
      </c>
      <c r="AG994" s="41">
        <v>0.03</v>
      </c>
      <c r="AH994" s="22">
        <v>0</v>
      </c>
      <c r="AI994" s="22">
        <v>0</v>
      </c>
      <c r="AJ994" s="43">
        <v>4</v>
      </c>
      <c r="AK994" s="30">
        <v>0.2</v>
      </c>
      <c r="AL994" s="25">
        <v>2</v>
      </c>
      <c r="AM994" s="28">
        <v>44</v>
      </c>
      <c r="AN994" s="25">
        <v>3</v>
      </c>
      <c r="AO994" s="28">
        <v>19</v>
      </c>
      <c r="AP994" s="25">
        <v>6</v>
      </c>
      <c r="AQ994" s="25">
        <v>0</v>
      </c>
      <c r="AR994" s="25">
        <v>0</v>
      </c>
    </row>
    <row r="995" spans="1:44" ht="18" customHeight="1" x14ac:dyDescent="0.25">
      <c r="A995" t="s">
        <v>852</v>
      </c>
      <c r="B995" s="36" t="s">
        <v>1959</v>
      </c>
      <c r="C995" s="11">
        <v>47.077682576000001</v>
      </c>
      <c r="D995" s="11">
        <v>197</v>
      </c>
      <c r="E995" s="37">
        <v>92</v>
      </c>
      <c r="F995" s="38">
        <v>0</v>
      </c>
      <c r="G995" s="25">
        <v>0</v>
      </c>
      <c r="H995" s="25">
        <v>2.2999999999999998</v>
      </c>
      <c r="I995" s="25">
        <v>2.2999999999999998</v>
      </c>
      <c r="J995" s="25">
        <v>2.2999999999999998</v>
      </c>
      <c r="K995" s="25">
        <v>2.2999999999999998</v>
      </c>
      <c r="L995" s="30">
        <v>0</v>
      </c>
      <c r="M995" s="25">
        <v>5.5</v>
      </c>
      <c r="N995" s="25">
        <v>0</v>
      </c>
      <c r="O995" s="25">
        <v>0</v>
      </c>
      <c r="P995" s="25">
        <v>0</v>
      </c>
      <c r="Q995" s="25">
        <v>0</v>
      </c>
      <c r="R995" s="25">
        <v>0</v>
      </c>
      <c r="S995" s="25">
        <v>0</v>
      </c>
      <c r="T995" s="25">
        <v>0</v>
      </c>
      <c r="U995" s="25">
        <v>0</v>
      </c>
      <c r="V995" s="28">
        <v>0</v>
      </c>
      <c r="W995" s="22">
        <v>0</v>
      </c>
      <c r="X995" s="9">
        <v>0</v>
      </c>
      <c r="Y995" s="9">
        <v>0</v>
      </c>
      <c r="Z995" s="22">
        <v>0</v>
      </c>
      <c r="AA995" s="22">
        <v>0</v>
      </c>
      <c r="AB995" s="40">
        <v>0.01</v>
      </c>
      <c r="AC995" s="40">
        <v>0.01</v>
      </c>
      <c r="AD995" s="9">
        <v>0</v>
      </c>
      <c r="AE995" s="22">
        <v>0</v>
      </c>
      <c r="AF995" s="11">
        <v>0</v>
      </c>
      <c r="AG995" s="41">
        <v>0.01</v>
      </c>
      <c r="AH995" s="22">
        <v>0</v>
      </c>
      <c r="AI995" s="22">
        <v>0</v>
      </c>
      <c r="AJ995" s="22">
        <v>0</v>
      </c>
      <c r="AK995" s="30">
        <v>0.2</v>
      </c>
      <c r="AL995" s="25">
        <v>7</v>
      </c>
      <c r="AM995" s="28">
        <v>72</v>
      </c>
      <c r="AN995" s="28">
        <v>14</v>
      </c>
      <c r="AO995" s="25">
        <v>4</v>
      </c>
      <c r="AP995" s="25">
        <v>3</v>
      </c>
      <c r="AQ995" s="25">
        <v>0.9</v>
      </c>
      <c r="AR995" s="25">
        <v>0</v>
      </c>
    </row>
    <row r="996" spans="1:44" ht="18" customHeight="1" x14ac:dyDescent="0.25">
      <c r="A996" t="s">
        <v>853</v>
      </c>
      <c r="B996" s="36" t="s">
        <v>1960</v>
      </c>
      <c r="C996" s="11">
        <v>69.302172319999997</v>
      </c>
      <c r="D996" s="11">
        <v>290</v>
      </c>
      <c r="E996" s="37">
        <v>88.9</v>
      </c>
      <c r="F996" s="38">
        <v>0.1</v>
      </c>
      <c r="G996" s="25">
        <v>0</v>
      </c>
      <c r="H996" s="25">
        <v>0.1</v>
      </c>
      <c r="I996" s="25">
        <v>0.1</v>
      </c>
      <c r="J996" s="25">
        <v>0.1</v>
      </c>
      <c r="K996" s="25">
        <v>0.1</v>
      </c>
      <c r="L996" s="30">
        <v>0</v>
      </c>
      <c r="M996" s="25">
        <v>9.8000000000000007</v>
      </c>
      <c r="N996" s="25">
        <v>0</v>
      </c>
      <c r="O996" s="25">
        <v>0</v>
      </c>
      <c r="P996" s="25">
        <v>0</v>
      </c>
      <c r="Q996" s="25">
        <v>0</v>
      </c>
      <c r="R996" s="25">
        <v>0</v>
      </c>
      <c r="S996" s="25">
        <v>0</v>
      </c>
      <c r="T996" s="25">
        <v>0</v>
      </c>
      <c r="U996" s="25">
        <v>0</v>
      </c>
      <c r="V996" s="28">
        <v>0</v>
      </c>
      <c r="W996" s="22">
        <v>0</v>
      </c>
      <c r="X996" s="9">
        <v>0</v>
      </c>
      <c r="Y996" s="9">
        <v>0</v>
      </c>
      <c r="Z996" s="22">
        <v>0</v>
      </c>
      <c r="AA996" s="22">
        <v>0</v>
      </c>
      <c r="AB996" s="40">
        <v>0.01</v>
      </c>
      <c r="AC996" s="40">
        <v>0.01</v>
      </c>
      <c r="AD996" s="9">
        <v>7.0000000000000007E-2</v>
      </c>
      <c r="AE996" s="22">
        <v>7.0000000000000007E-2</v>
      </c>
      <c r="AF996" s="11">
        <v>0</v>
      </c>
      <c r="AG996" s="41">
        <v>1.9E-2</v>
      </c>
      <c r="AH996" s="22">
        <v>0</v>
      </c>
      <c r="AI996" s="22">
        <v>0</v>
      </c>
      <c r="AJ996" s="22">
        <v>0</v>
      </c>
      <c r="AK996" s="30">
        <v>0.15</v>
      </c>
      <c r="AL996" s="25">
        <v>4</v>
      </c>
      <c r="AM996" s="28">
        <v>51</v>
      </c>
      <c r="AN996" s="28">
        <v>10</v>
      </c>
      <c r="AO996" s="25">
        <v>10</v>
      </c>
      <c r="AP996" s="25">
        <v>7</v>
      </c>
      <c r="AQ996" s="25">
        <v>0.7</v>
      </c>
      <c r="AR996" s="25">
        <v>0</v>
      </c>
    </row>
    <row r="997" spans="1:44" ht="18" customHeight="1" x14ac:dyDescent="0.25">
      <c r="A997" t="s">
        <v>854</v>
      </c>
      <c r="B997" s="26" t="s">
        <v>1961</v>
      </c>
      <c r="C997" s="11">
        <v>107.059907584</v>
      </c>
      <c r="D997" s="11">
        <v>448</v>
      </c>
      <c r="E997" s="37">
        <v>78</v>
      </c>
      <c r="F997" s="38">
        <v>0.1</v>
      </c>
      <c r="G997" s="25">
        <v>0</v>
      </c>
      <c r="H997" s="25">
        <v>12</v>
      </c>
      <c r="I997" s="25">
        <v>12</v>
      </c>
      <c r="J997" s="25">
        <v>12</v>
      </c>
      <c r="K997" s="25">
        <v>12</v>
      </c>
      <c r="L997" s="30">
        <v>0</v>
      </c>
      <c r="M997" s="25">
        <v>8.8000000000000007</v>
      </c>
      <c r="N997" s="25">
        <v>0</v>
      </c>
      <c r="O997" s="25">
        <v>0</v>
      </c>
      <c r="P997" s="25">
        <v>0</v>
      </c>
      <c r="Q997" s="25">
        <v>0</v>
      </c>
      <c r="R997" s="25">
        <v>0</v>
      </c>
      <c r="S997" s="25">
        <v>0</v>
      </c>
      <c r="T997" s="25">
        <v>0</v>
      </c>
      <c r="U997" s="25">
        <v>0</v>
      </c>
      <c r="V997" s="28">
        <v>0</v>
      </c>
      <c r="W997" s="22">
        <v>0</v>
      </c>
      <c r="X997" s="9">
        <v>0</v>
      </c>
      <c r="Y997" s="9">
        <v>0</v>
      </c>
      <c r="Z997" s="22">
        <v>0</v>
      </c>
      <c r="AA997" s="22">
        <v>0</v>
      </c>
      <c r="AB997" s="9">
        <v>0</v>
      </c>
      <c r="AC997" s="22">
        <v>0</v>
      </c>
      <c r="AD997" s="42">
        <v>0.1</v>
      </c>
      <c r="AE997" s="46">
        <v>0.1</v>
      </c>
      <c r="AF997" s="11">
        <v>0</v>
      </c>
      <c r="AG997" s="41">
        <v>0.02</v>
      </c>
      <c r="AH997" s="22">
        <v>0</v>
      </c>
      <c r="AI997" s="22">
        <v>0</v>
      </c>
      <c r="AJ997" s="22">
        <v>0</v>
      </c>
      <c r="AK997" s="30">
        <v>0.2</v>
      </c>
      <c r="AL997" s="25">
        <v>4</v>
      </c>
      <c r="AM997" s="28">
        <v>51</v>
      </c>
      <c r="AN997" s="28">
        <v>15</v>
      </c>
      <c r="AO997" s="28">
        <v>10</v>
      </c>
      <c r="AP997" s="25">
        <v>8</v>
      </c>
      <c r="AQ997" s="25">
        <v>0.8</v>
      </c>
      <c r="AR997" s="25">
        <v>0</v>
      </c>
    </row>
    <row r="998" spans="1:44" ht="18" customHeight="1" x14ac:dyDescent="0.25">
      <c r="A998" t="s">
        <v>855</v>
      </c>
      <c r="B998" s="36" t="s">
        <v>1962</v>
      </c>
      <c r="C998" s="11">
        <v>88.897958975999998</v>
      </c>
      <c r="D998" s="11">
        <v>372</v>
      </c>
      <c r="E998" s="37">
        <v>82.9</v>
      </c>
      <c r="F998" s="38">
        <v>0.1</v>
      </c>
      <c r="G998" s="25">
        <v>0</v>
      </c>
      <c r="H998" s="25">
        <v>4.2</v>
      </c>
      <c r="I998" s="25">
        <v>4.2</v>
      </c>
      <c r="J998" s="25">
        <v>4.2</v>
      </c>
      <c r="K998" s="25">
        <v>4.2</v>
      </c>
      <c r="L998" s="30">
        <v>0</v>
      </c>
      <c r="M998" s="25">
        <v>8.9</v>
      </c>
      <c r="N998" s="25">
        <v>0</v>
      </c>
      <c r="O998" s="25">
        <v>0</v>
      </c>
      <c r="P998" s="25">
        <v>0</v>
      </c>
      <c r="Q998" s="25">
        <v>0</v>
      </c>
      <c r="R998" s="25">
        <v>0</v>
      </c>
      <c r="S998" s="25">
        <v>0</v>
      </c>
      <c r="T998" s="25">
        <v>0</v>
      </c>
      <c r="U998" s="25">
        <v>0</v>
      </c>
      <c r="V998" s="28">
        <v>0</v>
      </c>
      <c r="W998" s="22">
        <v>0</v>
      </c>
      <c r="X998" s="9">
        <v>0</v>
      </c>
      <c r="Y998" s="9">
        <v>0</v>
      </c>
      <c r="Z998" s="22">
        <v>0</v>
      </c>
      <c r="AA998" s="22">
        <v>0</v>
      </c>
      <c r="AB998" s="40">
        <v>0.01</v>
      </c>
      <c r="AC998" s="40">
        <v>0</v>
      </c>
      <c r="AD998" s="9">
        <v>0.1</v>
      </c>
      <c r="AE998" s="22">
        <v>0.1</v>
      </c>
      <c r="AF998" s="11">
        <v>0</v>
      </c>
      <c r="AG998" s="41">
        <v>0.02</v>
      </c>
      <c r="AH998" s="22">
        <v>0</v>
      </c>
      <c r="AI998" s="22">
        <v>0</v>
      </c>
      <c r="AJ998" s="22">
        <v>0</v>
      </c>
      <c r="AK998" s="30">
        <v>0.11</v>
      </c>
      <c r="AL998" s="25">
        <v>6</v>
      </c>
      <c r="AM998" s="28">
        <v>51</v>
      </c>
      <c r="AN998" s="28">
        <v>13</v>
      </c>
      <c r="AO998" s="25">
        <v>10</v>
      </c>
      <c r="AP998" s="25">
        <v>7</v>
      </c>
      <c r="AQ998" s="25">
        <v>0.8</v>
      </c>
      <c r="AR998" s="25">
        <v>0</v>
      </c>
    </row>
    <row r="999" spans="1:44" ht="18" customHeight="1" x14ac:dyDescent="0.25">
      <c r="A999" t="s">
        <v>856</v>
      </c>
      <c r="B999" s="26" t="s">
        <v>1963</v>
      </c>
      <c r="C999" s="11">
        <v>81.728768735999992</v>
      </c>
      <c r="D999" s="11">
        <v>342</v>
      </c>
      <c r="E999" s="37">
        <v>84.9</v>
      </c>
      <c r="F999" s="38">
        <v>0.1</v>
      </c>
      <c r="G999" s="25">
        <v>0</v>
      </c>
      <c r="H999" s="25">
        <v>2.6</v>
      </c>
      <c r="I999" s="25">
        <v>2.6</v>
      </c>
      <c r="J999" s="25">
        <v>2.6</v>
      </c>
      <c r="K999" s="25">
        <v>2.6</v>
      </c>
      <c r="L999" s="30">
        <v>0</v>
      </c>
      <c r="M999" s="25">
        <v>9</v>
      </c>
      <c r="N999" s="25">
        <v>0</v>
      </c>
      <c r="O999" s="25">
        <v>0</v>
      </c>
      <c r="P999" s="25">
        <v>0</v>
      </c>
      <c r="Q999" s="25">
        <v>0</v>
      </c>
      <c r="R999" s="25">
        <v>0</v>
      </c>
      <c r="S999" s="25">
        <v>0</v>
      </c>
      <c r="T999" s="25">
        <v>0</v>
      </c>
      <c r="U999" s="25">
        <v>0</v>
      </c>
      <c r="V999" s="28">
        <v>0</v>
      </c>
      <c r="W999" s="22">
        <v>0</v>
      </c>
      <c r="X999" s="9">
        <v>0</v>
      </c>
      <c r="Y999" s="9">
        <v>0</v>
      </c>
      <c r="Z999" s="22">
        <v>0</v>
      </c>
      <c r="AA999" s="22">
        <v>0</v>
      </c>
      <c r="AB999" s="40">
        <v>0.01</v>
      </c>
      <c r="AC999" s="22">
        <v>0</v>
      </c>
      <c r="AD999" s="42">
        <v>0.1</v>
      </c>
      <c r="AE999" s="46">
        <v>0.1</v>
      </c>
      <c r="AF999" s="11">
        <v>0</v>
      </c>
      <c r="AG999" s="41">
        <v>0.02</v>
      </c>
      <c r="AH999" s="22">
        <v>0</v>
      </c>
      <c r="AI999" s="22">
        <v>0</v>
      </c>
      <c r="AJ999" s="22">
        <v>0</v>
      </c>
      <c r="AK999" s="30">
        <v>0.15</v>
      </c>
      <c r="AL999" s="25">
        <v>5</v>
      </c>
      <c r="AM999" s="28">
        <v>51</v>
      </c>
      <c r="AN999" s="28">
        <v>10</v>
      </c>
      <c r="AO999" s="28">
        <v>10</v>
      </c>
      <c r="AP999" s="28">
        <v>10</v>
      </c>
      <c r="AQ999" s="25">
        <v>0.7</v>
      </c>
      <c r="AR999" s="25">
        <v>0</v>
      </c>
    </row>
    <row r="1000" spans="1:44" ht="18" customHeight="1" x14ac:dyDescent="0.25">
      <c r="A1000" t="s">
        <v>857</v>
      </c>
      <c r="B1000" s="26" t="s">
        <v>1964</v>
      </c>
      <c r="C1000" s="11">
        <v>153.89861715199999</v>
      </c>
      <c r="D1000" s="11">
        <v>644</v>
      </c>
      <c r="E1000" s="37">
        <v>72.099999999999994</v>
      </c>
      <c r="F1000" s="38">
        <v>0.2</v>
      </c>
      <c r="G1000" s="25">
        <v>0</v>
      </c>
      <c r="H1000" s="25">
        <v>9</v>
      </c>
      <c r="I1000" s="25">
        <v>9.1</v>
      </c>
      <c r="J1000" s="25">
        <v>9</v>
      </c>
      <c r="K1000" s="25">
        <v>9</v>
      </c>
      <c r="L1000" s="30">
        <v>0</v>
      </c>
      <c r="M1000" s="25">
        <v>17</v>
      </c>
      <c r="N1000" s="25">
        <v>0</v>
      </c>
      <c r="O1000" s="25">
        <v>0</v>
      </c>
      <c r="P1000" s="25">
        <v>0</v>
      </c>
      <c r="Q1000" s="25">
        <v>0</v>
      </c>
      <c r="R1000" s="25">
        <v>0</v>
      </c>
      <c r="S1000" s="25">
        <v>0</v>
      </c>
      <c r="T1000" s="25">
        <v>0</v>
      </c>
      <c r="U1000" s="25">
        <v>0</v>
      </c>
      <c r="V1000" s="28">
        <v>0</v>
      </c>
      <c r="W1000" s="22">
        <v>0</v>
      </c>
      <c r="X1000" s="9">
        <v>0</v>
      </c>
      <c r="Y1000" s="9">
        <v>0</v>
      </c>
      <c r="Z1000" s="22">
        <v>0</v>
      </c>
      <c r="AA1000" s="22">
        <v>0</v>
      </c>
      <c r="AB1000" s="40">
        <v>0.02</v>
      </c>
      <c r="AC1000" s="40">
        <v>0.03</v>
      </c>
      <c r="AD1000" s="42">
        <v>0.1</v>
      </c>
      <c r="AE1000" s="46">
        <v>0.1</v>
      </c>
      <c r="AF1000" s="11">
        <v>0</v>
      </c>
      <c r="AG1000" s="22">
        <v>0</v>
      </c>
      <c r="AH1000" s="22">
        <v>0</v>
      </c>
      <c r="AI1000" s="22">
        <v>0</v>
      </c>
      <c r="AJ1000" s="22">
        <v>0</v>
      </c>
      <c r="AK1000" s="30">
        <v>0.42</v>
      </c>
      <c r="AL1000" s="28">
        <v>10</v>
      </c>
      <c r="AM1000" s="28">
        <v>136</v>
      </c>
      <c r="AN1000" s="28">
        <v>10</v>
      </c>
      <c r="AO1000" s="28">
        <v>35</v>
      </c>
      <c r="AP1000" s="28">
        <v>11</v>
      </c>
      <c r="AQ1000" s="25">
        <v>1.7</v>
      </c>
      <c r="AR1000" s="25">
        <v>0.1</v>
      </c>
    </row>
    <row r="1001" spans="1:44" ht="18" customHeight="1" x14ac:dyDescent="0.25">
      <c r="A1001" t="s">
        <v>858</v>
      </c>
      <c r="B1001" s="26" t="s">
        <v>1965</v>
      </c>
      <c r="C1001" s="11">
        <v>162.023699424</v>
      </c>
      <c r="D1001" s="11">
        <v>678</v>
      </c>
      <c r="E1001" s="37">
        <v>68.599999999999994</v>
      </c>
      <c r="F1001" s="38">
        <v>0.1</v>
      </c>
      <c r="G1001" s="25">
        <v>0</v>
      </c>
      <c r="H1001" s="25">
        <v>14</v>
      </c>
      <c r="I1001" s="25">
        <v>14.2</v>
      </c>
      <c r="J1001" s="25">
        <v>14</v>
      </c>
      <c r="K1001" s="25">
        <v>14</v>
      </c>
      <c r="L1001" s="30">
        <v>0</v>
      </c>
      <c r="M1001" s="25">
        <v>15.5</v>
      </c>
      <c r="N1001" s="25">
        <v>0</v>
      </c>
      <c r="O1001" s="25">
        <v>0</v>
      </c>
      <c r="P1001" s="25">
        <v>0</v>
      </c>
      <c r="Q1001" s="25">
        <v>0</v>
      </c>
      <c r="R1001" s="25">
        <v>0</v>
      </c>
      <c r="S1001" s="25">
        <v>0</v>
      </c>
      <c r="T1001" s="25">
        <v>0</v>
      </c>
      <c r="U1001" s="25">
        <v>0</v>
      </c>
      <c r="V1001" s="28">
        <v>0</v>
      </c>
      <c r="W1001" s="22">
        <v>0</v>
      </c>
      <c r="X1001" s="9">
        <v>0</v>
      </c>
      <c r="Y1001" s="9">
        <v>0</v>
      </c>
      <c r="Z1001" s="22">
        <v>0</v>
      </c>
      <c r="AA1001" s="22">
        <v>0</v>
      </c>
      <c r="AB1001" s="40">
        <v>0.01</v>
      </c>
      <c r="AC1001" s="40">
        <v>0.02</v>
      </c>
      <c r="AD1001" s="42">
        <v>0.1</v>
      </c>
      <c r="AE1001" s="46">
        <v>0.1</v>
      </c>
      <c r="AF1001" s="11">
        <v>0</v>
      </c>
      <c r="AG1001" s="41">
        <v>0.01</v>
      </c>
      <c r="AH1001" s="22">
        <v>0</v>
      </c>
      <c r="AI1001" s="22">
        <v>0</v>
      </c>
      <c r="AJ1001" s="22">
        <v>0</v>
      </c>
      <c r="AK1001" s="30">
        <v>0.25</v>
      </c>
      <c r="AL1001" s="28">
        <v>11</v>
      </c>
      <c r="AM1001" s="28">
        <v>119</v>
      </c>
      <c r="AN1001" s="25">
        <v>5</v>
      </c>
      <c r="AO1001" s="28">
        <v>15</v>
      </c>
      <c r="AP1001" s="28">
        <v>11</v>
      </c>
      <c r="AQ1001" s="25">
        <v>0.7</v>
      </c>
      <c r="AR1001" s="25">
        <v>0.2</v>
      </c>
    </row>
    <row r="1002" spans="1:44" ht="18" customHeight="1" x14ac:dyDescent="0.25">
      <c r="A1002" t="s">
        <v>859</v>
      </c>
      <c r="B1002" s="26" t="s">
        <v>1966</v>
      </c>
      <c r="C1002" s="11">
        <v>137.17050659199998</v>
      </c>
      <c r="D1002" s="11">
        <v>574</v>
      </c>
      <c r="E1002" s="37">
        <v>75.599999999999994</v>
      </c>
      <c r="F1002" s="38">
        <v>0.1</v>
      </c>
      <c r="G1002" s="25">
        <v>0</v>
      </c>
      <c r="H1002" s="25">
        <v>6.5</v>
      </c>
      <c r="I1002" s="25">
        <v>6.6</v>
      </c>
      <c r="J1002" s="25">
        <v>6.5</v>
      </c>
      <c r="K1002" s="25">
        <v>6.5</v>
      </c>
      <c r="L1002" s="30">
        <v>0</v>
      </c>
      <c r="M1002" s="25">
        <v>16</v>
      </c>
      <c r="N1002" s="25">
        <v>0</v>
      </c>
      <c r="O1002" s="25">
        <v>0</v>
      </c>
      <c r="P1002" s="25">
        <v>0</v>
      </c>
      <c r="Q1002" s="25">
        <v>0</v>
      </c>
      <c r="R1002" s="25">
        <v>0</v>
      </c>
      <c r="S1002" s="25">
        <v>0</v>
      </c>
      <c r="T1002" s="25">
        <v>0</v>
      </c>
      <c r="U1002" s="25">
        <v>0</v>
      </c>
      <c r="V1002" s="28">
        <v>0</v>
      </c>
      <c r="W1002" s="22">
        <v>0</v>
      </c>
      <c r="X1002" s="9">
        <v>0</v>
      </c>
      <c r="Y1002" s="9">
        <v>0</v>
      </c>
      <c r="Z1002" s="22">
        <v>0</v>
      </c>
      <c r="AA1002" s="22">
        <v>0</v>
      </c>
      <c r="AB1002" s="40">
        <v>0.01</v>
      </c>
      <c r="AC1002" s="40">
        <v>0.02</v>
      </c>
      <c r="AD1002" s="42">
        <v>0.1</v>
      </c>
      <c r="AE1002" s="46">
        <v>0.1</v>
      </c>
      <c r="AF1002" s="11">
        <v>0</v>
      </c>
      <c r="AG1002" s="41">
        <v>0.01</v>
      </c>
      <c r="AH1002" s="22">
        <v>0</v>
      </c>
      <c r="AI1002" s="22">
        <v>0</v>
      </c>
      <c r="AJ1002" s="22">
        <v>0</v>
      </c>
      <c r="AK1002" s="30">
        <v>0.25</v>
      </c>
      <c r="AL1002" s="28">
        <v>11</v>
      </c>
      <c r="AM1002" s="28">
        <v>119</v>
      </c>
      <c r="AN1002" s="25">
        <v>5</v>
      </c>
      <c r="AO1002" s="28">
        <v>15</v>
      </c>
      <c r="AP1002" s="28">
        <v>11</v>
      </c>
      <c r="AQ1002" s="25">
        <v>0.7</v>
      </c>
      <c r="AR1002" s="25">
        <v>0.2</v>
      </c>
    </row>
    <row r="1003" spans="1:44" ht="18" customHeight="1" x14ac:dyDescent="0.25">
      <c r="A1003" t="s">
        <v>860</v>
      </c>
      <c r="B1003" s="26" t="s">
        <v>1967</v>
      </c>
      <c r="C1003" s="11">
        <v>134.30283049599998</v>
      </c>
      <c r="D1003" s="11">
        <v>562</v>
      </c>
      <c r="E1003" s="37">
        <v>77.099999999999994</v>
      </c>
      <c r="F1003" s="38">
        <v>0.1</v>
      </c>
      <c r="G1003" s="25">
        <v>0</v>
      </c>
      <c r="H1003" s="25">
        <v>4</v>
      </c>
      <c r="I1003" s="25">
        <v>4</v>
      </c>
      <c r="J1003" s="25">
        <v>4</v>
      </c>
      <c r="K1003" s="25">
        <v>4</v>
      </c>
      <c r="L1003" s="30">
        <v>0</v>
      </c>
      <c r="M1003" s="25">
        <v>17</v>
      </c>
      <c r="N1003" s="25">
        <v>0</v>
      </c>
      <c r="O1003" s="25">
        <v>0</v>
      </c>
      <c r="P1003" s="25">
        <v>0</v>
      </c>
      <c r="Q1003" s="25">
        <v>0</v>
      </c>
      <c r="R1003" s="25">
        <v>0</v>
      </c>
      <c r="S1003" s="25">
        <v>0</v>
      </c>
      <c r="T1003" s="25">
        <v>0</v>
      </c>
      <c r="U1003" s="25">
        <v>0</v>
      </c>
      <c r="V1003" s="28">
        <v>0</v>
      </c>
      <c r="W1003" s="22">
        <v>0</v>
      </c>
      <c r="X1003" s="9">
        <v>0</v>
      </c>
      <c r="Y1003" s="9">
        <v>0</v>
      </c>
      <c r="Z1003" s="22">
        <v>0</v>
      </c>
      <c r="AA1003" s="22">
        <v>0</v>
      </c>
      <c r="AB1003" s="40">
        <v>0.01</v>
      </c>
      <c r="AC1003" s="40">
        <v>0.02</v>
      </c>
      <c r="AD1003" s="42">
        <v>0.1</v>
      </c>
      <c r="AE1003" s="46">
        <v>0.1</v>
      </c>
      <c r="AF1003" s="11">
        <v>0</v>
      </c>
      <c r="AG1003" s="41">
        <v>0.01</v>
      </c>
      <c r="AH1003" s="22">
        <v>0</v>
      </c>
      <c r="AI1003" s="22">
        <v>0</v>
      </c>
      <c r="AJ1003" s="22">
        <v>0</v>
      </c>
      <c r="AK1003" s="30">
        <v>0.25</v>
      </c>
      <c r="AL1003" s="28">
        <v>11</v>
      </c>
      <c r="AM1003" s="28">
        <v>119</v>
      </c>
      <c r="AN1003" s="25">
        <v>5</v>
      </c>
      <c r="AO1003" s="28">
        <v>15</v>
      </c>
      <c r="AP1003" s="28">
        <v>11</v>
      </c>
      <c r="AQ1003" s="25">
        <v>0.7</v>
      </c>
      <c r="AR1003" s="25">
        <v>0.2</v>
      </c>
    </row>
    <row r="1004" spans="1:44" ht="18" customHeight="1" x14ac:dyDescent="0.25">
      <c r="A1004" t="s">
        <v>861</v>
      </c>
      <c r="B1004" s="26" t="s">
        <v>1968</v>
      </c>
      <c r="C1004" s="11">
        <v>72.169848415999994</v>
      </c>
      <c r="D1004" s="11">
        <v>302</v>
      </c>
      <c r="E1004" s="37">
        <v>88.7</v>
      </c>
      <c r="F1004" s="38">
        <v>0.1</v>
      </c>
      <c r="G1004" s="25">
        <v>0</v>
      </c>
      <c r="H1004" s="25">
        <v>1.2</v>
      </c>
      <c r="I1004" s="25">
        <v>1.2</v>
      </c>
      <c r="J1004" s="25">
        <v>1.2</v>
      </c>
      <c r="K1004" s="25">
        <v>1.2</v>
      </c>
      <c r="L1004" s="30">
        <v>0</v>
      </c>
      <c r="M1004" s="25">
        <v>9.6</v>
      </c>
      <c r="N1004" s="25">
        <v>0</v>
      </c>
      <c r="O1004" s="25">
        <v>0</v>
      </c>
      <c r="P1004" s="25">
        <v>0</v>
      </c>
      <c r="Q1004" s="25">
        <v>0</v>
      </c>
      <c r="R1004" s="25">
        <v>0</v>
      </c>
      <c r="S1004" s="25">
        <v>0</v>
      </c>
      <c r="T1004" s="25">
        <v>0</v>
      </c>
      <c r="U1004" s="25">
        <v>0</v>
      </c>
      <c r="V1004" s="28">
        <v>0</v>
      </c>
      <c r="W1004" s="22">
        <v>0</v>
      </c>
      <c r="X1004" s="9">
        <v>0</v>
      </c>
      <c r="Y1004" s="9">
        <v>0</v>
      </c>
      <c r="Z1004" s="22">
        <v>0</v>
      </c>
      <c r="AA1004" s="22">
        <v>0</v>
      </c>
      <c r="AB1004" s="40">
        <v>0.02</v>
      </c>
      <c r="AC1004" s="40">
        <v>0.01</v>
      </c>
      <c r="AD1004" s="41">
        <v>0.06</v>
      </c>
      <c r="AE1004" s="41">
        <v>0.06</v>
      </c>
      <c r="AF1004" s="11">
        <v>0</v>
      </c>
      <c r="AG1004" s="41">
        <v>0.02</v>
      </c>
      <c r="AH1004" s="22">
        <v>0</v>
      </c>
      <c r="AI1004" s="22">
        <v>0</v>
      </c>
      <c r="AJ1004" s="22">
        <v>0</v>
      </c>
      <c r="AK1004" s="30">
        <v>0.24</v>
      </c>
      <c r="AL1004" s="25">
        <v>9</v>
      </c>
      <c r="AM1004" s="28">
        <v>92</v>
      </c>
      <c r="AN1004" s="28">
        <v>13</v>
      </c>
      <c r="AO1004" s="25">
        <v>9</v>
      </c>
      <c r="AP1004" s="25">
        <v>8</v>
      </c>
      <c r="AQ1004" s="25">
        <v>0.8</v>
      </c>
      <c r="AR1004" s="25">
        <v>0.3</v>
      </c>
    </row>
    <row r="1005" spans="1:44" ht="18" customHeight="1" x14ac:dyDescent="0.25">
      <c r="A1005" t="s">
        <v>862</v>
      </c>
      <c r="B1005" s="26" t="s">
        <v>1969</v>
      </c>
      <c r="C1005" s="11">
        <v>65.23963118399999</v>
      </c>
      <c r="D1005" s="11">
        <v>273</v>
      </c>
      <c r="E1005" s="37">
        <v>89.9</v>
      </c>
      <c r="F1005" s="38">
        <v>0.1</v>
      </c>
      <c r="G1005" s="25">
        <v>0</v>
      </c>
      <c r="H1005" s="25">
        <v>0.1</v>
      </c>
      <c r="I1005" s="25">
        <v>0.1</v>
      </c>
      <c r="J1005" s="25">
        <v>0.1</v>
      </c>
      <c r="K1005" s="25">
        <v>0.1</v>
      </c>
      <c r="L1005" s="30">
        <v>0</v>
      </c>
      <c r="M1005" s="25">
        <v>9.1999999999999993</v>
      </c>
      <c r="N1005" s="25">
        <v>0</v>
      </c>
      <c r="O1005" s="25">
        <v>0</v>
      </c>
      <c r="P1005" s="25">
        <v>0</v>
      </c>
      <c r="Q1005" s="25">
        <v>0</v>
      </c>
      <c r="R1005" s="25">
        <v>0</v>
      </c>
      <c r="S1005" s="25">
        <v>0</v>
      </c>
      <c r="T1005" s="25">
        <v>0</v>
      </c>
      <c r="U1005" s="25">
        <v>0</v>
      </c>
      <c r="V1005" s="28">
        <v>0</v>
      </c>
      <c r="W1005" s="22">
        <v>0</v>
      </c>
      <c r="X1005" s="9">
        <v>0</v>
      </c>
      <c r="Y1005" s="9">
        <v>0</v>
      </c>
      <c r="Z1005" s="22">
        <v>0</v>
      </c>
      <c r="AA1005" s="22">
        <v>0</v>
      </c>
      <c r="AB1005" s="40">
        <v>0.03</v>
      </c>
      <c r="AC1005" s="40">
        <v>0.03</v>
      </c>
      <c r="AD1005" s="41">
        <v>0.09</v>
      </c>
      <c r="AE1005" s="41">
        <v>0.09</v>
      </c>
      <c r="AF1005" s="11">
        <v>0</v>
      </c>
      <c r="AG1005" s="41">
        <v>0.02</v>
      </c>
      <c r="AH1005" s="22">
        <v>0</v>
      </c>
      <c r="AI1005" s="22">
        <v>0</v>
      </c>
      <c r="AJ1005" s="22">
        <v>0</v>
      </c>
      <c r="AK1005" s="30">
        <v>0.28000000000000003</v>
      </c>
      <c r="AL1005" s="25">
        <v>9</v>
      </c>
      <c r="AM1005" s="28">
        <v>110</v>
      </c>
      <c r="AN1005" s="28">
        <v>15</v>
      </c>
      <c r="AO1005" s="25">
        <v>9</v>
      </c>
      <c r="AP1005" s="25">
        <v>9</v>
      </c>
      <c r="AQ1005" s="25">
        <v>1</v>
      </c>
      <c r="AR1005" s="25">
        <v>0.04</v>
      </c>
    </row>
    <row r="1006" spans="1:44" ht="18" customHeight="1" x14ac:dyDescent="0.25">
      <c r="A1006" t="s">
        <v>863</v>
      </c>
      <c r="B1006" s="26" t="s">
        <v>1970</v>
      </c>
      <c r="C1006" s="11">
        <v>65.478604191999992</v>
      </c>
      <c r="D1006" s="11">
        <v>274</v>
      </c>
      <c r="E1006" s="37">
        <v>89.7</v>
      </c>
      <c r="F1006" s="38">
        <v>0.1</v>
      </c>
      <c r="G1006" s="25">
        <v>0</v>
      </c>
      <c r="H1006" s="25">
        <v>0.2</v>
      </c>
      <c r="I1006" s="25">
        <v>0.2</v>
      </c>
      <c r="J1006" s="25">
        <v>0.2</v>
      </c>
      <c r="K1006" s="25">
        <v>0.2</v>
      </c>
      <c r="L1006" s="30">
        <v>0</v>
      </c>
      <c r="M1006" s="25">
        <v>9.1999999999999993</v>
      </c>
      <c r="N1006" s="25">
        <v>0</v>
      </c>
      <c r="O1006" s="25">
        <v>0</v>
      </c>
      <c r="P1006" s="25">
        <v>0</v>
      </c>
      <c r="Q1006" s="25">
        <v>0</v>
      </c>
      <c r="R1006" s="25">
        <v>0</v>
      </c>
      <c r="S1006" s="25">
        <v>0</v>
      </c>
      <c r="T1006" s="25">
        <v>0</v>
      </c>
      <c r="U1006" s="25">
        <v>0</v>
      </c>
      <c r="V1006" s="28">
        <v>0</v>
      </c>
      <c r="W1006" s="22">
        <v>0</v>
      </c>
      <c r="X1006" s="9">
        <v>0</v>
      </c>
      <c r="Y1006" s="9">
        <v>0</v>
      </c>
      <c r="Z1006" s="22">
        <v>0</v>
      </c>
      <c r="AA1006" s="22">
        <v>0</v>
      </c>
      <c r="AB1006" s="9">
        <v>0</v>
      </c>
      <c r="AC1006" s="40">
        <v>0.02</v>
      </c>
      <c r="AD1006" s="42">
        <v>0.1</v>
      </c>
      <c r="AE1006" s="46">
        <v>0.1</v>
      </c>
      <c r="AF1006" s="11">
        <v>0</v>
      </c>
      <c r="AG1006" s="41">
        <v>0.03</v>
      </c>
      <c r="AH1006" s="22">
        <v>0</v>
      </c>
      <c r="AI1006" s="22">
        <v>0</v>
      </c>
      <c r="AJ1006" s="22">
        <v>0</v>
      </c>
      <c r="AK1006" s="30">
        <v>0.28000000000000003</v>
      </c>
      <c r="AL1006" s="25">
        <v>9</v>
      </c>
      <c r="AM1006" s="28">
        <v>130</v>
      </c>
      <c r="AN1006" s="28">
        <v>15</v>
      </c>
      <c r="AO1006" s="25">
        <v>9</v>
      </c>
      <c r="AP1006" s="25">
        <v>9</v>
      </c>
      <c r="AQ1006" s="25">
        <v>1</v>
      </c>
      <c r="AR1006" s="25">
        <v>0.1</v>
      </c>
    </row>
    <row r="1007" spans="1:44" ht="18" customHeight="1" x14ac:dyDescent="0.25">
      <c r="A1007" t="s">
        <v>864</v>
      </c>
      <c r="B1007" s="36" t="s">
        <v>1955</v>
      </c>
      <c r="C1007" s="11">
        <v>71.452929392000001</v>
      </c>
      <c r="D1007" s="11">
        <v>299</v>
      </c>
      <c r="E1007" s="37">
        <v>87.8</v>
      </c>
      <c r="F1007" s="38">
        <v>0.2</v>
      </c>
      <c r="G1007" s="25">
        <v>0</v>
      </c>
      <c r="H1007" s="25">
        <v>2.4</v>
      </c>
      <c r="I1007" s="25">
        <v>2.4</v>
      </c>
      <c r="J1007" s="25">
        <v>2.4</v>
      </c>
      <c r="K1007" s="25">
        <v>2.4</v>
      </c>
      <c r="L1007" s="30">
        <v>0</v>
      </c>
      <c r="M1007" s="25">
        <v>8.8000000000000007</v>
      </c>
      <c r="N1007" s="25">
        <v>0</v>
      </c>
      <c r="O1007" s="25">
        <v>0</v>
      </c>
      <c r="P1007" s="25">
        <v>0</v>
      </c>
      <c r="Q1007" s="25">
        <v>0</v>
      </c>
      <c r="R1007" s="25">
        <v>0</v>
      </c>
      <c r="S1007" s="25">
        <v>0</v>
      </c>
      <c r="T1007" s="25">
        <v>0</v>
      </c>
      <c r="U1007" s="25">
        <v>0</v>
      </c>
      <c r="V1007" s="28">
        <v>0</v>
      </c>
      <c r="W1007" s="22">
        <v>0</v>
      </c>
      <c r="X1007" s="9">
        <v>0</v>
      </c>
      <c r="Y1007" s="9">
        <v>0</v>
      </c>
      <c r="Z1007" s="22">
        <v>0</v>
      </c>
      <c r="AA1007" s="22">
        <v>0</v>
      </c>
      <c r="AB1007" s="40">
        <v>0.01</v>
      </c>
      <c r="AC1007" s="40">
        <v>0.01</v>
      </c>
      <c r="AD1007" s="41">
        <v>7.0000000000000007E-2</v>
      </c>
      <c r="AE1007" s="41">
        <v>7.0000000000000007E-2</v>
      </c>
      <c r="AF1007" s="11">
        <v>0</v>
      </c>
      <c r="AG1007" s="41">
        <v>0.02</v>
      </c>
      <c r="AH1007" s="22">
        <v>0</v>
      </c>
      <c r="AI1007" s="22">
        <v>0</v>
      </c>
      <c r="AJ1007" s="22">
        <v>0</v>
      </c>
      <c r="AK1007" s="30">
        <v>0.28000000000000003</v>
      </c>
      <c r="AL1007" s="25">
        <v>7</v>
      </c>
      <c r="AM1007" s="28">
        <v>91</v>
      </c>
      <c r="AN1007" s="28">
        <v>14</v>
      </c>
      <c r="AO1007" s="28">
        <v>15</v>
      </c>
      <c r="AP1007" s="28">
        <v>10</v>
      </c>
      <c r="AQ1007" s="25">
        <v>1</v>
      </c>
      <c r="AR1007" s="25">
        <v>0.06</v>
      </c>
    </row>
    <row r="1008" spans="1:44" ht="18" customHeight="1" x14ac:dyDescent="0.25">
      <c r="A1008" t="s">
        <v>865</v>
      </c>
      <c r="B1008" s="26" t="s">
        <v>1971</v>
      </c>
      <c r="C1008" s="11">
        <v>59.265305983999994</v>
      </c>
      <c r="D1008" s="11">
        <v>248</v>
      </c>
      <c r="E1008" s="37">
        <v>89.9</v>
      </c>
      <c r="F1008" s="38">
        <v>0</v>
      </c>
      <c r="G1008" s="25">
        <v>0</v>
      </c>
      <c r="H1008" s="25">
        <v>0.1</v>
      </c>
      <c r="I1008" s="25">
        <v>0.1</v>
      </c>
      <c r="J1008" s="25">
        <v>0.1</v>
      </c>
      <c r="K1008" s="25">
        <v>0.1</v>
      </c>
      <c r="L1008" s="30">
        <v>0</v>
      </c>
      <c r="M1008" s="25">
        <v>8.4</v>
      </c>
      <c r="N1008" s="25">
        <v>0</v>
      </c>
      <c r="O1008" s="25">
        <v>0</v>
      </c>
      <c r="P1008" s="25">
        <v>0</v>
      </c>
      <c r="Q1008" s="25">
        <v>0</v>
      </c>
      <c r="R1008" s="25">
        <v>0</v>
      </c>
      <c r="S1008" s="25">
        <v>0</v>
      </c>
      <c r="T1008" s="25">
        <v>0</v>
      </c>
      <c r="U1008" s="25">
        <v>0</v>
      </c>
      <c r="V1008" s="28">
        <v>0</v>
      </c>
      <c r="W1008" s="22">
        <v>0</v>
      </c>
      <c r="X1008" s="9">
        <v>0</v>
      </c>
      <c r="Y1008" s="9">
        <v>0</v>
      </c>
      <c r="Z1008" s="22">
        <v>0</v>
      </c>
      <c r="AA1008" s="22">
        <v>0</v>
      </c>
      <c r="AB1008" s="40">
        <v>0.01</v>
      </c>
      <c r="AC1008" s="40">
        <v>0.01</v>
      </c>
      <c r="AD1008" s="42">
        <v>0.1</v>
      </c>
      <c r="AE1008" s="46">
        <v>0.1</v>
      </c>
      <c r="AF1008" s="11">
        <v>0</v>
      </c>
      <c r="AG1008" s="41">
        <v>0.01</v>
      </c>
      <c r="AH1008" s="22">
        <v>0</v>
      </c>
      <c r="AI1008" s="22">
        <v>0</v>
      </c>
      <c r="AJ1008" s="22">
        <v>0</v>
      </c>
      <c r="AK1008" s="30">
        <v>0.15</v>
      </c>
      <c r="AL1008" s="28">
        <v>11</v>
      </c>
      <c r="AM1008" s="28">
        <v>84</v>
      </c>
      <c r="AN1008" s="28">
        <v>10</v>
      </c>
      <c r="AO1008" s="25">
        <v>6</v>
      </c>
      <c r="AP1008" s="25">
        <v>6</v>
      </c>
      <c r="AQ1008" s="25">
        <v>0.6</v>
      </c>
      <c r="AR1008" s="25">
        <v>0.2</v>
      </c>
    </row>
    <row r="1009" spans="1:44" ht="18" customHeight="1" x14ac:dyDescent="0.25">
      <c r="A1009" t="s">
        <v>866</v>
      </c>
      <c r="B1009" s="26" t="s">
        <v>1972</v>
      </c>
      <c r="C1009" s="11">
        <v>57.114548911999997</v>
      </c>
      <c r="D1009" s="11">
        <v>239</v>
      </c>
      <c r="E1009" s="37">
        <v>89.9</v>
      </c>
      <c r="F1009" s="38">
        <v>0</v>
      </c>
      <c r="G1009" s="25">
        <v>0</v>
      </c>
      <c r="H1009" s="25">
        <v>0.3</v>
      </c>
      <c r="I1009" s="25">
        <v>0.3</v>
      </c>
      <c r="J1009" s="25">
        <v>0.3</v>
      </c>
      <c r="K1009" s="25">
        <v>0.3</v>
      </c>
      <c r="L1009" s="30">
        <v>0</v>
      </c>
      <c r="M1009" s="25">
        <v>8</v>
      </c>
      <c r="N1009" s="25">
        <v>0</v>
      </c>
      <c r="O1009" s="25">
        <v>0</v>
      </c>
      <c r="P1009" s="25">
        <v>0</v>
      </c>
      <c r="Q1009" s="25">
        <v>0</v>
      </c>
      <c r="R1009" s="25">
        <v>0</v>
      </c>
      <c r="S1009" s="25">
        <v>0</v>
      </c>
      <c r="T1009" s="25">
        <v>0</v>
      </c>
      <c r="U1009" s="25">
        <v>0</v>
      </c>
      <c r="V1009" s="28">
        <v>0</v>
      </c>
      <c r="W1009" s="22">
        <v>0</v>
      </c>
      <c r="X1009" s="9">
        <v>0</v>
      </c>
      <c r="Y1009" s="9">
        <v>0</v>
      </c>
      <c r="Z1009" s="22">
        <v>0</v>
      </c>
      <c r="AA1009" s="22">
        <v>0</v>
      </c>
      <c r="AB1009" s="40">
        <v>0.02</v>
      </c>
      <c r="AC1009" s="40">
        <v>0.03</v>
      </c>
      <c r="AD1009" s="42">
        <v>0.1</v>
      </c>
      <c r="AE1009" s="46">
        <v>0.1</v>
      </c>
      <c r="AF1009" s="11">
        <v>0</v>
      </c>
      <c r="AG1009" s="41">
        <v>0.03</v>
      </c>
      <c r="AH1009" s="22">
        <v>0</v>
      </c>
      <c r="AI1009" s="22">
        <v>0</v>
      </c>
      <c r="AJ1009" s="22">
        <v>0</v>
      </c>
      <c r="AK1009" s="30">
        <v>0.22</v>
      </c>
      <c r="AL1009" s="28">
        <v>15</v>
      </c>
      <c r="AM1009" s="28">
        <v>108</v>
      </c>
      <c r="AN1009" s="28">
        <v>13</v>
      </c>
      <c r="AO1009" s="25">
        <v>8</v>
      </c>
      <c r="AP1009" s="25">
        <v>7</v>
      </c>
      <c r="AQ1009" s="25">
        <v>1</v>
      </c>
      <c r="AR1009" s="25">
        <v>0.1</v>
      </c>
    </row>
    <row r="1010" spans="1:44" ht="18" customHeight="1" x14ac:dyDescent="0.25">
      <c r="A1010" t="s">
        <v>867</v>
      </c>
      <c r="B1010" s="26" t="s">
        <v>1975</v>
      </c>
      <c r="C1010" s="11">
        <v>0</v>
      </c>
      <c r="D1010" s="11">
        <v>0</v>
      </c>
      <c r="E1010" s="37">
        <v>99.9</v>
      </c>
      <c r="F1010" s="38">
        <v>0</v>
      </c>
      <c r="G1010" s="25">
        <v>0</v>
      </c>
      <c r="H1010" s="25">
        <v>0</v>
      </c>
      <c r="I1010" s="25">
        <v>0</v>
      </c>
      <c r="J1010" s="25">
        <v>0</v>
      </c>
      <c r="K1010" s="25">
        <v>0</v>
      </c>
      <c r="L1010" s="30">
        <v>0</v>
      </c>
      <c r="M1010" s="25">
        <v>0</v>
      </c>
      <c r="N1010" s="25">
        <v>0</v>
      </c>
      <c r="O1010" s="25">
        <v>0</v>
      </c>
      <c r="P1010" s="25">
        <v>0</v>
      </c>
      <c r="Q1010" s="25">
        <v>0</v>
      </c>
      <c r="R1010" s="25">
        <v>0</v>
      </c>
      <c r="S1010" s="25">
        <v>0</v>
      </c>
      <c r="T1010" s="25">
        <v>0</v>
      </c>
      <c r="U1010" s="25">
        <v>0</v>
      </c>
      <c r="V1010" s="28">
        <v>0</v>
      </c>
      <c r="W1010" s="22">
        <v>0</v>
      </c>
      <c r="X1010" s="9">
        <v>0</v>
      </c>
      <c r="Y1010" s="9">
        <v>0</v>
      </c>
      <c r="Z1010" s="22">
        <v>0</v>
      </c>
      <c r="AA1010" s="22">
        <v>0</v>
      </c>
      <c r="AB1010" s="22">
        <v>0</v>
      </c>
      <c r="AC1010" s="22">
        <v>0</v>
      </c>
      <c r="AD1010" s="9">
        <v>0</v>
      </c>
      <c r="AE1010" s="22">
        <v>0</v>
      </c>
      <c r="AF1010" s="11">
        <v>0</v>
      </c>
      <c r="AG1010" s="22">
        <v>0</v>
      </c>
      <c r="AH1010" s="22">
        <v>0</v>
      </c>
      <c r="AI1010" s="22">
        <v>0</v>
      </c>
      <c r="AJ1010" s="22">
        <v>0</v>
      </c>
      <c r="AK1010" s="30">
        <v>0.09</v>
      </c>
      <c r="AL1010" s="25">
        <v>2</v>
      </c>
      <c r="AM1010" s="25">
        <v>0.2</v>
      </c>
      <c r="AN1010" s="25">
        <v>4</v>
      </c>
      <c r="AO1010" s="28">
        <v>0</v>
      </c>
      <c r="AP1010" s="25">
        <v>0.5</v>
      </c>
      <c r="AQ1010" s="25">
        <v>0</v>
      </c>
      <c r="AR1010" s="25">
        <v>0.1</v>
      </c>
    </row>
    <row r="1011" spans="1:44" ht="18" customHeight="1" x14ac:dyDescent="0.25">
      <c r="A1011" t="s">
        <v>868</v>
      </c>
      <c r="B1011" s="26" t="s">
        <v>1976</v>
      </c>
      <c r="C1011" s="11">
        <v>0</v>
      </c>
      <c r="D1011" s="11">
        <v>0</v>
      </c>
      <c r="E1011" s="37">
        <v>99.9</v>
      </c>
      <c r="F1011" s="38">
        <v>0</v>
      </c>
      <c r="G1011" s="25">
        <v>0</v>
      </c>
      <c r="H1011" s="25">
        <v>0</v>
      </c>
      <c r="I1011" s="25">
        <v>0</v>
      </c>
      <c r="J1011" s="25">
        <v>0</v>
      </c>
      <c r="K1011" s="25">
        <v>0</v>
      </c>
      <c r="L1011" s="30">
        <v>0</v>
      </c>
      <c r="M1011" s="25">
        <v>0</v>
      </c>
      <c r="N1011" s="25">
        <v>0</v>
      </c>
      <c r="O1011" s="25">
        <v>0</v>
      </c>
      <c r="P1011" s="25">
        <v>0</v>
      </c>
      <c r="Q1011" s="25">
        <v>0</v>
      </c>
      <c r="R1011" s="25">
        <v>0</v>
      </c>
      <c r="S1011" s="25">
        <v>0</v>
      </c>
      <c r="T1011" s="25">
        <v>0</v>
      </c>
      <c r="U1011" s="25">
        <v>0</v>
      </c>
      <c r="V1011" s="28">
        <v>0</v>
      </c>
      <c r="W1011" s="22">
        <v>0</v>
      </c>
      <c r="X1011" s="9">
        <v>0</v>
      </c>
      <c r="Y1011" s="9">
        <v>0</v>
      </c>
      <c r="Z1011" s="22">
        <v>0</v>
      </c>
      <c r="AA1011" s="22">
        <v>0</v>
      </c>
      <c r="AB1011" s="22">
        <v>0</v>
      </c>
      <c r="AC1011" s="22">
        <v>0</v>
      </c>
      <c r="AD1011" s="9">
        <v>0</v>
      </c>
      <c r="AE1011" s="22">
        <v>0</v>
      </c>
      <c r="AF1011" s="11">
        <v>0</v>
      </c>
      <c r="AG1011" s="22">
        <v>0</v>
      </c>
      <c r="AH1011" s="22">
        <v>0</v>
      </c>
      <c r="AI1011" s="22">
        <v>0</v>
      </c>
      <c r="AJ1011" s="22">
        <v>0</v>
      </c>
      <c r="AK1011" s="30">
        <v>1E-3</v>
      </c>
      <c r="AL1011" s="25">
        <v>0.7</v>
      </c>
      <c r="AM1011" s="25">
        <v>0.1</v>
      </c>
      <c r="AN1011" s="25">
        <v>0.2</v>
      </c>
      <c r="AO1011" s="28">
        <v>0</v>
      </c>
      <c r="AP1011" s="25">
        <v>0.1</v>
      </c>
      <c r="AQ1011" s="25">
        <v>0.02</v>
      </c>
      <c r="AR1011" s="25">
        <v>0.05</v>
      </c>
    </row>
    <row r="1012" spans="1:44" ht="18" customHeight="1" x14ac:dyDescent="0.25">
      <c r="A1012" t="s">
        <v>869</v>
      </c>
      <c r="B1012" s="26" t="s">
        <v>1977</v>
      </c>
      <c r="C1012" s="11">
        <v>0</v>
      </c>
      <c r="D1012" s="11">
        <v>0</v>
      </c>
      <c r="E1012" s="37">
        <v>99.9</v>
      </c>
      <c r="F1012" s="38">
        <v>0</v>
      </c>
      <c r="G1012" s="25">
        <v>0</v>
      </c>
      <c r="H1012" s="25">
        <v>0</v>
      </c>
      <c r="I1012" s="25">
        <v>0</v>
      </c>
      <c r="J1012" s="25">
        <v>0</v>
      </c>
      <c r="K1012" s="25">
        <v>0</v>
      </c>
      <c r="L1012" s="30">
        <v>0</v>
      </c>
      <c r="M1012" s="25">
        <v>0</v>
      </c>
      <c r="N1012" s="25">
        <v>0</v>
      </c>
      <c r="O1012" s="25">
        <v>0</v>
      </c>
      <c r="P1012" s="25">
        <v>0</v>
      </c>
      <c r="Q1012" s="25">
        <v>0</v>
      </c>
      <c r="R1012" s="25">
        <v>0</v>
      </c>
      <c r="S1012" s="25">
        <v>0</v>
      </c>
      <c r="T1012" s="25">
        <v>0</v>
      </c>
      <c r="U1012" s="25">
        <v>0</v>
      </c>
      <c r="V1012" s="28">
        <v>0</v>
      </c>
      <c r="W1012" s="22">
        <v>0</v>
      </c>
      <c r="X1012" s="9">
        <v>0</v>
      </c>
      <c r="Y1012" s="9">
        <v>0</v>
      </c>
      <c r="Z1012" s="22">
        <v>0</v>
      </c>
      <c r="AA1012" s="22">
        <v>0</v>
      </c>
      <c r="AB1012" s="22">
        <v>0</v>
      </c>
      <c r="AC1012" s="22">
        <v>0</v>
      </c>
      <c r="AD1012" s="9">
        <v>0</v>
      </c>
      <c r="AE1012" s="22">
        <v>0</v>
      </c>
      <c r="AF1012" s="11">
        <v>0</v>
      </c>
      <c r="AG1012" s="22">
        <v>0</v>
      </c>
      <c r="AH1012" s="22">
        <v>0</v>
      </c>
      <c r="AI1012" s="22">
        <v>0</v>
      </c>
      <c r="AJ1012" s="22">
        <v>0</v>
      </c>
      <c r="AK1012" s="30">
        <v>0.11</v>
      </c>
      <c r="AL1012" s="28">
        <v>64</v>
      </c>
      <c r="AM1012" s="25">
        <v>2</v>
      </c>
      <c r="AN1012" s="28">
        <v>19</v>
      </c>
      <c r="AO1012" s="28">
        <v>0</v>
      </c>
      <c r="AP1012" s="25">
        <v>2</v>
      </c>
      <c r="AQ1012" s="25">
        <v>0.5</v>
      </c>
      <c r="AR1012" s="25">
        <v>0.1</v>
      </c>
    </row>
    <row r="1013" spans="1:44" ht="18" customHeight="1" x14ac:dyDescent="0.25">
      <c r="A1013" t="s">
        <v>870</v>
      </c>
      <c r="B1013" s="26" t="s">
        <v>1978</v>
      </c>
      <c r="C1013" s="11">
        <v>0</v>
      </c>
      <c r="D1013" s="11">
        <v>0</v>
      </c>
      <c r="E1013" s="37">
        <v>99.9</v>
      </c>
      <c r="F1013" s="38">
        <v>0</v>
      </c>
      <c r="G1013" s="25">
        <v>0</v>
      </c>
      <c r="H1013" s="25">
        <v>0</v>
      </c>
      <c r="I1013" s="25">
        <v>0</v>
      </c>
      <c r="J1013" s="25">
        <v>0</v>
      </c>
      <c r="K1013" s="25">
        <v>0</v>
      </c>
      <c r="L1013" s="30">
        <v>0</v>
      </c>
      <c r="M1013" s="25">
        <v>0</v>
      </c>
      <c r="N1013" s="25">
        <v>0</v>
      </c>
      <c r="O1013" s="25">
        <v>0</v>
      </c>
      <c r="P1013" s="25">
        <v>0</v>
      </c>
      <c r="Q1013" s="25">
        <v>0</v>
      </c>
      <c r="R1013" s="25">
        <v>0</v>
      </c>
      <c r="S1013" s="25">
        <v>0</v>
      </c>
      <c r="T1013" s="25">
        <v>0</v>
      </c>
      <c r="U1013" s="25">
        <v>0</v>
      </c>
      <c r="V1013" s="28">
        <v>0</v>
      </c>
      <c r="W1013" s="22">
        <v>0</v>
      </c>
      <c r="X1013" s="9">
        <v>0</v>
      </c>
      <c r="Y1013" s="9">
        <v>0</v>
      </c>
      <c r="Z1013" s="22">
        <v>0</v>
      </c>
      <c r="AA1013" s="22">
        <v>0</v>
      </c>
      <c r="AB1013" s="22">
        <v>0</v>
      </c>
      <c r="AC1013" s="22">
        <v>0</v>
      </c>
      <c r="AD1013" s="9">
        <v>0</v>
      </c>
      <c r="AE1013" s="22">
        <v>0</v>
      </c>
      <c r="AF1013" s="11">
        <v>0</v>
      </c>
      <c r="AG1013" s="22">
        <v>0</v>
      </c>
      <c r="AH1013" s="22">
        <v>0</v>
      </c>
      <c r="AI1013" s="22">
        <v>0</v>
      </c>
      <c r="AJ1013" s="22">
        <v>0</v>
      </c>
      <c r="AK1013" s="30">
        <v>0.02</v>
      </c>
      <c r="AL1013" s="25">
        <v>4</v>
      </c>
      <c r="AM1013" s="25">
        <v>0.1</v>
      </c>
      <c r="AN1013" s="25">
        <v>9.1</v>
      </c>
      <c r="AO1013" s="28">
        <v>0</v>
      </c>
      <c r="AP1013" s="25">
        <v>3</v>
      </c>
      <c r="AQ1013" s="25">
        <v>0</v>
      </c>
      <c r="AR1013" s="25">
        <v>0</v>
      </c>
    </row>
    <row r="1014" spans="1:44" ht="18" customHeight="1" x14ac:dyDescent="0.25">
      <c r="A1014" t="s">
        <v>871</v>
      </c>
      <c r="B1014" s="26" t="s">
        <v>1979</v>
      </c>
      <c r="C1014" s="11">
        <v>0</v>
      </c>
      <c r="D1014" s="11">
        <v>0</v>
      </c>
      <c r="E1014" s="37">
        <v>99.9</v>
      </c>
      <c r="F1014" s="38">
        <v>0</v>
      </c>
      <c r="G1014" s="25">
        <v>0</v>
      </c>
      <c r="H1014" s="25">
        <v>0</v>
      </c>
      <c r="I1014" s="25">
        <v>0</v>
      </c>
      <c r="J1014" s="25">
        <v>0</v>
      </c>
      <c r="K1014" s="25">
        <v>0</v>
      </c>
      <c r="L1014" s="30">
        <v>0</v>
      </c>
      <c r="M1014" s="25">
        <v>0</v>
      </c>
      <c r="N1014" s="25">
        <v>0</v>
      </c>
      <c r="O1014" s="25">
        <v>0</v>
      </c>
      <c r="P1014" s="25">
        <v>0</v>
      </c>
      <c r="Q1014" s="25">
        <v>0</v>
      </c>
      <c r="R1014" s="25">
        <v>0</v>
      </c>
      <c r="S1014" s="25">
        <v>0</v>
      </c>
      <c r="T1014" s="25">
        <v>0</v>
      </c>
      <c r="U1014" s="25">
        <v>0</v>
      </c>
      <c r="V1014" s="28">
        <v>0</v>
      </c>
      <c r="W1014" s="22">
        <v>0</v>
      </c>
      <c r="X1014" s="9">
        <v>0</v>
      </c>
      <c r="Y1014" s="9">
        <v>0</v>
      </c>
      <c r="Z1014" s="22">
        <v>0</v>
      </c>
      <c r="AA1014" s="22">
        <v>0</v>
      </c>
      <c r="AB1014" s="22">
        <v>0</v>
      </c>
      <c r="AC1014" s="22">
        <v>0</v>
      </c>
      <c r="AD1014" s="9">
        <v>0</v>
      </c>
      <c r="AE1014" s="22">
        <v>0</v>
      </c>
      <c r="AF1014" s="11">
        <v>0</v>
      </c>
      <c r="AG1014" s="22">
        <v>0</v>
      </c>
      <c r="AH1014" s="22">
        <v>0</v>
      </c>
      <c r="AI1014" s="22">
        <v>0</v>
      </c>
      <c r="AJ1014" s="22">
        <v>0</v>
      </c>
      <c r="AK1014" s="30">
        <v>0.04</v>
      </c>
      <c r="AL1014" s="28">
        <v>17</v>
      </c>
      <c r="AM1014" s="25">
        <v>0.6</v>
      </c>
      <c r="AN1014" s="28">
        <v>12</v>
      </c>
      <c r="AO1014" s="28">
        <v>0</v>
      </c>
      <c r="AP1014" s="25">
        <v>4</v>
      </c>
      <c r="AQ1014" s="25">
        <v>0.02</v>
      </c>
      <c r="AR1014" s="25">
        <v>0</v>
      </c>
    </row>
    <row r="1015" spans="1:44" ht="18" customHeight="1" x14ac:dyDescent="0.25">
      <c r="A1015" t="s">
        <v>895</v>
      </c>
      <c r="B1015" s="26" t="s">
        <v>1980</v>
      </c>
      <c r="C1015" s="11">
        <v>34.412113151999996</v>
      </c>
      <c r="D1015" s="11">
        <v>144</v>
      </c>
      <c r="E1015" s="37">
        <v>90.8</v>
      </c>
      <c r="F1015" s="38">
        <v>0</v>
      </c>
      <c r="G1015" s="25">
        <v>0</v>
      </c>
      <c r="H1015" s="25">
        <v>9</v>
      </c>
      <c r="I1015" s="25">
        <v>9.1999999999999993</v>
      </c>
      <c r="J1015" s="25">
        <v>9</v>
      </c>
      <c r="K1015" s="25">
        <v>9</v>
      </c>
      <c r="L1015" s="30">
        <v>0</v>
      </c>
      <c r="M1015" s="25">
        <v>0</v>
      </c>
      <c r="N1015" s="25">
        <v>0</v>
      </c>
      <c r="O1015" s="25">
        <v>0</v>
      </c>
      <c r="P1015" s="25">
        <v>0</v>
      </c>
      <c r="Q1015" s="25">
        <v>0</v>
      </c>
      <c r="R1015" s="25">
        <v>0</v>
      </c>
      <c r="S1015" s="25">
        <v>0</v>
      </c>
      <c r="T1015" s="25">
        <v>0</v>
      </c>
      <c r="U1015" s="25">
        <v>0</v>
      </c>
      <c r="V1015" s="28">
        <v>0</v>
      </c>
      <c r="W1015" s="22">
        <v>0</v>
      </c>
      <c r="X1015" s="9">
        <v>0</v>
      </c>
      <c r="Y1015" s="9">
        <v>0</v>
      </c>
      <c r="Z1015" s="22">
        <v>0</v>
      </c>
      <c r="AA1015" s="22">
        <v>0</v>
      </c>
      <c r="AB1015" s="22">
        <v>0</v>
      </c>
      <c r="AC1015" s="22">
        <v>0</v>
      </c>
      <c r="AD1015" s="9">
        <v>0</v>
      </c>
      <c r="AE1015" s="22">
        <v>0</v>
      </c>
      <c r="AF1015" s="11">
        <v>0</v>
      </c>
      <c r="AG1015" s="22">
        <v>0</v>
      </c>
      <c r="AH1015" s="22">
        <v>0</v>
      </c>
      <c r="AI1015" s="22">
        <v>0</v>
      </c>
      <c r="AJ1015" s="22">
        <v>0</v>
      </c>
      <c r="AK1015" s="30">
        <v>0.1</v>
      </c>
      <c r="AL1015" s="25">
        <v>5</v>
      </c>
      <c r="AM1015" s="25">
        <v>1</v>
      </c>
      <c r="AN1015" s="25">
        <v>6</v>
      </c>
      <c r="AO1015" s="28">
        <v>10</v>
      </c>
      <c r="AP1015" s="25">
        <v>1</v>
      </c>
      <c r="AQ1015" s="25">
        <v>0</v>
      </c>
      <c r="AR1015" s="25">
        <v>0</v>
      </c>
    </row>
    <row r="1016" spans="1:44" ht="18" customHeight="1" x14ac:dyDescent="0.25">
      <c r="A1016" t="s">
        <v>885</v>
      </c>
      <c r="B1016" s="26" t="s">
        <v>1058</v>
      </c>
      <c r="C1016" s="11">
        <v>0</v>
      </c>
      <c r="D1016" s="11">
        <v>0</v>
      </c>
      <c r="E1016" s="37">
        <v>99.8</v>
      </c>
      <c r="F1016" s="38">
        <v>0</v>
      </c>
      <c r="G1016" s="25">
        <v>0</v>
      </c>
      <c r="H1016" s="25">
        <v>0</v>
      </c>
      <c r="I1016" s="25">
        <v>0</v>
      </c>
      <c r="J1016" s="25">
        <v>0</v>
      </c>
      <c r="K1016" s="25">
        <v>0</v>
      </c>
      <c r="L1016" s="30">
        <v>0</v>
      </c>
      <c r="M1016" s="25">
        <v>0</v>
      </c>
      <c r="N1016" s="25">
        <v>0</v>
      </c>
      <c r="O1016" s="25">
        <v>0</v>
      </c>
      <c r="P1016" s="25">
        <v>0</v>
      </c>
      <c r="Q1016" s="25">
        <v>0</v>
      </c>
      <c r="R1016" s="25">
        <v>0</v>
      </c>
      <c r="S1016" s="25">
        <v>0</v>
      </c>
      <c r="T1016" s="25">
        <v>0</v>
      </c>
      <c r="U1016" s="25">
        <v>0</v>
      </c>
      <c r="V1016" s="28">
        <v>0</v>
      </c>
      <c r="W1016" s="22">
        <v>0</v>
      </c>
      <c r="X1016" s="9">
        <v>0</v>
      </c>
      <c r="Y1016" s="9">
        <v>0</v>
      </c>
      <c r="Z1016" s="22">
        <v>0</v>
      </c>
      <c r="AA1016" s="22">
        <v>0</v>
      </c>
      <c r="AB1016" s="22">
        <v>0</v>
      </c>
      <c r="AC1016" s="22">
        <v>0</v>
      </c>
      <c r="AD1016" s="9">
        <v>0</v>
      </c>
      <c r="AE1016" s="22">
        <v>0</v>
      </c>
      <c r="AF1016" s="11">
        <v>0</v>
      </c>
      <c r="AG1016" s="22">
        <v>0</v>
      </c>
      <c r="AH1016" s="22">
        <v>0</v>
      </c>
      <c r="AI1016" s="22">
        <v>0</v>
      </c>
      <c r="AJ1016" s="22">
        <v>0</v>
      </c>
      <c r="AK1016" s="30">
        <v>0.02</v>
      </c>
      <c r="AL1016" s="25">
        <v>5</v>
      </c>
      <c r="AM1016" s="25">
        <v>1</v>
      </c>
      <c r="AN1016" s="25">
        <v>4</v>
      </c>
      <c r="AO1016" s="25">
        <v>8</v>
      </c>
      <c r="AP1016" s="25">
        <v>1</v>
      </c>
      <c r="AQ1016" s="25">
        <v>0</v>
      </c>
      <c r="AR1016" s="25">
        <v>0.1</v>
      </c>
    </row>
    <row r="1017" spans="1:44" ht="18" customHeight="1" x14ac:dyDescent="0.25">
      <c r="A1017" t="s">
        <v>896</v>
      </c>
      <c r="B1017" s="26" t="s">
        <v>1981</v>
      </c>
      <c r="C1017" s="11">
        <v>27.720868927999998</v>
      </c>
      <c r="D1017" s="11">
        <v>116</v>
      </c>
      <c r="E1017" s="37">
        <v>92.9</v>
      </c>
      <c r="F1017" s="38">
        <v>0</v>
      </c>
      <c r="G1017" s="25">
        <v>0</v>
      </c>
      <c r="H1017" s="25">
        <v>7</v>
      </c>
      <c r="I1017" s="25">
        <v>7.4</v>
      </c>
      <c r="J1017" s="25">
        <v>7</v>
      </c>
      <c r="K1017" s="25">
        <v>7</v>
      </c>
      <c r="L1017" s="30">
        <v>0</v>
      </c>
      <c r="M1017" s="25">
        <v>0</v>
      </c>
      <c r="N1017" s="25">
        <v>0</v>
      </c>
      <c r="O1017" s="25">
        <v>0</v>
      </c>
      <c r="P1017" s="25">
        <v>0</v>
      </c>
      <c r="Q1017" s="25">
        <v>0</v>
      </c>
      <c r="R1017" s="25">
        <v>0</v>
      </c>
      <c r="S1017" s="25">
        <v>0</v>
      </c>
      <c r="T1017" s="25">
        <v>0</v>
      </c>
      <c r="U1017" s="25">
        <v>0</v>
      </c>
      <c r="V1017" s="28">
        <v>0</v>
      </c>
      <c r="W1017" s="22">
        <v>0</v>
      </c>
      <c r="X1017" s="9">
        <v>0</v>
      </c>
      <c r="Y1017" s="9">
        <v>0</v>
      </c>
      <c r="Z1017" s="22">
        <v>0</v>
      </c>
      <c r="AA1017" s="22">
        <v>0</v>
      </c>
      <c r="AB1017" s="22">
        <v>0</v>
      </c>
      <c r="AC1017" s="22">
        <v>0</v>
      </c>
      <c r="AD1017" s="9">
        <v>0</v>
      </c>
      <c r="AE1017" s="22">
        <v>0</v>
      </c>
      <c r="AF1017" s="11">
        <v>0</v>
      </c>
      <c r="AG1017" s="22">
        <v>0</v>
      </c>
      <c r="AH1017" s="22">
        <v>0</v>
      </c>
      <c r="AI1017" s="22">
        <v>0</v>
      </c>
      <c r="AJ1017" s="22">
        <v>0</v>
      </c>
      <c r="AK1017" s="30">
        <v>0.08</v>
      </c>
      <c r="AL1017" s="25">
        <v>9</v>
      </c>
      <c r="AM1017" s="25">
        <v>1</v>
      </c>
      <c r="AN1017" s="25">
        <v>5</v>
      </c>
      <c r="AO1017" s="28">
        <v>0</v>
      </c>
      <c r="AP1017" s="28">
        <v>0</v>
      </c>
      <c r="AQ1017" s="25">
        <v>0</v>
      </c>
      <c r="AR1017" s="25">
        <v>0</v>
      </c>
    </row>
    <row r="1018" spans="1:44" ht="18" customHeight="1" x14ac:dyDescent="0.25">
      <c r="A1018" t="s">
        <v>897</v>
      </c>
      <c r="B1018" s="26" t="s">
        <v>1982</v>
      </c>
      <c r="C1018" s="11">
        <v>40.147465343999997</v>
      </c>
      <c r="D1018" s="11">
        <v>168</v>
      </c>
      <c r="E1018" s="37">
        <v>89.4</v>
      </c>
      <c r="F1018" s="38">
        <v>0</v>
      </c>
      <c r="G1018" s="25">
        <v>0</v>
      </c>
      <c r="H1018" s="25">
        <v>10.5</v>
      </c>
      <c r="I1018" s="25">
        <v>10.7</v>
      </c>
      <c r="J1018" s="25">
        <v>10.5</v>
      </c>
      <c r="K1018" s="25">
        <v>10.5</v>
      </c>
      <c r="L1018" s="30">
        <v>0</v>
      </c>
      <c r="M1018" s="25">
        <v>0</v>
      </c>
      <c r="N1018" s="25">
        <v>0</v>
      </c>
      <c r="O1018" s="25">
        <v>0</v>
      </c>
      <c r="P1018" s="25">
        <v>0</v>
      </c>
      <c r="Q1018" s="25">
        <v>0</v>
      </c>
      <c r="R1018" s="25">
        <v>0</v>
      </c>
      <c r="S1018" s="25">
        <v>0</v>
      </c>
      <c r="T1018" s="25">
        <v>0</v>
      </c>
      <c r="U1018" s="25">
        <v>0</v>
      </c>
      <c r="V1018" s="28">
        <v>0</v>
      </c>
      <c r="W1018" s="22">
        <v>0</v>
      </c>
      <c r="X1018" s="9">
        <v>0</v>
      </c>
      <c r="Y1018" s="9">
        <v>0</v>
      </c>
      <c r="Z1018" s="22">
        <v>0</v>
      </c>
      <c r="AA1018" s="22">
        <v>0</v>
      </c>
      <c r="AB1018" s="22">
        <v>0</v>
      </c>
      <c r="AC1018" s="22">
        <v>0</v>
      </c>
      <c r="AD1018" s="9">
        <v>0</v>
      </c>
      <c r="AE1018" s="22">
        <v>0</v>
      </c>
      <c r="AF1018" s="11">
        <v>0</v>
      </c>
      <c r="AG1018" s="22">
        <v>0</v>
      </c>
      <c r="AH1018" s="22">
        <v>0</v>
      </c>
      <c r="AI1018" s="22">
        <v>0</v>
      </c>
      <c r="AJ1018" s="22">
        <v>0</v>
      </c>
      <c r="AK1018" s="30">
        <v>0.02</v>
      </c>
      <c r="AL1018" s="28">
        <v>10</v>
      </c>
      <c r="AM1018" s="25">
        <v>2</v>
      </c>
      <c r="AN1018" s="25">
        <v>4</v>
      </c>
      <c r="AO1018" s="25">
        <v>1</v>
      </c>
      <c r="AP1018" s="25">
        <v>1</v>
      </c>
      <c r="AQ1018" s="25">
        <v>0.1</v>
      </c>
      <c r="AR1018" s="25">
        <v>0.1</v>
      </c>
    </row>
    <row r="1019" spans="1:44" ht="18" customHeight="1" x14ac:dyDescent="0.25">
      <c r="A1019" t="s">
        <v>872</v>
      </c>
      <c r="B1019" s="26" t="s">
        <v>1059</v>
      </c>
      <c r="C1019" s="11">
        <v>3.5845951199999999</v>
      </c>
      <c r="D1019" s="11">
        <v>15</v>
      </c>
      <c r="E1019" s="37">
        <v>96.2</v>
      </c>
      <c r="F1019" s="38">
        <v>0.4</v>
      </c>
      <c r="G1019" s="25">
        <v>0.1</v>
      </c>
      <c r="H1019" s="25">
        <v>0.3</v>
      </c>
      <c r="I1019" s="25">
        <v>0.3</v>
      </c>
      <c r="J1019" s="25">
        <v>0</v>
      </c>
      <c r="K1019" s="25">
        <v>0</v>
      </c>
      <c r="L1019" s="30">
        <v>0</v>
      </c>
      <c r="M1019" s="25">
        <v>0</v>
      </c>
      <c r="N1019" s="25">
        <v>0.3</v>
      </c>
      <c r="O1019" s="25">
        <v>0</v>
      </c>
      <c r="P1019" s="25">
        <v>0</v>
      </c>
      <c r="Q1019" s="25">
        <v>0</v>
      </c>
      <c r="R1019" s="25">
        <v>0</v>
      </c>
      <c r="S1019" s="25">
        <v>0.1</v>
      </c>
      <c r="T1019" s="25">
        <v>0</v>
      </c>
      <c r="U1019" s="25">
        <v>0</v>
      </c>
      <c r="V1019" s="28">
        <v>0</v>
      </c>
      <c r="W1019" s="22">
        <v>0</v>
      </c>
      <c r="X1019" s="9">
        <v>0</v>
      </c>
      <c r="Y1019" s="9">
        <v>0</v>
      </c>
      <c r="Z1019" s="22">
        <v>0</v>
      </c>
      <c r="AA1019" s="22">
        <v>0</v>
      </c>
      <c r="AB1019" s="22">
        <v>0</v>
      </c>
      <c r="AC1019" s="22">
        <v>0</v>
      </c>
      <c r="AD1019" s="42">
        <v>0.7</v>
      </c>
      <c r="AE1019" s="46">
        <v>0.7</v>
      </c>
      <c r="AF1019" s="11">
        <v>0</v>
      </c>
      <c r="AG1019" s="22">
        <v>0</v>
      </c>
      <c r="AH1019" s="22">
        <v>0</v>
      </c>
      <c r="AI1019" s="22">
        <v>0</v>
      </c>
      <c r="AJ1019" s="22">
        <v>0</v>
      </c>
      <c r="AK1019" s="30">
        <v>0.52</v>
      </c>
      <c r="AL1019" s="25">
        <v>3</v>
      </c>
      <c r="AM1019" s="28">
        <v>266</v>
      </c>
      <c r="AN1019" s="25">
        <v>3</v>
      </c>
      <c r="AO1019" s="28">
        <v>11</v>
      </c>
      <c r="AP1019" s="28">
        <v>10</v>
      </c>
      <c r="AQ1019" s="25">
        <v>0</v>
      </c>
      <c r="AR1019" s="25">
        <v>0</v>
      </c>
    </row>
    <row r="1020" spans="1:44" ht="18" customHeight="1" x14ac:dyDescent="0.25">
      <c r="A1020" t="s">
        <v>873</v>
      </c>
      <c r="B1020" s="26" t="s">
        <v>1983</v>
      </c>
      <c r="C1020" s="11">
        <v>1.9117840639999999</v>
      </c>
      <c r="D1020" s="11">
        <v>8</v>
      </c>
      <c r="E1020" s="37">
        <v>97.8</v>
      </c>
      <c r="F1020" s="38">
        <v>0.2</v>
      </c>
      <c r="G1020" s="25">
        <v>0</v>
      </c>
      <c r="H1020" s="25">
        <v>0.3</v>
      </c>
      <c r="I1020" s="25">
        <v>0.3</v>
      </c>
      <c r="J1020" s="25">
        <v>0</v>
      </c>
      <c r="K1020" s="25">
        <v>0</v>
      </c>
      <c r="L1020" s="30">
        <v>0</v>
      </c>
      <c r="M1020" s="25">
        <v>0</v>
      </c>
      <c r="N1020" s="25">
        <v>0.3</v>
      </c>
      <c r="O1020" s="25">
        <v>0</v>
      </c>
      <c r="P1020" s="25">
        <v>0</v>
      </c>
      <c r="Q1020" s="25">
        <v>0</v>
      </c>
      <c r="R1020" s="25">
        <v>0</v>
      </c>
      <c r="S1020" s="25">
        <v>0</v>
      </c>
      <c r="T1020" s="25">
        <v>0</v>
      </c>
      <c r="U1020" s="25">
        <v>0</v>
      </c>
      <c r="V1020" s="28">
        <v>0</v>
      </c>
      <c r="W1020" s="22">
        <v>0</v>
      </c>
      <c r="X1020" s="9">
        <v>0</v>
      </c>
      <c r="Y1020" s="9">
        <v>0</v>
      </c>
      <c r="Z1020" s="22">
        <v>0</v>
      </c>
      <c r="AA1020" s="22">
        <v>0</v>
      </c>
      <c r="AB1020" s="22">
        <v>0</v>
      </c>
      <c r="AC1020" s="22">
        <v>0</v>
      </c>
      <c r="AD1020" s="42">
        <v>0.7</v>
      </c>
      <c r="AE1020" s="46">
        <v>0.7</v>
      </c>
      <c r="AF1020" s="11">
        <v>0</v>
      </c>
      <c r="AG1020" s="22">
        <v>0</v>
      </c>
      <c r="AH1020" s="22">
        <v>0</v>
      </c>
      <c r="AI1020" s="22">
        <v>0</v>
      </c>
      <c r="AJ1020" s="22">
        <v>0</v>
      </c>
      <c r="AK1020" s="30">
        <v>0.3</v>
      </c>
      <c r="AL1020" s="25">
        <v>1</v>
      </c>
      <c r="AM1020" s="28">
        <v>154</v>
      </c>
      <c r="AN1020" s="25">
        <v>2</v>
      </c>
      <c r="AO1020" s="28">
        <v>10</v>
      </c>
      <c r="AP1020" s="25">
        <v>5</v>
      </c>
      <c r="AQ1020" s="25">
        <v>0</v>
      </c>
      <c r="AR1020" s="25">
        <v>0</v>
      </c>
    </row>
    <row r="1021" spans="1:44" ht="18" customHeight="1" x14ac:dyDescent="0.25">
      <c r="A1021" t="s">
        <v>874</v>
      </c>
      <c r="B1021" s="26" t="s">
        <v>1984</v>
      </c>
      <c r="C1021" s="11">
        <v>1.9117840639999999</v>
      </c>
      <c r="D1021" s="11">
        <v>8</v>
      </c>
      <c r="E1021" s="37">
        <v>98.5</v>
      </c>
      <c r="F1021" s="38">
        <v>0.2</v>
      </c>
      <c r="G1021" s="25">
        <v>0</v>
      </c>
      <c r="H1021" s="25">
        <v>0.3</v>
      </c>
      <c r="I1021" s="25">
        <v>0.3</v>
      </c>
      <c r="J1021" s="25">
        <v>0</v>
      </c>
      <c r="K1021" s="25">
        <v>0</v>
      </c>
      <c r="L1021" s="30">
        <v>0</v>
      </c>
      <c r="M1021" s="25">
        <v>0</v>
      </c>
      <c r="N1021" s="25">
        <v>0.3</v>
      </c>
      <c r="O1021" s="25">
        <v>0</v>
      </c>
      <c r="P1021" s="25">
        <v>0</v>
      </c>
      <c r="Q1021" s="25">
        <v>0</v>
      </c>
      <c r="R1021" s="25">
        <v>0</v>
      </c>
      <c r="S1021" s="25">
        <v>0</v>
      </c>
      <c r="T1021" s="25">
        <v>0</v>
      </c>
      <c r="U1021" s="25">
        <v>0</v>
      </c>
      <c r="V1021" s="28">
        <v>0</v>
      </c>
      <c r="W1021" s="22">
        <v>0</v>
      </c>
      <c r="X1021" s="9">
        <v>0</v>
      </c>
      <c r="Y1021" s="9">
        <v>0</v>
      </c>
      <c r="Z1021" s="22">
        <v>0</v>
      </c>
      <c r="AA1021" s="22">
        <v>0</v>
      </c>
      <c r="AB1021" s="22">
        <v>0</v>
      </c>
      <c r="AC1021" s="22">
        <v>0</v>
      </c>
      <c r="AD1021" s="42">
        <v>0.7</v>
      </c>
      <c r="AE1021" s="46">
        <v>0.7</v>
      </c>
      <c r="AF1021" s="11">
        <v>0</v>
      </c>
      <c r="AG1021" s="22">
        <v>0</v>
      </c>
      <c r="AH1021" s="22">
        <v>0</v>
      </c>
      <c r="AI1021" s="22">
        <v>0</v>
      </c>
      <c r="AJ1021" s="22">
        <v>0</v>
      </c>
      <c r="AK1021" s="30">
        <v>0.2</v>
      </c>
      <c r="AL1021" s="25">
        <v>2</v>
      </c>
      <c r="AM1021" s="28">
        <v>108</v>
      </c>
      <c r="AN1021" s="25">
        <v>1</v>
      </c>
      <c r="AO1021" s="25">
        <v>5</v>
      </c>
      <c r="AP1021" s="25">
        <v>5</v>
      </c>
      <c r="AQ1021" s="25">
        <v>0</v>
      </c>
      <c r="AR1021" s="25">
        <v>0</v>
      </c>
    </row>
    <row r="1022" spans="1:44" ht="18" customHeight="1" x14ac:dyDescent="0.25">
      <c r="A1022" t="s">
        <v>875</v>
      </c>
      <c r="B1022" s="26" t="s">
        <v>1985</v>
      </c>
      <c r="C1022" s="11">
        <v>3.345622112</v>
      </c>
      <c r="D1022" s="11">
        <v>14</v>
      </c>
      <c r="E1022" s="37">
        <v>97</v>
      </c>
      <c r="F1022" s="38">
        <v>0.3</v>
      </c>
      <c r="G1022" s="25">
        <v>0.1</v>
      </c>
      <c r="H1022" s="25">
        <v>0.3</v>
      </c>
      <c r="I1022" s="25">
        <v>0.3</v>
      </c>
      <c r="J1022" s="25">
        <v>0</v>
      </c>
      <c r="K1022" s="25">
        <v>0</v>
      </c>
      <c r="L1022" s="30">
        <v>0</v>
      </c>
      <c r="M1022" s="25">
        <v>0</v>
      </c>
      <c r="N1022" s="25">
        <v>0.3</v>
      </c>
      <c r="O1022" s="25">
        <v>0</v>
      </c>
      <c r="P1022" s="25">
        <v>0</v>
      </c>
      <c r="Q1022" s="25">
        <v>0</v>
      </c>
      <c r="R1022" s="25">
        <v>0</v>
      </c>
      <c r="S1022" s="25">
        <v>0.1</v>
      </c>
      <c r="T1022" s="25">
        <v>0</v>
      </c>
      <c r="U1022" s="25">
        <v>0</v>
      </c>
      <c r="V1022" s="28">
        <v>0</v>
      </c>
      <c r="W1022" s="22">
        <v>0</v>
      </c>
      <c r="X1022" s="9">
        <v>0</v>
      </c>
      <c r="Y1022" s="9">
        <v>0</v>
      </c>
      <c r="Z1022" s="22">
        <v>0</v>
      </c>
      <c r="AA1022" s="22">
        <v>0</v>
      </c>
      <c r="AB1022" s="22">
        <v>0</v>
      </c>
      <c r="AC1022" s="22">
        <v>0</v>
      </c>
      <c r="AD1022" s="42">
        <v>0.7</v>
      </c>
      <c r="AE1022" s="46">
        <v>0.7</v>
      </c>
      <c r="AF1022" s="11">
        <v>0</v>
      </c>
      <c r="AG1022" s="22">
        <v>0</v>
      </c>
      <c r="AH1022" s="22">
        <v>0</v>
      </c>
      <c r="AI1022" s="22">
        <v>0</v>
      </c>
      <c r="AJ1022" s="22">
        <v>0</v>
      </c>
      <c r="AK1022" s="30">
        <v>0.43</v>
      </c>
      <c r="AL1022" s="25">
        <v>2</v>
      </c>
      <c r="AM1022" s="28">
        <v>221</v>
      </c>
      <c r="AN1022" s="25">
        <v>3</v>
      </c>
      <c r="AO1022" s="28">
        <v>11</v>
      </c>
      <c r="AP1022" s="25">
        <v>8</v>
      </c>
      <c r="AQ1022" s="25">
        <v>0</v>
      </c>
      <c r="AR1022" s="25">
        <v>0</v>
      </c>
    </row>
    <row r="1023" spans="1:44" ht="18" customHeight="1" x14ac:dyDescent="0.25">
      <c r="A1023" t="s">
        <v>876</v>
      </c>
      <c r="B1023" s="26" t="s">
        <v>1986</v>
      </c>
      <c r="C1023" s="11">
        <v>224.63462751999998</v>
      </c>
      <c r="D1023" s="11">
        <v>940</v>
      </c>
      <c r="E1023" s="37">
        <v>2.9</v>
      </c>
      <c r="F1023" s="38">
        <v>14.9</v>
      </c>
      <c r="G1023" s="25">
        <v>0.5</v>
      </c>
      <c r="H1023" s="25">
        <v>41.1</v>
      </c>
      <c r="I1023" s="25">
        <v>42.8</v>
      </c>
      <c r="J1023" s="25">
        <v>24.3</v>
      </c>
      <c r="K1023" s="25">
        <v>24.3</v>
      </c>
      <c r="L1023" s="30">
        <v>0</v>
      </c>
      <c r="M1023" s="25">
        <v>0</v>
      </c>
      <c r="N1023" s="25">
        <v>16.8</v>
      </c>
      <c r="O1023" s="25">
        <v>0</v>
      </c>
      <c r="P1023" s="25">
        <v>2</v>
      </c>
      <c r="Q1023" s="25">
        <v>0.2</v>
      </c>
      <c r="R1023" s="25">
        <v>0</v>
      </c>
      <c r="S1023" s="25">
        <v>0.2</v>
      </c>
      <c r="T1023" s="25">
        <v>0</v>
      </c>
      <c r="U1023" s="25">
        <v>0.2</v>
      </c>
      <c r="V1023" s="28">
        <v>0</v>
      </c>
      <c r="W1023" s="22">
        <v>0</v>
      </c>
      <c r="X1023" s="9">
        <v>0</v>
      </c>
      <c r="Y1023" s="9">
        <v>0</v>
      </c>
      <c r="Z1023" s="22">
        <v>0</v>
      </c>
      <c r="AA1023" s="22">
        <v>0</v>
      </c>
      <c r="AB1023" s="22">
        <v>0.04</v>
      </c>
      <c r="AC1023" s="22">
        <v>0.21</v>
      </c>
      <c r="AD1023" s="42">
        <v>28</v>
      </c>
      <c r="AE1023" s="46">
        <v>25</v>
      </c>
      <c r="AF1023" s="11">
        <v>3</v>
      </c>
      <c r="AG1023" s="22">
        <v>0</v>
      </c>
      <c r="AH1023" s="22">
        <v>0</v>
      </c>
      <c r="AI1023" s="22">
        <v>0</v>
      </c>
      <c r="AJ1023" s="22">
        <v>0</v>
      </c>
      <c r="AK1023" s="30">
        <v>9.1</v>
      </c>
      <c r="AL1023" s="25">
        <v>42</v>
      </c>
      <c r="AM1023" s="28">
        <v>3249</v>
      </c>
      <c r="AN1023" s="25">
        <v>89</v>
      </c>
      <c r="AO1023" s="28">
        <v>320</v>
      </c>
      <c r="AP1023" s="28">
        <v>219</v>
      </c>
      <c r="AQ1023" s="25">
        <v>0.8</v>
      </c>
      <c r="AR1023" s="25">
        <v>0.2</v>
      </c>
    </row>
    <row r="1024" spans="1:44" ht="18" customHeight="1" x14ac:dyDescent="0.25">
      <c r="A1024" t="s">
        <v>877</v>
      </c>
      <c r="B1024" s="26" t="s">
        <v>1987</v>
      </c>
      <c r="C1024" s="11">
        <v>229.41408767999999</v>
      </c>
      <c r="D1024" s="11">
        <v>960</v>
      </c>
      <c r="E1024" s="37">
        <v>2</v>
      </c>
      <c r="F1024" s="38">
        <v>16.100000000000001</v>
      </c>
      <c r="G1024" s="25">
        <v>0.5</v>
      </c>
      <c r="H1024" s="25">
        <v>41.1</v>
      </c>
      <c r="I1024" s="25">
        <v>42.8</v>
      </c>
      <c r="J1024" s="25">
        <v>24.3</v>
      </c>
      <c r="K1024" s="25">
        <v>24.3</v>
      </c>
      <c r="L1024" s="30">
        <v>0</v>
      </c>
      <c r="M1024" s="25">
        <v>0</v>
      </c>
      <c r="N1024" s="25">
        <v>16.8</v>
      </c>
      <c r="O1024" s="25">
        <v>0</v>
      </c>
      <c r="P1024" s="25">
        <v>2</v>
      </c>
      <c r="Q1024" s="25">
        <v>0.2</v>
      </c>
      <c r="R1024" s="25">
        <v>0</v>
      </c>
      <c r="S1024" s="25">
        <v>0.2</v>
      </c>
      <c r="T1024" s="25">
        <v>0</v>
      </c>
      <c r="U1024" s="25">
        <v>0.2</v>
      </c>
      <c r="V1024" s="28">
        <v>0</v>
      </c>
      <c r="W1024" s="22">
        <v>0</v>
      </c>
      <c r="X1024" s="9">
        <v>0</v>
      </c>
      <c r="Y1024" s="9">
        <v>0</v>
      </c>
      <c r="Z1024" s="22">
        <v>0</v>
      </c>
      <c r="AA1024" s="22">
        <v>0</v>
      </c>
      <c r="AB1024" s="40">
        <v>0.04</v>
      </c>
      <c r="AC1024" s="22">
        <v>0.21</v>
      </c>
      <c r="AD1024" s="9">
        <v>28</v>
      </c>
      <c r="AE1024" s="22">
        <v>25</v>
      </c>
      <c r="AF1024" s="31">
        <v>3.2</v>
      </c>
      <c r="AG1024" s="22">
        <v>0</v>
      </c>
      <c r="AH1024" s="22">
        <v>0</v>
      </c>
      <c r="AI1024" s="22">
        <v>0</v>
      </c>
      <c r="AJ1024" s="22">
        <v>0</v>
      </c>
      <c r="AK1024" s="30">
        <v>8.5</v>
      </c>
      <c r="AL1024" s="28">
        <v>344</v>
      </c>
      <c r="AM1024" s="28">
        <v>3457</v>
      </c>
      <c r="AN1024" s="28">
        <v>165</v>
      </c>
      <c r="AO1024" s="28">
        <v>291</v>
      </c>
      <c r="AP1024" s="28">
        <v>179</v>
      </c>
      <c r="AQ1024" s="25">
        <v>2.7</v>
      </c>
      <c r="AR1024" s="25">
        <v>0.2</v>
      </c>
    </row>
    <row r="1025" spans="1:44" ht="18" customHeight="1" x14ac:dyDescent="0.25">
      <c r="A1025" t="s">
        <v>878</v>
      </c>
      <c r="B1025" s="26" t="s">
        <v>1988</v>
      </c>
      <c r="C1025" s="11">
        <v>226.78538459199999</v>
      </c>
      <c r="D1025" s="11">
        <v>949</v>
      </c>
      <c r="E1025" s="37">
        <v>2.8</v>
      </c>
      <c r="F1025" s="38">
        <v>14.7</v>
      </c>
      <c r="G1025" s="25">
        <v>0.2</v>
      </c>
      <c r="H1025" s="25">
        <v>42.6</v>
      </c>
      <c r="I1025" s="25">
        <v>44.3</v>
      </c>
      <c r="J1025" s="25">
        <v>25.2</v>
      </c>
      <c r="K1025" s="25">
        <v>25.2</v>
      </c>
      <c r="L1025" s="30">
        <v>0</v>
      </c>
      <c r="M1025" s="25">
        <v>0</v>
      </c>
      <c r="N1025" s="25">
        <v>17.399999999999999</v>
      </c>
      <c r="O1025" s="25">
        <v>0</v>
      </c>
      <c r="P1025" s="25">
        <v>2</v>
      </c>
      <c r="Q1025" s="25">
        <v>0.1</v>
      </c>
      <c r="R1025" s="25">
        <v>0</v>
      </c>
      <c r="S1025" s="25">
        <v>0.1</v>
      </c>
      <c r="T1025" s="25">
        <v>0</v>
      </c>
      <c r="U1025" s="25">
        <v>0.1</v>
      </c>
      <c r="V1025" s="28">
        <v>0</v>
      </c>
      <c r="W1025" s="22">
        <v>0</v>
      </c>
      <c r="X1025" s="9">
        <v>0</v>
      </c>
      <c r="Y1025" s="9">
        <v>0</v>
      </c>
      <c r="Z1025" s="22">
        <v>0</v>
      </c>
      <c r="AA1025" s="22">
        <v>0</v>
      </c>
      <c r="AB1025" s="9">
        <v>0</v>
      </c>
      <c r="AC1025" s="22">
        <v>0.21</v>
      </c>
      <c r="AD1025" s="9">
        <v>28</v>
      </c>
      <c r="AE1025" s="22">
        <v>25</v>
      </c>
      <c r="AF1025" s="31">
        <v>2.9</v>
      </c>
      <c r="AG1025" s="22">
        <v>0</v>
      </c>
      <c r="AH1025" s="22">
        <v>0</v>
      </c>
      <c r="AI1025" s="22">
        <v>0</v>
      </c>
      <c r="AJ1025" s="22">
        <v>0</v>
      </c>
      <c r="AK1025" s="30">
        <v>8.93</v>
      </c>
      <c r="AL1025" s="28">
        <v>55</v>
      </c>
      <c r="AM1025" s="28">
        <v>3416</v>
      </c>
      <c r="AN1025" s="28">
        <v>97</v>
      </c>
      <c r="AO1025" s="28">
        <v>366</v>
      </c>
      <c r="AP1025" s="28">
        <v>267</v>
      </c>
      <c r="AQ1025" s="25">
        <v>1.3</v>
      </c>
      <c r="AR1025" s="25">
        <v>0.2</v>
      </c>
    </row>
    <row r="1026" spans="1:44" ht="18" customHeight="1" x14ac:dyDescent="0.25">
      <c r="A1026" t="s">
        <v>879</v>
      </c>
      <c r="B1026" s="26" t="s">
        <v>1989</v>
      </c>
      <c r="C1026" s="11">
        <v>230.36997971199997</v>
      </c>
      <c r="D1026" s="11">
        <v>964</v>
      </c>
      <c r="E1026" s="37">
        <v>1.6</v>
      </c>
      <c r="F1026" s="38">
        <v>15.6</v>
      </c>
      <c r="G1026" s="25">
        <v>0.2</v>
      </c>
      <c r="H1026" s="25">
        <v>42.6</v>
      </c>
      <c r="I1026" s="25">
        <v>44.3</v>
      </c>
      <c r="J1026" s="25">
        <v>25.2</v>
      </c>
      <c r="K1026" s="25">
        <v>25.2</v>
      </c>
      <c r="L1026" s="30">
        <v>0</v>
      </c>
      <c r="M1026" s="25">
        <v>0</v>
      </c>
      <c r="N1026" s="25">
        <v>17.399999999999999</v>
      </c>
      <c r="O1026" s="25">
        <v>0</v>
      </c>
      <c r="P1026" s="25">
        <v>2</v>
      </c>
      <c r="Q1026" s="25">
        <v>0.1</v>
      </c>
      <c r="R1026" s="25">
        <v>0</v>
      </c>
      <c r="S1026" s="25">
        <v>0.1</v>
      </c>
      <c r="T1026" s="25">
        <v>0</v>
      </c>
      <c r="U1026" s="25">
        <v>0.1</v>
      </c>
      <c r="V1026" s="28">
        <v>0</v>
      </c>
      <c r="W1026" s="22">
        <v>0</v>
      </c>
      <c r="X1026" s="9">
        <v>0</v>
      </c>
      <c r="Y1026" s="9">
        <v>0</v>
      </c>
      <c r="Z1026" s="22">
        <v>0</v>
      </c>
      <c r="AA1026" s="22">
        <v>0</v>
      </c>
      <c r="AB1026" s="9">
        <v>0</v>
      </c>
      <c r="AC1026" s="22">
        <v>0.21</v>
      </c>
      <c r="AD1026" s="9">
        <v>28</v>
      </c>
      <c r="AE1026" s="22">
        <v>25</v>
      </c>
      <c r="AF1026" s="31">
        <v>2.9</v>
      </c>
      <c r="AG1026" s="22">
        <v>0</v>
      </c>
      <c r="AH1026" s="22">
        <v>0</v>
      </c>
      <c r="AI1026" s="22">
        <v>0</v>
      </c>
      <c r="AJ1026" s="22">
        <v>0</v>
      </c>
      <c r="AK1026" s="30">
        <v>8.1999999999999993</v>
      </c>
      <c r="AL1026" s="28">
        <v>318</v>
      </c>
      <c r="AM1026" s="28">
        <v>3930</v>
      </c>
      <c r="AN1026" s="28">
        <v>108</v>
      </c>
      <c r="AO1026" s="28">
        <v>348</v>
      </c>
      <c r="AP1026" s="28">
        <v>235</v>
      </c>
      <c r="AQ1026" s="25">
        <v>4.8</v>
      </c>
      <c r="AR1026" s="25">
        <v>0.3</v>
      </c>
    </row>
    <row r="1027" spans="1:44" ht="18" customHeight="1" x14ac:dyDescent="0.25">
      <c r="A1027" t="s">
        <v>880</v>
      </c>
      <c r="B1027" s="26" t="s">
        <v>1991</v>
      </c>
      <c r="C1027" s="11">
        <v>384.26859686399996</v>
      </c>
      <c r="D1027" s="11">
        <v>1608</v>
      </c>
      <c r="E1027" s="37">
        <v>2.2000000000000002</v>
      </c>
      <c r="F1027" s="38">
        <v>5</v>
      </c>
      <c r="G1027" s="25">
        <v>3.4</v>
      </c>
      <c r="H1027" s="25">
        <v>81</v>
      </c>
      <c r="I1027" s="25">
        <v>89</v>
      </c>
      <c r="J1027" s="25">
        <v>0</v>
      </c>
      <c r="K1027" s="25">
        <v>0</v>
      </c>
      <c r="L1027" s="30">
        <v>0</v>
      </c>
      <c r="M1027" s="25">
        <v>0</v>
      </c>
      <c r="N1027" s="25">
        <v>81</v>
      </c>
      <c r="O1027" s="25">
        <v>0</v>
      </c>
      <c r="P1027" s="25">
        <v>0</v>
      </c>
      <c r="Q1027" s="25">
        <v>0.6</v>
      </c>
      <c r="R1027" s="25">
        <v>0.4</v>
      </c>
      <c r="S1027" s="25">
        <v>1.7</v>
      </c>
      <c r="T1027" s="25">
        <v>0</v>
      </c>
      <c r="U1027" s="25">
        <v>1.6</v>
      </c>
      <c r="V1027" s="28">
        <v>0</v>
      </c>
      <c r="W1027" s="22">
        <v>0</v>
      </c>
      <c r="X1027" s="9">
        <v>0</v>
      </c>
      <c r="Y1027" s="9">
        <v>0</v>
      </c>
      <c r="Z1027" s="22">
        <v>0</v>
      </c>
      <c r="AA1027" s="22">
        <v>0</v>
      </c>
      <c r="AB1027" s="9">
        <v>0</v>
      </c>
      <c r="AC1027" s="40">
        <v>0.03</v>
      </c>
      <c r="AD1027" s="9">
        <v>17</v>
      </c>
      <c r="AE1027" s="22">
        <v>16</v>
      </c>
      <c r="AF1027" s="42">
        <v>0.9</v>
      </c>
      <c r="AG1027" s="22">
        <v>0</v>
      </c>
      <c r="AH1027" s="22">
        <v>0</v>
      </c>
      <c r="AI1027" s="22">
        <v>0</v>
      </c>
      <c r="AJ1027" s="22">
        <v>0</v>
      </c>
      <c r="AK1027" s="30">
        <v>2.7</v>
      </c>
      <c r="AL1027" s="28">
        <v>67</v>
      </c>
      <c r="AM1027" s="28">
        <v>1074</v>
      </c>
      <c r="AN1027" s="28">
        <v>57</v>
      </c>
      <c r="AO1027" s="28">
        <v>302</v>
      </c>
      <c r="AP1027" s="28">
        <v>83</v>
      </c>
      <c r="AQ1027" s="25">
        <v>4.2</v>
      </c>
      <c r="AR1027" s="25">
        <v>0.8</v>
      </c>
    </row>
    <row r="1028" spans="1:44" ht="18" customHeight="1" x14ac:dyDescent="0.25">
      <c r="A1028" t="s">
        <v>881</v>
      </c>
      <c r="B1028" s="26" t="s">
        <v>1990</v>
      </c>
      <c r="C1028" s="11">
        <v>368.73535134399998</v>
      </c>
      <c r="D1028" s="11">
        <v>1543</v>
      </c>
      <c r="E1028" s="37">
        <v>3.6</v>
      </c>
      <c r="F1028" s="38">
        <v>6.5</v>
      </c>
      <c r="G1028" s="25">
        <v>2.8</v>
      </c>
      <c r="H1028" s="25">
        <v>77</v>
      </c>
      <c r="I1028" s="25">
        <v>84.7</v>
      </c>
      <c r="J1028" s="25">
        <v>0</v>
      </c>
      <c r="K1028" s="25">
        <v>0</v>
      </c>
      <c r="L1028" s="30">
        <v>0</v>
      </c>
      <c r="M1028" s="25">
        <v>0</v>
      </c>
      <c r="N1028" s="25">
        <v>77</v>
      </c>
      <c r="O1028" s="25">
        <v>0</v>
      </c>
      <c r="P1028" s="25">
        <v>0</v>
      </c>
      <c r="Q1028" s="25">
        <v>0.5</v>
      </c>
      <c r="R1028" s="25">
        <v>0.3</v>
      </c>
      <c r="S1028" s="25">
        <v>1.4</v>
      </c>
      <c r="T1028" s="25">
        <v>0</v>
      </c>
      <c r="U1028" s="25">
        <v>1.3</v>
      </c>
      <c r="V1028" s="28">
        <v>0</v>
      </c>
      <c r="W1028" s="22">
        <v>0</v>
      </c>
      <c r="X1028" s="9">
        <v>0</v>
      </c>
      <c r="Y1028" s="9">
        <v>0</v>
      </c>
      <c r="Z1028" s="22">
        <v>0</v>
      </c>
      <c r="AA1028" s="22">
        <v>0</v>
      </c>
      <c r="AB1028" s="9">
        <v>0</v>
      </c>
      <c r="AC1028" s="40">
        <v>0.03</v>
      </c>
      <c r="AD1028" s="9">
        <v>17</v>
      </c>
      <c r="AE1028" s="22">
        <v>16</v>
      </c>
      <c r="AF1028" s="31">
        <v>1.2</v>
      </c>
      <c r="AG1028" s="22">
        <v>0</v>
      </c>
      <c r="AH1028" s="22">
        <v>0</v>
      </c>
      <c r="AI1028" s="22">
        <v>0</v>
      </c>
      <c r="AJ1028" s="22">
        <v>0</v>
      </c>
      <c r="AK1028" s="30">
        <v>2.69</v>
      </c>
      <c r="AL1028" s="28">
        <v>48</v>
      </c>
      <c r="AM1028" s="28">
        <v>1581</v>
      </c>
      <c r="AN1028" s="28">
        <v>83</v>
      </c>
      <c r="AO1028" s="28">
        <v>292</v>
      </c>
      <c r="AP1028" s="28">
        <v>131</v>
      </c>
      <c r="AQ1028" s="25">
        <v>5</v>
      </c>
      <c r="AR1028" s="25">
        <v>0.8</v>
      </c>
    </row>
    <row r="1029" spans="1:44" ht="18" customHeight="1" x14ac:dyDescent="0.25">
      <c r="A1029" t="s">
        <v>882</v>
      </c>
      <c r="B1029" s="26" t="s">
        <v>1992</v>
      </c>
      <c r="C1029" s="11">
        <v>0.47794601599999997</v>
      </c>
      <c r="D1029" s="11">
        <v>2</v>
      </c>
      <c r="E1029" s="37">
        <v>99.8</v>
      </c>
      <c r="F1029" s="38">
        <v>0.1</v>
      </c>
      <c r="G1029" s="25">
        <v>0</v>
      </c>
      <c r="H1029" s="25">
        <v>0</v>
      </c>
      <c r="I1029" s="25">
        <v>0</v>
      </c>
      <c r="J1029" s="25">
        <v>0</v>
      </c>
      <c r="K1029" s="25">
        <v>0</v>
      </c>
      <c r="L1029" s="30">
        <v>0</v>
      </c>
      <c r="M1029" s="25">
        <v>0</v>
      </c>
      <c r="N1029" s="25">
        <v>0</v>
      </c>
      <c r="O1029" s="25">
        <v>0</v>
      </c>
      <c r="P1029" s="25">
        <v>0</v>
      </c>
      <c r="Q1029" s="25">
        <v>0</v>
      </c>
      <c r="R1029" s="25">
        <v>0</v>
      </c>
      <c r="S1029" s="25">
        <v>0</v>
      </c>
      <c r="T1029" s="25">
        <v>0</v>
      </c>
      <c r="U1029" s="25">
        <v>0</v>
      </c>
      <c r="V1029" s="28">
        <v>0</v>
      </c>
      <c r="W1029" s="22">
        <v>0</v>
      </c>
      <c r="X1029" s="9">
        <v>0</v>
      </c>
      <c r="Y1029" s="9">
        <v>0</v>
      </c>
      <c r="Z1029" s="22">
        <v>0</v>
      </c>
      <c r="AA1029" s="22">
        <v>0</v>
      </c>
      <c r="AB1029" s="10">
        <v>0</v>
      </c>
      <c r="AC1029" s="9">
        <v>1.7000000000000001E-2</v>
      </c>
      <c r="AD1029" s="42">
        <v>0.1</v>
      </c>
      <c r="AE1029" s="46">
        <v>0.1</v>
      </c>
      <c r="AF1029" s="11">
        <v>0</v>
      </c>
      <c r="AG1029" s="22">
        <v>5.0000000000000001E-3</v>
      </c>
      <c r="AH1029" s="22">
        <v>0</v>
      </c>
      <c r="AI1029" s="22">
        <v>0</v>
      </c>
      <c r="AJ1029" s="43">
        <v>3</v>
      </c>
      <c r="AK1029" s="30">
        <v>0.04</v>
      </c>
      <c r="AL1029" s="25">
        <v>2</v>
      </c>
      <c r="AM1029" s="28">
        <v>11</v>
      </c>
      <c r="AN1029" s="25">
        <v>1</v>
      </c>
      <c r="AO1029" s="25">
        <v>1</v>
      </c>
      <c r="AP1029" s="25">
        <v>1</v>
      </c>
      <c r="AQ1029" s="25">
        <v>0</v>
      </c>
      <c r="AR1029" s="25">
        <v>0.1</v>
      </c>
    </row>
    <row r="1030" spans="1:44" ht="18" customHeight="1" x14ac:dyDescent="0.25">
      <c r="A1030" t="s">
        <v>883</v>
      </c>
      <c r="B1030" s="26" t="s">
        <v>1993</v>
      </c>
      <c r="C1030" s="11">
        <v>0.47794601599999997</v>
      </c>
      <c r="D1030" s="11">
        <v>2</v>
      </c>
      <c r="E1030" s="37">
        <v>99.7</v>
      </c>
      <c r="F1030" s="38">
        <v>0.1</v>
      </c>
      <c r="G1030" s="25">
        <v>0</v>
      </c>
      <c r="H1030" s="25">
        <v>0</v>
      </c>
      <c r="I1030" s="25">
        <v>0</v>
      </c>
      <c r="J1030" s="25">
        <v>0</v>
      </c>
      <c r="K1030" s="25">
        <v>0</v>
      </c>
      <c r="L1030" s="30">
        <v>0</v>
      </c>
      <c r="M1030" s="25">
        <v>0</v>
      </c>
      <c r="N1030" s="25">
        <v>0</v>
      </c>
      <c r="O1030" s="25">
        <v>0</v>
      </c>
      <c r="P1030" s="25">
        <v>0</v>
      </c>
      <c r="Q1030" s="25">
        <v>0</v>
      </c>
      <c r="R1030" s="25">
        <v>0</v>
      </c>
      <c r="S1030" s="25">
        <v>0</v>
      </c>
      <c r="T1030" s="25">
        <v>0</v>
      </c>
      <c r="U1030" s="25">
        <v>0</v>
      </c>
      <c r="V1030" s="28">
        <v>0</v>
      </c>
      <c r="W1030" s="22">
        <v>0</v>
      </c>
      <c r="X1030" s="9">
        <v>0</v>
      </c>
      <c r="Y1030" s="9">
        <v>0</v>
      </c>
      <c r="Z1030" s="22">
        <v>0</v>
      </c>
      <c r="AA1030" s="22">
        <v>0</v>
      </c>
      <c r="AB1030" s="9">
        <v>0</v>
      </c>
      <c r="AC1030" s="40">
        <v>0.02</v>
      </c>
      <c r="AD1030" s="42">
        <v>0.1</v>
      </c>
      <c r="AE1030" s="46">
        <v>0.1</v>
      </c>
      <c r="AF1030" s="11">
        <v>0</v>
      </c>
      <c r="AG1030" s="22">
        <v>5.0000000000000001E-3</v>
      </c>
      <c r="AH1030" s="22">
        <v>0</v>
      </c>
      <c r="AI1030" s="43">
        <v>3</v>
      </c>
      <c r="AJ1030" s="22">
        <v>0.05</v>
      </c>
      <c r="AK1030" s="30">
        <v>0.03</v>
      </c>
      <c r="AL1030" s="25">
        <v>2</v>
      </c>
      <c r="AM1030" s="28">
        <v>10</v>
      </c>
      <c r="AN1030" s="25">
        <v>2</v>
      </c>
      <c r="AO1030" s="25">
        <v>1</v>
      </c>
      <c r="AP1030" s="25">
        <v>1</v>
      </c>
      <c r="AQ1030" s="25">
        <v>0</v>
      </c>
      <c r="AR1030" s="25">
        <v>0.1</v>
      </c>
    </row>
    <row r="1031" spans="1:44" ht="18" customHeight="1" x14ac:dyDescent="0.25">
      <c r="A1031" t="s">
        <v>884</v>
      </c>
      <c r="B1031" s="26" t="s">
        <v>1994</v>
      </c>
      <c r="C1031" s="11">
        <v>0.71691902399999996</v>
      </c>
      <c r="D1031" s="11">
        <v>3</v>
      </c>
      <c r="E1031" s="37">
        <v>99.7</v>
      </c>
      <c r="F1031" s="38">
        <v>0</v>
      </c>
      <c r="G1031" s="25">
        <v>0</v>
      </c>
      <c r="H1031" s="25">
        <v>0.2</v>
      </c>
      <c r="I1031" s="25">
        <v>0.2</v>
      </c>
      <c r="J1031" s="25">
        <v>0.2</v>
      </c>
      <c r="K1031" s="25">
        <v>0.2</v>
      </c>
      <c r="L1031" s="30">
        <v>0</v>
      </c>
      <c r="M1031" s="25">
        <v>0</v>
      </c>
      <c r="N1031" s="25">
        <v>0</v>
      </c>
      <c r="O1031" s="25">
        <v>0</v>
      </c>
      <c r="P1031" s="25">
        <v>0</v>
      </c>
      <c r="Q1031" s="25">
        <v>0</v>
      </c>
      <c r="R1031" s="25">
        <v>0</v>
      </c>
      <c r="S1031" s="25">
        <v>0</v>
      </c>
      <c r="T1031" s="25">
        <v>0</v>
      </c>
      <c r="U1031" s="25">
        <v>0</v>
      </c>
      <c r="V1031" s="28">
        <v>0</v>
      </c>
      <c r="W1031" s="22">
        <v>0</v>
      </c>
      <c r="X1031" s="9">
        <v>0</v>
      </c>
      <c r="Y1031" s="9">
        <v>0</v>
      </c>
      <c r="Z1031" s="22">
        <v>0</v>
      </c>
      <c r="AA1031" s="22">
        <v>0</v>
      </c>
      <c r="AB1031" s="9">
        <v>0</v>
      </c>
      <c r="AC1031" s="9">
        <v>0</v>
      </c>
      <c r="AD1031" s="9">
        <v>0</v>
      </c>
      <c r="AE1031" s="9">
        <v>0</v>
      </c>
      <c r="AF1031" s="11">
        <v>0</v>
      </c>
      <c r="AG1031" s="22">
        <v>0</v>
      </c>
      <c r="AH1031" s="22">
        <v>0</v>
      </c>
      <c r="AI1031" s="22">
        <v>0</v>
      </c>
      <c r="AJ1031" s="43">
        <v>1</v>
      </c>
      <c r="AK1031" s="30">
        <v>0.03</v>
      </c>
      <c r="AL1031" s="25">
        <v>2</v>
      </c>
      <c r="AM1031" s="28">
        <v>10</v>
      </c>
      <c r="AN1031" s="25">
        <v>2</v>
      </c>
      <c r="AO1031" s="25">
        <v>1</v>
      </c>
      <c r="AP1031" s="25">
        <v>1</v>
      </c>
      <c r="AQ1031" s="25">
        <v>0</v>
      </c>
      <c r="AR1031" s="25">
        <v>0.1</v>
      </c>
    </row>
    <row r="1032" spans="1:44" ht="18" customHeight="1" x14ac:dyDescent="0.25">
      <c r="A1032" t="s">
        <v>888</v>
      </c>
      <c r="B1032" s="26" t="s">
        <v>0</v>
      </c>
      <c r="C1032" s="11">
        <v>53.052007775999996</v>
      </c>
      <c r="D1032" s="11">
        <v>222</v>
      </c>
      <c r="E1032" s="37">
        <v>85.8</v>
      </c>
      <c r="F1032" s="38">
        <v>0.2</v>
      </c>
      <c r="G1032" s="25">
        <v>0.1</v>
      </c>
      <c r="H1032" s="25">
        <v>12.9</v>
      </c>
      <c r="I1032" s="25">
        <v>13.2</v>
      </c>
      <c r="J1032" s="25">
        <v>12.9</v>
      </c>
      <c r="K1032" s="25">
        <v>12.9</v>
      </c>
      <c r="L1032" s="30">
        <v>0.6</v>
      </c>
      <c r="M1032" s="25">
        <v>0</v>
      </c>
      <c r="N1032" s="25">
        <v>0</v>
      </c>
      <c r="O1032" s="25">
        <v>0</v>
      </c>
      <c r="P1032" s="25">
        <v>0.4</v>
      </c>
      <c r="Q1032" s="25">
        <v>0</v>
      </c>
      <c r="R1032" s="25">
        <v>0</v>
      </c>
      <c r="S1032" s="25">
        <v>0.1</v>
      </c>
      <c r="T1032" s="25">
        <v>0</v>
      </c>
      <c r="U1032" s="25">
        <v>0.1</v>
      </c>
      <c r="V1032" s="28">
        <v>0</v>
      </c>
      <c r="W1032" s="22">
        <v>0.1</v>
      </c>
      <c r="X1032" s="9">
        <v>100</v>
      </c>
      <c r="Y1032" s="9">
        <v>600</v>
      </c>
      <c r="Z1032" s="22">
        <v>0</v>
      </c>
      <c r="AA1032" s="46">
        <v>0.2</v>
      </c>
      <c r="AB1032" s="40">
        <v>0.01</v>
      </c>
      <c r="AC1032" s="40">
        <v>0.02</v>
      </c>
      <c r="AD1032" s="42">
        <v>0.2</v>
      </c>
      <c r="AE1032" s="42">
        <v>0.2</v>
      </c>
      <c r="AF1032" s="11">
        <v>0</v>
      </c>
      <c r="AG1032" s="41">
        <v>0.03</v>
      </c>
      <c r="AH1032" s="22">
        <v>0</v>
      </c>
      <c r="AI1032" s="22">
        <v>40</v>
      </c>
      <c r="AJ1032" s="43">
        <v>2</v>
      </c>
      <c r="AK1032" s="30">
        <v>0.14000000000000001</v>
      </c>
      <c r="AL1032" s="25">
        <v>3</v>
      </c>
      <c r="AM1032" s="28">
        <v>58</v>
      </c>
      <c r="AN1032" s="25">
        <v>6</v>
      </c>
      <c r="AO1032" s="25">
        <v>4</v>
      </c>
      <c r="AP1032" s="25">
        <v>3</v>
      </c>
      <c r="AQ1032" s="25">
        <v>0.4</v>
      </c>
      <c r="AR1032" s="25">
        <v>0.1</v>
      </c>
    </row>
    <row r="1033" spans="1:44" ht="18" customHeight="1" x14ac:dyDescent="0.25">
      <c r="A1033" t="s">
        <v>889</v>
      </c>
      <c r="B1033" s="26" t="s">
        <v>1</v>
      </c>
      <c r="C1033" s="11">
        <v>43.971033471999995</v>
      </c>
      <c r="D1033" s="11">
        <v>184</v>
      </c>
      <c r="E1033" s="37">
        <v>88.2</v>
      </c>
      <c r="F1033" s="38">
        <v>0.2</v>
      </c>
      <c r="G1033" s="25">
        <v>0.1</v>
      </c>
      <c r="H1033" s="25">
        <v>10.5</v>
      </c>
      <c r="I1033" s="25">
        <v>10.8</v>
      </c>
      <c r="J1033" s="25">
        <v>10.5</v>
      </c>
      <c r="K1033" s="25">
        <v>10.5</v>
      </c>
      <c r="L1033" s="30">
        <v>0.6</v>
      </c>
      <c r="M1033" s="25">
        <v>0</v>
      </c>
      <c r="N1033" s="25">
        <v>0</v>
      </c>
      <c r="O1033" s="25">
        <v>0</v>
      </c>
      <c r="P1033" s="25">
        <v>0.2</v>
      </c>
      <c r="Q1033" s="25">
        <v>0</v>
      </c>
      <c r="R1033" s="25">
        <v>0</v>
      </c>
      <c r="S1033" s="25">
        <v>0.1</v>
      </c>
      <c r="T1033" s="25">
        <v>0</v>
      </c>
      <c r="U1033" s="25">
        <v>0.1</v>
      </c>
      <c r="V1033" s="28">
        <v>0</v>
      </c>
      <c r="W1033" s="22">
        <v>2E-3</v>
      </c>
      <c r="X1033" s="43">
        <v>2</v>
      </c>
      <c r="Y1033" s="9">
        <v>10</v>
      </c>
      <c r="Z1033" s="22">
        <v>0</v>
      </c>
      <c r="AA1033" s="40">
        <v>0.03</v>
      </c>
      <c r="AB1033" s="41">
        <v>0.05</v>
      </c>
      <c r="AC1033" s="40">
        <v>0.02</v>
      </c>
      <c r="AD1033" s="42">
        <v>0.2</v>
      </c>
      <c r="AE1033" s="42">
        <v>0.2</v>
      </c>
      <c r="AF1033" s="11">
        <v>0</v>
      </c>
      <c r="AG1033" s="46">
        <v>0.1</v>
      </c>
      <c r="AH1033" s="22">
        <v>0</v>
      </c>
      <c r="AI1033" s="22">
        <v>43</v>
      </c>
      <c r="AJ1033" s="22">
        <v>10</v>
      </c>
      <c r="AK1033" s="30">
        <v>0.12</v>
      </c>
      <c r="AL1033" s="25">
        <v>4</v>
      </c>
      <c r="AM1033" s="28">
        <v>58</v>
      </c>
      <c r="AN1033" s="25">
        <v>5</v>
      </c>
      <c r="AO1033" s="25">
        <v>3</v>
      </c>
      <c r="AP1033" s="25">
        <v>4</v>
      </c>
      <c r="AQ1033" s="25">
        <v>0.6</v>
      </c>
      <c r="AR1033" s="25">
        <v>0.1</v>
      </c>
    </row>
    <row r="1034" spans="1:44" ht="18" customHeight="1" x14ac:dyDescent="0.25">
      <c r="A1034" t="s">
        <v>890</v>
      </c>
      <c r="B1034" s="26" t="s">
        <v>2</v>
      </c>
      <c r="C1034" s="11">
        <v>40.625411360000001</v>
      </c>
      <c r="D1034" s="11">
        <v>170</v>
      </c>
      <c r="E1034" s="37">
        <v>88.8</v>
      </c>
      <c r="F1034" s="38">
        <v>0.2</v>
      </c>
      <c r="G1034" s="25">
        <v>0.1</v>
      </c>
      <c r="H1034" s="25">
        <v>9.6</v>
      </c>
      <c r="I1034" s="25">
        <v>9.8000000000000007</v>
      </c>
      <c r="J1034" s="25">
        <v>9.6</v>
      </c>
      <c r="K1034" s="25">
        <v>9.6</v>
      </c>
      <c r="L1034" s="30">
        <v>0.7</v>
      </c>
      <c r="M1034" s="25">
        <v>0</v>
      </c>
      <c r="N1034" s="25">
        <v>0</v>
      </c>
      <c r="O1034" s="25">
        <v>0</v>
      </c>
      <c r="P1034" s="25">
        <v>0.4</v>
      </c>
      <c r="Q1034" s="25">
        <v>0</v>
      </c>
      <c r="R1034" s="25">
        <v>0</v>
      </c>
      <c r="S1034" s="25">
        <v>0.1</v>
      </c>
      <c r="T1034" s="25">
        <v>0</v>
      </c>
      <c r="U1034" s="25">
        <v>0.1</v>
      </c>
      <c r="V1034" s="28">
        <v>0</v>
      </c>
      <c r="W1034" s="22">
        <v>7.0000000000000001E-3</v>
      </c>
      <c r="X1034" s="43">
        <v>7</v>
      </c>
      <c r="Y1034" s="9">
        <v>42</v>
      </c>
      <c r="Z1034" s="22">
        <v>0</v>
      </c>
      <c r="AA1034" s="46">
        <v>0.1</v>
      </c>
      <c r="AB1034" s="40">
        <v>0.04</v>
      </c>
      <c r="AC1034" s="40">
        <v>0.01</v>
      </c>
      <c r="AD1034" s="9">
        <v>0.14000000000000001</v>
      </c>
      <c r="AE1034" s="22">
        <v>0.14000000000000001</v>
      </c>
      <c r="AF1034" s="11">
        <v>0</v>
      </c>
      <c r="AG1034" s="41">
        <v>0.02</v>
      </c>
      <c r="AH1034" s="22">
        <v>0</v>
      </c>
      <c r="AI1034" s="22">
        <v>40</v>
      </c>
      <c r="AJ1034" s="22">
        <v>12</v>
      </c>
      <c r="AK1034" s="30">
        <v>0.19</v>
      </c>
      <c r="AL1034" s="25">
        <v>7</v>
      </c>
      <c r="AM1034" s="28">
        <v>62</v>
      </c>
      <c r="AN1034" s="25">
        <v>6</v>
      </c>
      <c r="AO1034" s="25">
        <v>4</v>
      </c>
      <c r="AP1034" s="25">
        <v>4</v>
      </c>
      <c r="AQ1034" s="25">
        <v>0.2</v>
      </c>
      <c r="AR1034" s="25">
        <v>0.05</v>
      </c>
    </row>
    <row r="1035" spans="1:44" ht="18" customHeight="1" x14ac:dyDescent="0.25">
      <c r="A1035" t="s">
        <v>891</v>
      </c>
      <c r="B1035" s="26" t="s">
        <v>3</v>
      </c>
      <c r="C1035" s="11">
        <v>45.40487152</v>
      </c>
      <c r="D1035" s="11">
        <v>190</v>
      </c>
      <c r="E1035" s="37">
        <v>87.5</v>
      </c>
      <c r="F1035" s="38">
        <v>0.1</v>
      </c>
      <c r="G1035" s="25">
        <v>0.1</v>
      </c>
      <c r="H1035" s="25">
        <v>11.3</v>
      </c>
      <c r="I1035" s="25">
        <v>11.5</v>
      </c>
      <c r="J1035" s="25">
        <v>11.3</v>
      </c>
      <c r="K1035" s="25">
        <v>11.3</v>
      </c>
      <c r="L1035" s="30">
        <v>0.3</v>
      </c>
      <c r="M1035" s="25">
        <v>0</v>
      </c>
      <c r="N1035" s="25">
        <v>0</v>
      </c>
      <c r="O1035" s="25">
        <v>0</v>
      </c>
      <c r="P1035" s="25">
        <v>0.5</v>
      </c>
      <c r="Q1035" s="25">
        <v>0</v>
      </c>
      <c r="R1035" s="25">
        <v>0</v>
      </c>
      <c r="S1035" s="25">
        <v>0.1</v>
      </c>
      <c r="T1035" s="25">
        <v>0</v>
      </c>
      <c r="U1035" s="25">
        <v>0.1</v>
      </c>
      <c r="V1035" s="28">
        <v>0</v>
      </c>
      <c r="W1035" s="22">
        <v>0</v>
      </c>
      <c r="X1035" s="9">
        <v>0</v>
      </c>
      <c r="Y1035" s="9">
        <v>0</v>
      </c>
      <c r="Z1035" s="22">
        <v>0</v>
      </c>
      <c r="AA1035" s="9">
        <v>0</v>
      </c>
      <c r="AB1035" s="40">
        <v>0.02</v>
      </c>
      <c r="AC1035" s="40">
        <v>0.02</v>
      </c>
      <c r="AD1035" s="9">
        <v>0.15</v>
      </c>
      <c r="AE1035" s="22">
        <v>0.15</v>
      </c>
      <c r="AF1035" s="11">
        <v>0</v>
      </c>
      <c r="AG1035" s="40">
        <v>0.05</v>
      </c>
      <c r="AH1035" s="22">
        <v>0</v>
      </c>
      <c r="AI1035" s="22">
        <v>39</v>
      </c>
      <c r="AJ1035" s="43">
        <v>1</v>
      </c>
      <c r="AK1035" s="30">
        <v>0.11</v>
      </c>
      <c r="AL1035" s="25">
        <v>3</v>
      </c>
      <c r="AM1035" s="28">
        <v>38</v>
      </c>
      <c r="AN1035" s="25">
        <v>3</v>
      </c>
      <c r="AO1035" s="25">
        <v>4</v>
      </c>
      <c r="AP1035" s="25">
        <v>3</v>
      </c>
      <c r="AQ1035" s="25">
        <v>0.2</v>
      </c>
      <c r="AR1035" s="25">
        <v>0.03</v>
      </c>
    </row>
    <row r="1036" spans="1:44" ht="18" customHeight="1" x14ac:dyDescent="0.25">
      <c r="A1036" t="s">
        <v>892</v>
      </c>
      <c r="B1036" s="26" t="s">
        <v>4</v>
      </c>
      <c r="C1036" s="11">
        <v>45.165898511999998</v>
      </c>
      <c r="D1036" s="11">
        <v>189</v>
      </c>
      <c r="E1036" s="37">
        <v>87.5</v>
      </c>
      <c r="F1036" s="38">
        <v>0.2</v>
      </c>
      <c r="G1036" s="25">
        <v>0.1</v>
      </c>
      <c r="H1036" s="25">
        <v>11</v>
      </c>
      <c r="I1036" s="25">
        <v>11.3</v>
      </c>
      <c r="J1036" s="25">
        <v>11</v>
      </c>
      <c r="K1036" s="25">
        <v>11</v>
      </c>
      <c r="L1036" s="30">
        <v>0.4</v>
      </c>
      <c r="M1036" s="25">
        <v>0</v>
      </c>
      <c r="N1036" s="25">
        <v>0</v>
      </c>
      <c r="O1036" s="25">
        <v>0</v>
      </c>
      <c r="P1036" s="25">
        <v>0.6</v>
      </c>
      <c r="Q1036" s="25">
        <v>0</v>
      </c>
      <c r="R1036" s="25">
        <v>0</v>
      </c>
      <c r="S1036" s="25">
        <v>0.1</v>
      </c>
      <c r="T1036" s="25">
        <v>0</v>
      </c>
      <c r="U1036" s="25">
        <v>0.1</v>
      </c>
      <c r="V1036" s="28">
        <v>0</v>
      </c>
      <c r="W1036" s="22">
        <v>1E-3</v>
      </c>
      <c r="X1036" s="43">
        <v>1</v>
      </c>
      <c r="Y1036" s="43">
        <v>5</v>
      </c>
      <c r="Z1036" s="22">
        <v>0</v>
      </c>
      <c r="AA1036" s="9">
        <v>0</v>
      </c>
      <c r="AB1036" s="40">
        <v>0.01</v>
      </c>
      <c r="AC1036" s="40">
        <v>0.02</v>
      </c>
      <c r="AD1036" s="42">
        <v>0.1</v>
      </c>
      <c r="AE1036" s="46">
        <v>0.1</v>
      </c>
      <c r="AF1036" s="11">
        <v>0</v>
      </c>
      <c r="AG1036" s="41">
        <v>0.01</v>
      </c>
      <c r="AH1036" s="22">
        <v>0</v>
      </c>
      <c r="AI1036" s="22">
        <v>37</v>
      </c>
      <c r="AJ1036" s="43">
        <v>1</v>
      </c>
      <c r="AK1036" s="30">
        <v>0.12</v>
      </c>
      <c r="AL1036" s="25">
        <v>5</v>
      </c>
      <c r="AM1036" s="28">
        <v>63</v>
      </c>
      <c r="AN1036" s="25">
        <v>4</v>
      </c>
      <c r="AO1036" s="25">
        <v>4</v>
      </c>
      <c r="AP1036" s="25">
        <v>2</v>
      </c>
      <c r="AQ1036" s="25">
        <v>0.1</v>
      </c>
      <c r="AR1036" s="25">
        <v>0.1</v>
      </c>
    </row>
    <row r="1037" spans="1:44" ht="18" customHeight="1" x14ac:dyDescent="0.25">
      <c r="A1037" t="s">
        <v>893</v>
      </c>
      <c r="B1037" s="26" t="s">
        <v>5</v>
      </c>
      <c r="C1037" s="11">
        <v>48.272547615999997</v>
      </c>
      <c r="D1037" s="11">
        <v>202</v>
      </c>
      <c r="E1037" s="37">
        <v>88.9</v>
      </c>
      <c r="F1037" s="38">
        <v>0.2</v>
      </c>
      <c r="G1037" s="25">
        <v>0.1</v>
      </c>
      <c r="H1037" s="25">
        <v>11.7</v>
      </c>
      <c r="I1037" s="25">
        <v>12.1</v>
      </c>
      <c r="J1037" s="25">
        <v>11.7</v>
      </c>
      <c r="K1037" s="25">
        <v>11.7</v>
      </c>
      <c r="L1037" s="30">
        <v>0.4</v>
      </c>
      <c r="M1037" s="25">
        <v>0</v>
      </c>
      <c r="N1037" s="25">
        <v>0</v>
      </c>
      <c r="O1037" s="25">
        <v>0</v>
      </c>
      <c r="P1037" s="25">
        <v>0.5</v>
      </c>
      <c r="Q1037" s="25">
        <v>0</v>
      </c>
      <c r="R1037" s="25">
        <v>0</v>
      </c>
      <c r="S1037" s="25">
        <v>0.1</v>
      </c>
      <c r="T1037" s="25">
        <v>0</v>
      </c>
      <c r="U1037" s="25">
        <v>0.1</v>
      </c>
      <c r="V1037" s="28">
        <v>0</v>
      </c>
      <c r="W1037" s="22">
        <v>2.5999999999999999E-2</v>
      </c>
      <c r="X1037" s="9">
        <v>26</v>
      </c>
      <c r="Y1037" s="9">
        <v>156</v>
      </c>
      <c r="Z1037" s="22">
        <v>0</v>
      </c>
      <c r="AA1037" s="46">
        <v>0.4</v>
      </c>
      <c r="AB1037" s="40">
        <v>0.01</v>
      </c>
      <c r="AC1037" s="40">
        <v>0.01</v>
      </c>
      <c r="AD1037" s="42">
        <v>0.3</v>
      </c>
      <c r="AE1037" s="42">
        <v>0.3</v>
      </c>
      <c r="AF1037" s="11">
        <v>0</v>
      </c>
      <c r="AG1037" s="22">
        <v>5.0000000000000001E-3</v>
      </c>
      <c r="AH1037" s="22">
        <v>0</v>
      </c>
      <c r="AI1037" s="22">
        <v>32</v>
      </c>
      <c r="AJ1037" s="43">
        <v>1</v>
      </c>
      <c r="AK1037" s="30">
        <v>0.19</v>
      </c>
      <c r="AL1037" s="25">
        <v>3</v>
      </c>
      <c r="AM1037" s="28">
        <v>88</v>
      </c>
      <c r="AN1037" s="25">
        <v>3</v>
      </c>
      <c r="AO1037" s="25">
        <v>6</v>
      </c>
      <c r="AP1037" s="25">
        <v>4</v>
      </c>
      <c r="AQ1037" s="25">
        <v>0.4</v>
      </c>
      <c r="AR1037" s="25">
        <v>7.0000000000000007E-2</v>
      </c>
    </row>
    <row r="1038" spans="1:44" ht="18" customHeight="1" x14ac:dyDescent="0.25">
      <c r="A1038" t="s">
        <v>894</v>
      </c>
      <c r="B1038" s="26" t="s">
        <v>6</v>
      </c>
      <c r="C1038" s="11">
        <v>43.732060464</v>
      </c>
      <c r="D1038" s="11">
        <v>183</v>
      </c>
      <c r="E1038" s="37">
        <v>88.1</v>
      </c>
      <c r="F1038" s="38">
        <v>0.1</v>
      </c>
      <c r="G1038" s="25">
        <v>0.1</v>
      </c>
      <c r="H1038" s="25">
        <v>10.8</v>
      </c>
      <c r="I1038" s="25">
        <v>10.9</v>
      </c>
      <c r="J1038" s="25">
        <v>10.8</v>
      </c>
      <c r="K1038" s="25">
        <v>10.8</v>
      </c>
      <c r="L1038" s="30">
        <v>0.5</v>
      </c>
      <c r="M1038" s="25">
        <v>0</v>
      </c>
      <c r="N1038" s="25">
        <v>0</v>
      </c>
      <c r="O1038" s="25">
        <v>0</v>
      </c>
      <c r="P1038" s="25">
        <v>0.2</v>
      </c>
      <c r="Q1038" s="25">
        <v>0</v>
      </c>
      <c r="R1038" s="25">
        <v>0</v>
      </c>
      <c r="S1038" s="25">
        <v>0.1</v>
      </c>
      <c r="T1038" s="25">
        <v>0</v>
      </c>
      <c r="U1038" s="25">
        <v>0.1</v>
      </c>
      <c r="V1038" s="28">
        <v>0</v>
      </c>
      <c r="W1038" s="22">
        <v>2.3E-2</v>
      </c>
      <c r="X1038" s="9">
        <v>23</v>
      </c>
      <c r="Y1038" s="9">
        <v>136</v>
      </c>
      <c r="Z1038" s="22">
        <v>0</v>
      </c>
      <c r="AA1038" s="46">
        <v>0.1</v>
      </c>
      <c r="AB1038" s="40">
        <v>0.02</v>
      </c>
      <c r="AC1038" s="40">
        <v>0.02</v>
      </c>
      <c r="AD1038" s="42">
        <v>0.2</v>
      </c>
      <c r="AE1038" s="42">
        <v>0.2</v>
      </c>
      <c r="AF1038" s="11">
        <v>0</v>
      </c>
      <c r="AG1038" s="41">
        <v>0.04</v>
      </c>
      <c r="AH1038" s="22">
        <v>0</v>
      </c>
      <c r="AI1038" s="22">
        <v>46</v>
      </c>
      <c r="AJ1038" s="43">
        <v>4</v>
      </c>
      <c r="AK1038" s="30">
        <v>0.2</v>
      </c>
      <c r="AL1038" s="25">
        <v>4</v>
      </c>
      <c r="AM1038" s="28">
        <v>82</v>
      </c>
      <c r="AN1038" s="25">
        <v>5</v>
      </c>
      <c r="AO1038" s="25">
        <v>6</v>
      </c>
      <c r="AP1038" s="25">
        <v>4</v>
      </c>
      <c r="AQ1038" s="25">
        <v>0.4</v>
      </c>
      <c r="AR1038" s="25">
        <v>0.06</v>
      </c>
    </row>
    <row r="1039" spans="1:44" ht="18" customHeight="1" x14ac:dyDescent="0.25">
      <c r="A1039" t="s">
        <v>886</v>
      </c>
      <c r="B1039" s="26" t="s">
        <v>7</v>
      </c>
      <c r="C1039" s="11">
        <v>21.029624704</v>
      </c>
      <c r="D1039" s="11">
        <v>88</v>
      </c>
      <c r="E1039" s="37">
        <v>94.4</v>
      </c>
      <c r="F1039" s="38">
        <v>0.1</v>
      </c>
      <c r="G1039" s="25">
        <v>0.2</v>
      </c>
      <c r="H1039" s="25">
        <v>4.5999999999999996</v>
      </c>
      <c r="I1039" s="25">
        <v>4.5999999999999996</v>
      </c>
      <c r="J1039" s="25">
        <v>4.5999999999999996</v>
      </c>
      <c r="K1039" s="25">
        <v>4.5999999999999996</v>
      </c>
      <c r="L1039" s="30">
        <v>0.5</v>
      </c>
      <c r="M1039" s="25">
        <v>0</v>
      </c>
      <c r="N1039" s="25">
        <v>0</v>
      </c>
      <c r="O1039" s="25">
        <v>0</v>
      </c>
      <c r="P1039" s="25">
        <v>0.1</v>
      </c>
      <c r="Q1039" s="25">
        <v>0</v>
      </c>
      <c r="R1039" s="25">
        <v>0.1</v>
      </c>
      <c r="S1039" s="25">
        <v>0.1</v>
      </c>
      <c r="T1039" s="25">
        <v>0</v>
      </c>
      <c r="U1039" s="25">
        <v>0.1</v>
      </c>
      <c r="V1039" s="28">
        <v>0</v>
      </c>
      <c r="W1039" s="22">
        <v>0</v>
      </c>
      <c r="X1039" s="9">
        <v>0</v>
      </c>
      <c r="Y1039" s="9">
        <v>0</v>
      </c>
      <c r="Z1039" s="22">
        <v>0</v>
      </c>
      <c r="AA1039" s="9">
        <v>0</v>
      </c>
      <c r="AB1039" s="40">
        <v>0.02</v>
      </c>
      <c r="AC1039" s="40">
        <v>0.02</v>
      </c>
      <c r="AD1039" s="9">
        <v>0.15</v>
      </c>
      <c r="AE1039" s="9">
        <v>0.15</v>
      </c>
      <c r="AF1039" s="11">
        <v>0</v>
      </c>
      <c r="AG1039" s="40">
        <v>0.05</v>
      </c>
      <c r="AH1039" s="22">
        <v>0</v>
      </c>
      <c r="AI1039" s="22">
        <v>30</v>
      </c>
      <c r="AJ1039" s="43">
        <v>1</v>
      </c>
      <c r="AK1039" s="30">
        <v>0.1</v>
      </c>
      <c r="AL1039" s="25">
        <v>8</v>
      </c>
      <c r="AM1039" s="28">
        <v>38</v>
      </c>
      <c r="AN1039" s="25">
        <v>2</v>
      </c>
      <c r="AO1039" s="25">
        <v>3</v>
      </c>
      <c r="AP1039" s="25">
        <v>2</v>
      </c>
      <c r="AQ1039" s="25">
        <v>0.1</v>
      </c>
      <c r="AR1039" s="25">
        <v>0.05</v>
      </c>
    </row>
    <row r="1040" spans="1:44" ht="18" customHeight="1" x14ac:dyDescent="0.25">
      <c r="A1040" t="s">
        <v>887</v>
      </c>
      <c r="B1040" s="26" t="s">
        <v>8</v>
      </c>
      <c r="C1040" s="11">
        <v>17.206056575999998</v>
      </c>
      <c r="D1040" s="11">
        <v>72</v>
      </c>
      <c r="E1040" s="37">
        <v>95.2</v>
      </c>
      <c r="F1040" s="38">
        <v>0.1</v>
      </c>
      <c r="G1040" s="25">
        <v>0.1</v>
      </c>
      <c r="H1040" s="25">
        <v>3.5</v>
      </c>
      <c r="I1040" s="25">
        <v>3.6</v>
      </c>
      <c r="J1040" s="25">
        <v>3.5</v>
      </c>
      <c r="K1040" s="25">
        <v>3.5</v>
      </c>
      <c r="L1040" s="30">
        <v>0.8</v>
      </c>
      <c r="M1040" s="25">
        <v>0</v>
      </c>
      <c r="N1040" s="25">
        <v>0</v>
      </c>
      <c r="O1040" s="25">
        <v>0</v>
      </c>
      <c r="P1040" s="25">
        <v>0</v>
      </c>
      <c r="Q1040" s="25">
        <v>0</v>
      </c>
      <c r="R1040" s="25">
        <v>0</v>
      </c>
      <c r="S1040" s="25">
        <v>0.1</v>
      </c>
      <c r="T1040" s="25">
        <v>0</v>
      </c>
      <c r="U1040" s="25">
        <v>0.1</v>
      </c>
      <c r="V1040" s="28">
        <v>0</v>
      </c>
      <c r="W1040" s="22">
        <v>0</v>
      </c>
      <c r="X1040" s="9">
        <v>26</v>
      </c>
      <c r="Y1040" s="9">
        <v>156</v>
      </c>
      <c r="Z1040" s="22">
        <v>0</v>
      </c>
      <c r="AA1040" s="46">
        <v>0.4</v>
      </c>
      <c r="AB1040" s="41">
        <v>5.0000000000000001E-3</v>
      </c>
      <c r="AC1040" s="9">
        <v>5.0000000000000001E-3</v>
      </c>
      <c r="AD1040" s="9">
        <v>0.15</v>
      </c>
      <c r="AE1040" s="9">
        <v>0.15</v>
      </c>
      <c r="AF1040" s="11">
        <v>0</v>
      </c>
      <c r="AG1040" s="22">
        <v>0</v>
      </c>
      <c r="AH1040" s="22">
        <v>0</v>
      </c>
      <c r="AI1040" s="22">
        <v>41</v>
      </c>
      <c r="AJ1040" s="64">
        <v>0.5</v>
      </c>
      <c r="AK1040" s="30">
        <v>0.22</v>
      </c>
      <c r="AL1040" s="25">
        <v>3</v>
      </c>
      <c r="AM1040" s="28">
        <v>71</v>
      </c>
      <c r="AN1040" s="25">
        <v>2</v>
      </c>
      <c r="AO1040" s="25">
        <v>5</v>
      </c>
      <c r="AP1040" s="25">
        <v>4</v>
      </c>
      <c r="AQ1040" s="25">
        <v>0.2</v>
      </c>
      <c r="AR1040" s="25">
        <v>0.06</v>
      </c>
    </row>
    <row r="1041" spans="1:44" ht="18" customHeight="1" x14ac:dyDescent="0.25">
      <c r="C1041" s="11"/>
      <c r="D1041" s="11"/>
      <c r="E1041" s="37"/>
      <c r="F1041" s="38"/>
      <c r="X1041" s="9"/>
      <c r="Y1041" s="9"/>
    </row>
    <row r="1042" spans="1:44" ht="18" customHeight="1" x14ac:dyDescent="0.25">
      <c r="A1042" t="s">
        <v>900</v>
      </c>
      <c r="B1042" s="26" t="s">
        <v>1973</v>
      </c>
      <c r="C1042" s="11">
        <v>39.908492335999995</v>
      </c>
      <c r="D1042" s="11">
        <v>167</v>
      </c>
      <c r="E1042" s="37">
        <v>89.1</v>
      </c>
      <c r="F1042" s="38">
        <v>0.2</v>
      </c>
      <c r="G1042" s="25">
        <v>0.1</v>
      </c>
      <c r="H1042" s="25">
        <v>9.5</v>
      </c>
      <c r="I1042" s="25">
        <v>9.6999999999999993</v>
      </c>
      <c r="J1042" s="25">
        <v>9.5</v>
      </c>
      <c r="K1042" s="25">
        <v>9.5</v>
      </c>
      <c r="L1042" s="30">
        <v>0.6</v>
      </c>
      <c r="M1042" s="25">
        <v>0</v>
      </c>
      <c r="N1042" s="25">
        <v>0</v>
      </c>
      <c r="O1042" s="25">
        <v>0</v>
      </c>
      <c r="P1042" s="25">
        <v>0.3</v>
      </c>
      <c r="Q1042" s="25">
        <v>0</v>
      </c>
      <c r="R1042" s="25">
        <v>0</v>
      </c>
      <c r="S1042" s="25">
        <v>0.1</v>
      </c>
      <c r="T1042" s="25">
        <v>0</v>
      </c>
      <c r="U1042" s="25">
        <v>0.1</v>
      </c>
      <c r="V1042" s="28">
        <v>0</v>
      </c>
      <c r="W1042" s="22">
        <v>0</v>
      </c>
      <c r="X1042" s="9">
        <v>0</v>
      </c>
      <c r="Y1042" s="9">
        <v>0</v>
      </c>
      <c r="Z1042" s="22">
        <v>0</v>
      </c>
      <c r="AA1042" s="40">
        <v>0.03</v>
      </c>
      <c r="AB1042" s="40">
        <v>0.04</v>
      </c>
      <c r="AC1042" s="40">
        <v>0.04</v>
      </c>
      <c r="AD1042" s="42">
        <v>0.2</v>
      </c>
      <c r="AE1042" s="46">
        <v>0.1</v>
      </c>
      <c r="AF1042" s="46">
        <v>0.1</v>
      </c>
      <c r="AG1042" s="40">
        <v>7.0000000000000007E-2</v>
      </c>
      <c r="AH1042" s="22">
        <v>0</v>
      </c>
      <c r="AI1042" s="22">
        <v>20</v>
      </c>
      <c r="AJ1042" s="43">
        <v>8</v>
      </c>
      <c r="AK1042" s="30">
        <v>0.22</v>
      </c>
      <c r="AL1042" s="25">
        <v>3</v>
      </c>
      <c r="AM1042" s="28">
        <v>100</v>
      </c>
      <c r="AN1042" s="28">
        <v>11</v>
      </c>
      <c r="AO1042" s="25">
        <v>5</v>
      </c>
      <c r="AP1042" s="25">
        <v>9</v>
      </c>
      <c r="AQ1042" s="25">
        <v>0.5</v>
      </c>
      <c r="AR1042" s="25">
        <v>0.1</v>
      </c>
    </row>
    <row r="1043" spans="1:44" ht="18" customHeight="1" x14ac:dyDescent="0.25">
      <c r="A1043" t="s">
        <v>901</v>
      </c>
      <c r="B1043" s="26" t="s">
        <v>9</v>
      </c>
      <c r="C1043" s="11">
        <v>40.625411360000001</v>
      </c>
      <c r="D1043" s="11">
        <v>170</v>
      </c>
      <c r="E1043" s="37">
        <v>88.8</v>
      </c>
      <c r="F1043" s="38">
        <v>0.3</v>
      </c>
      <c r="G1043" s="25">
        <v>0.1</v>
      </c>
      <c r="H1043" s="25">
        <v>9.5</v>
      </c>
      <c r="I1043" s="25">
        <v>9.6999999999999993</v>
      </c>
      <c r="J1043" s="25">
        <v>9.5</v>
      </c>
      <c r="K1043" s="25">
        <v>9.5</v>
      </c>
      <c r="L1043" s="30">
        <v>0.7</v>
      </c>
      <c r="M1043" s="25">
        <v>0</v>
      </c>
      <c r="N1043" s="25">
        <v>0</v>
      </c>
      <c r="O1043" s="25">
        <v>0</v>
      </c>
      <c r="P1043" s="25">
        <v>0</v>
      </c>
      <c r="Q1043" s="25">
        <v>0</v>
      </c>
      <c r="R1043" s="25">
        <v>0</v>
      </c>
      <c r="S1043" s="25">
        <v>0.1</v>
      </c>
      <c r="T1043" s="25">
        <v>0</v>
      </c>
      <c r="U1043" s="25">
        <v>0.1</v>
      </c>
      <c r="V1043" s="28">
        <v>0</v>
      </c>
      <c r="W1043" s="22">
        <v>8.0000000000000002E-3</v>
      </c>
      <c r="X1043" s="43">
        <v>8</v>
      </c>
      <c r="Y1043" s="9">
        <v>50</v>
      </c>
      <c r="Z1043" s="22">
        <v>0</v>
      </c>
      <c r="AA1043" s="46">
        <v>0.2</v>
      </c>
      <c r="AB1043" s="40">
        <v>7.0000000000000007E-2</v>
      </c>
      <c r="AC1043" s="40">
        <v>0.02</v>
      </c>
      <c r="AD1043" s="42">
        <v>0.3</v>
      </c>
      <c r="AE1043" s="42">
        <v>0.2</v>
      </c>
      <c r="AF1043" s="46">
        <v>0.1</v>
      </c>
      <c r="AG1043" s="40">
        <v>7.0000000000000007E-2</v>
      </c>
      <c r="AH1043" s="22">
        <v>0</v>
      </c>
      <c r="AI1043" s="22">
        <v>41</v>
      </c>
      <c r="AJ1043" s="22">
        <v>28</v>
      </c>
      <c r="AK1043" s="30">
        <v>0.36</v>
      </c>
      <c r="AL1043" s="25">
        <v>4</v>
      </c>
      <c r="AM1043" s="28">
        <v>131</v>
      </c>
      <c r="AN1043" s="25">
        <v>6</v>
      </c>
      <c r="AO1043" s="28">
        <v>10</v>
      </c>
      <c r="AP1043" s="25">
        <v>5</v>
      </c>
      <c r="AQ1043" s="25">
        <v>0.4</v>
      </c>
      <c r="AR1043" s="25">
        <v>0.05</v>
      </c>
    </row>
    <row r="1044" spans="1:44" ht="18" customHeight="1" x14ac:dyDescent="0.25">
      <c r="A1044" t="s">
        <v>902</v>
      </c>
      <c r="B1044" s="26" t="s">
        <v>10</v>
      </c>
      <c r="C1044" s="11">
        <v>39.908492335999995</v>
      </c>
      <c r="D1044" s="11">
        <v>167</v>
      </c>
      <c r="E1044" s="37">
        <v>89.1</v>
      </c>
      <c r="F1044" s="38">
        <v>0.1</v>
      </c>
      <c r="G1044" s="25">
        <v>0.1</v>
      </c>
      <c r="H1044" s="25">
        <v>9.9</v>
      </c>
      <c r="I1044" s="25">
        <v>10</v>
      </c>
      <c r="J1044" s="25">
        <v>9.9</v>
      </c>
      <c r="K1044" s="25">
        <v>9.9</v>
      </c>
      <c r="L1044" s="30">
        <v>0.4</v>
      </c>
      <c r="M1044" s="25">
        <v>0</v>
      </c>
      <c r="N1044" s="25">
        <v>0</v>
      </c>
      <c r="O1044" s="25">
        <v>0</v>
      </c>
      <c r="P1044" s="25">
        <v>0.2</v>
      </c>
      <c r="Q1044" s="25">
        <v>0</v>
      </c>
      <c r="R1044" s="25">
        <v>0</v>
      </c>
      <c r="S1044" s="25">
        <v>0.1</v>
      </c>
      <c r="T1044" s="25">
        <v>0</v>
      </c>
      <c r="U1044" s="25">
        <v>0.1</v>
      </c>
      <c r="V1044" s="28">
        <v>0</v>
      </c>
      <c r="W1044" s="22">
        <v>0</v>
      </c>
      <c r="X1044" s="9">
        <v>0</v>
      </c>
      <c r="Y1044" s="9">
        <v>0</v>
      </c>
      <c r="Z1044" s="22">
        <v>0</v>
      </c>
      <c r="AA1044" s="9">
        <v>0</v>
      </c>
      <c r="AB1044" s="40">
        <v>0.01</v>
      </c>
      <c r="AC1044" s="40">
        <v>0.01</v>
      </c>
      <c r="AD1044" s="42">
        <v>0.1</v>
      </c>
      <c r="AE1044" s="46">
        <v>0.1</v>
      </c>
      <c r="AF1044" s="11">
        <v>0</v>
      </c>
      <c r="AG1044" s="41">
        <v>0.02</v>
      </c>
      <c r="AH1044" s="22">
        <v>0</v>
      </c>
      <c r="AI1044" s="22">
        <v>40</v>
      </c>
      <c r="AJ1044" s="43">
        <v>4</v>
      </c>
      <c r="AK1044" s="30">
        <v>0.2</v>
      </c>
      <c r="AL1044" s="25">
        <v>8.6</v>
      </c>
      <c r="AM1044" s="28">
        <v>96</v>
      </c>
      <c r="AN1044" s="25">
        <v>3</v>
      </c>
      <c r="AO1044" s="25">
        <v>4</v>
      </c>
      <c r="AP1044" s="25">
        <v>3</v>
      </c>
      <c r="AQ1044" s="25">
        <v>0.2</v>
      </c>
      <c r="AR1044" s="25">
        <v>0.04</v>
      </c>
    </row>
    <row r="1045" spans="1:44" ht="18" customHeight="1" x14ac:dyDescent="0.25">
      <c r="A1045" t="s">
        <v>903</v>
      </c>
      <c r="B1045" s="26" t="s">
        <v>11</v>
      </c>
      <c r="C1045" s="11">
        <v>48</v>
      </c>
      <c r="D1045" s="11">
        <v>198</v>
      </c>
      <c r="E1045" s="37">
        <v>87.2</v>
      </c>
      <c r="F1045" s="38">
        <v>0.2</v>
      </c>
      <c r="G1045" s="25">
        <v>0.1</v>
      </c>
      <c r="H1045" s="25">
        <v>11.5</v>
      </c>
      <c r="I1045" s="25">
        <v>11.8</v>
      </c>
      <c r="J1045" s="25">
        <v>11.5</v>
      </c>
      <c r="K1045" s="25">
        <v>11.5</v>
      </c>
      <c r="L1045" s="30">
        <v>0.5</v>
      </c>
      <c r="M1045" s="25">
        <v>0</v>
      </c>
      <c r="N1045" s="25">
        <v>0</v>
      </c>
      <c r="O1045" s="25">
        <v>0</v>
      </c>
      <c r="P1045" s="25">
        <v>0.3</v>
      </c>
      <c r="Q1045" s="25">
        <v>0</v>
      </c>
      <c r="R1045" s="25">
        <v>0</v>
      </c>
      <c r="S1045" s="25">
        <v>0.1</v>
      </c>
      <c r="T1045" s="25">
        <v>0</v>
      </c>
      <c r="U1045" s="25">
        <v>0.1</v>
      </c>
      <c r="V1045" s="28">
        <v>0</v>
      </c>
      <c r="W1045" s="22">
        <v>4.1000000000000002E-2</v>
      </c>
      <c r="X1045" s="9">
        <v>41</v>
      </c>
      <c r="Y1045" s="9">
        <v>243</v>
      </c>
      <c r="Z1045" s="22">
        <v>0</v>
      </c>
      <c r="AA1045" s="9">
        <v>0</v>
      </c>
      <c r="AB1045" s="40">
        <v>0.01</v>
      </c>
      <c r="AC1045" s="40">
        <v>0.02</v>
      </c>
      <c r="AD1045" s="42">
        <v>0.2</v>
      </c>
      <c r="AE1045" s="42">
        <v>0.2</v>
      </c>
      <c r="AF1045" s="11">
        <v>0</v>
      </c>
      <c r="AG1045" s="41">
        <v>0.03</v>
      </c>
      <c r="AH1045" s="22">
        <v>0</v>
      </c>
      <c r="AI1045" s="22">
        <v>39</v>
      </c>
      <c r="AJ1045" s="43">
        <v>2</v>
      </c>
      <c r="AK1045" s="30">
        <v>0.18</v>
      </c>
      <c r="AL1045" s="25">
        <v>3</v>
      </c>
      <c r="AM1045" s="28">
        <v>92</v>
      </c>
      <c r="AN1045" s="25">
        <v>3</v>
      </c>
      <c r="AO1045" s="25">
        <v>5</v>
      </c>
      <c r="AP1045" s="25">
        <v>4</v>
      </c>
      <c r="AQ1045" s="25">
        <v>0.5</v>
      </c>
      <c r="AR1045" s="25">
        <v>0.1</v>
      </c>
    </row>
    <row r="1046" spans="1:44" ht="18" customHeight="1" x14ac:dyDescent="0.25">
      <c r="A1046" t="s">
        <v>904</v>
      </c>
      <c r="B1046" s="26" t="s">
        <v>1060</v>
      </c>
      <c r="C1046" s="11">
        <v>18.639894624</v>
      </c>
      <c r="D1046" s="11">
        <v>78</v>
      </c>
      <c r="E1046" s="37">
        <v>93.3</v>
      </c>
      <c r="F1046" s="38">
        <v>1.1000000000000001</v>
      </c>
      <c r="G1046" s="25">
        <v>0</v>
      </c>
      <c r="H1046" s="25">
        <v>3.5</v>
      </c>
      <c r="I1046" s="25">
        <v>3.5</v>
      </c>
      <c r="J1046" s="25">
        <v>3.5</v>
      </c>
      <c r="K1046" s="25">
        <v>3.5</v>
      </c>
      <c r="L1046" s="30">
        <v>0.4</v>
      </c>
      <c r="M1046" s="25">
        <v>0</v>
      </c>
      <c r="N1046" s="25">
        <v>0</v>
      </c>
      <c r="O1046" s="25">
        <v>0</v>
      </c>
      <c r="P1046" s="25">
        <v>0.6</v>
      </c>
      <c r="Q1046" s="25">
        <v>0</v>
      </c>
      <c r="R1046" s="25">
        <v>0</v>
      </c>
      <c r="S1046" s="25">
        <v>0</v>
      </c>
      <c r="T1046" s="25">
        <v>0</v>
      </c>
      <c r="U1046" s="25">
        <v>0</v>
      </c>
      <c r="V1046" s="28">
        <v>0</v>
      </c>
      <c r="W1046" s="22">
        <v>6.2E-2</v>
      </c>
      <c r="X1046" s="9">
        <v>62</v>
      </c>
      <c r="Y1046" s="9">
        <v>372</v>
      </c>
      <c r="Z1046" s="22">
        <v>0</v>
      </c>
      <c r="AA1046" s="24">
        <v>1</v>
      </c>
      <c r="AB1046" s="41">
        <v>0.05</v>
      </c>
      <c r="AC1046" s="40">
        <v>0.03</v>
      </c>
      <c r="AD1046" s="42">
        <v>0.8</v>
      </c>
      <c r="AE1046" s="46">
        <v>0.7</v>
      </c>
      <c r="AF1046" s="46">
        <v>0.1</v>
      </c>
      <c r="AG1046" s="46">
        <v>0.1</v>
      </c>
      <c r="AH1046" s="22">
        <v>0</v>
      </c>
      <c r="AI1046" s="22">
        <v>14</v>
      </c>
      <c r="AJ1046" s="22">
        <v>10</v>
      </c>
      <c r="AK1046" s="30">
        <v>1.04</v>
      </c>
      <c r="AL1046" s="28">
        <v>223</v>
      </c>
      <c r="AM1046" s="28">
        <v>228</v>
      </c>
      <c r="AN1046" s="25">
        <v>7</v>
      </c>
      <c r="AO1046" s="28">
        <v>19</v>
      </c>
      <c r="AP1046" s="25">
        <v>9</v>
      </c>
      <c r="AQ1046" s="25">
        <v>0.6</v>
      </c>
      <c r="AR1046" s="25">
        <v>0.2</v>
      </c>
    </row>
    <row r="1047" spans="1:44" ht="18" customHeight="1" x14ac:dyDescent="0.25">
      <c r="A1047" t="s">
        <v>905</v>
      </c>
      <c r="B1047" s="26" t="s">
        <v>1974</v>
      </c>
      <c r="C1047" s="11">
        <v>251.63857742399998</v>
      </c>
      <c r="D1047" s="11">
        <v>1053</v>
      </c>
      <c r="E1047" s="37">
        <v>29.2</v>
      </c>
      <c r="F1047" s="38">
        <v>0</v>
      </c>
      <c r="G1047" s="25">
        <v>0</v>
      </c>
      <c r="H1047" s="25">
        <v>64.7</v>
      </c>
      <c r="I1047" s="25">
        <v>65.5</v>
      </c>
      <c r="J1047" s="25">
        <v>64.7</v>
      </c>
      <c r="K1047" s="25">
        <v>64.7</v>
      </c>
      <c r="L1047" s="30">
        <v>2.0499999999999998</v>
      </c>
      <c r="M1047" s="25">
        <v>0</v>
      </c>
      <c r="N1047" s="25">
        <v>0</v>
      </c>
      <c r="O1047" s="25">
        <v>0</v>
      </c>
      <c r="P1047" s="25">
        <v>0</v>
      </c>
      <c r="Q1047" s="25">
        <v>0</v>
      </c>
      <c r="R1047" s="25">
        <v>0</v>
      </c>
      <c r="S1047" s="25">
        <v>0</v>
      </c>
      <c r="T1047" s="25">
        <v>0</v>
      </c>
      <c r="U1047" s="25">
        <v>0</v>
      </c>
      <c r="V1047" s="28">
        <v>0</v>
      </c>
      <c r="W1047" s="22">
        <v>2E-3</v>
      </c>
      <c r="X1047" s="43">
        <v>2</v>
      </c>
      <c r="Y1047" s="9">
        <v>11</v>
      </c>
      <c r="Z1047" s="22">
        <v>0</v>
      </c>
      <c r="AA1047" s="40">
        <v>0.09</v>
      </c>
      <c r="AB1047" s="22">
        <v>0.15</v>
      </c>
      <c r="AC1047" s="40">
        <v>0.03</v>
      </c>
      <c r="AD1047" s="42">
        <v>0.4</v>
      </c>
      <c r="AE1047" s="46">
        <v>0.4</v>
      </c>
      <c r="AF1047" s="11">
        <v>0</v>
      </c>
      <c r="AG1047" s="22">
        <v>0.17</v>
      </c>
      <c r="AH1047" s="22">
        <v>0</v>
      </c>
      <c r="AI1047" s="22">
        <v>240</v>
      </c>
      <c r="AJ1047" s="22">
        <v>26</v>
      </c>
      <c r="AK1047" s="30">
        <v>1.1200000000000001</v>
      </c>
      <c r="AL1047" s="25">
        <v>3</v>
      </c>
      <c r="AM1047" s="28">
        <v>490</v>
      </c>
      <c r="AN1047" s="28">
        <v>42</v>
      </c>
      <c r="AO1047" s="28">
        <v>30</v>
      </c>
      <c r="AP1047" s="28">
        <v>46</v>
      </c>
      <c r="AQ1047" s="25">
        <v>1</v>
      </c>
      <c r="AR1047" s="25">
        <v>0.4</v>
      </c>
    </row>
    <row r="1048" spans="1:44" ht="18" customHeight="1" x14ac:dyDescent="0.25">
      <c r="A1048" t="s">
        <v>906</v>
      </c>
      <c r="B1048" s="26" t="s">
        <v>12</v>
      </c>
      <c r="C1048" s="11">
        <v>261.67544376000001</v>
      </c>
      <c r="D1048" s="11">
        <v>1095</v>
      </c>
      <c r="E1048" s="37">
        <v>31.7</v>
      </c>
      <c r="F1048" s="38">
        <v>0.1</v>
      </c>
      <c r="G1048" s="25">
        <v>0.7</v>
      </c>
      <c r="H1048" s="25">
        <v>64.900000000000006</v>
      </c>
      <c r="I1048" s="25">
        <v>66.400000000000006</v>
      </c>
      <c r="J1048" s="25">
        <v>64.900000000000006</v>
      </c>
      <c r="K1048" s="25">
        <v>64.900000000000006</v>
      </c>
      <c r="L1048" s="30">
        <v>2</v>
      </c>
      <c r="M1048" s="25">
        <v>0</v>
      </c>
      <c r="N1048" s="25">
        <v>0</v>
      </c>
      <c r="O1048" s="25">
        <v>0</v>
      </c>
      <c r="P1048" s="25">
        <v>0</v>
      </c>
      <c r="Q1048" s="25">
        <v>0.1</v>
      </c>
      <c r="R1048" s="25">
        <v>0.1</v>
      </c>
      <c r="S1048" s="25">
        <v>0.2</v>
      </c>
      <c r="T1048" s="25">
        <v>0</v>
      </c>
      <c r="U1048" s="25">
        <v>0.1</v>
      </c>
      <c r="V1048" s="28">
        <v>0</v>
      </c>
      <c r="W1048" s="22">
        <v>0.111</v>
      </c>
      <c r="X1048" s="9">
        <v>111</v>
      </c>
      <c r="Y1048" s="9">
        <v>666</v>
      </c>
      <c r="Z1048" s="22">
        <v>0</v>
      </c>
      <c r="AA1048" s="46">
        <v>0.7</v>
      </c>
      <c r="AB1048" s="46">
        <v>0.2</v>
      </c>
      <c r="AC1048" s="40">
        <v>0.03</v>
      </c>
      <c r="AD1048" s="42">
        <v>0.8</v>
      </c>
      <c r="AE1048" s="46">
        <v>0.8</v>
      </c>
      <c r="AF1048" s="11">
        <v>0</v>
      </c>
      <c r="AG1048" s="22">
        <v>0.17</v>
      </c>
      <c r="AH1048" s="22">
        <v>0</v>
      </c>
      <c r="AI1048" s="22">
        <v>240</v>
      </c>
      <c r="AJ1048" s="22">
        <v>59</v>
      </c>
      <c r="AK1048" s="30">
        <v>1.4</v>
      </c>
      <c r="AL1048" s="28">
        <v>20</v>
      </c>
      <c r="AM1048" s="28">
        <v>640</v>
      </c>
      <c r="AN1048" s="28">
        <v>17</v>
      </c>
      <c r="AO1048" s="28">
        <v>38</v>
      </c>
      <c r="AP1048" s="28">
        <v>19</v>
      </c>
      <c r="AQ1048" s="25">
        <v>0.6</v>
      </c>
      <c r="AR1048" s="25">
        <v>0.2</v>
      </c>
    </row>
    <row r="1049" spans="1:44" ht="18" customHeight="1" x14ac:dyDescent="0.25">
      <c r="A1049" t="s">
        <v>907</v>
      </c>
      <c r="B1049" s="26" t="s">
        <v>13</v>
      </c>
      <c r="C1049" s="11">
        <v>24.375246815999997</v>
      </c>
      <c r="D1049" s="11">
        <v>102</v>
      </c>
      <c r="E1049" s="37">
        <v>91.7</v>
      </c>
      <c r="F1049" s="38">
        <v>0.3</v>
      </c>
      <c r="G1049" s="25">
        <v>0</v>
      </c>
      <c r="H1049" s="25">
        <v>1.5</v>
      </c>
      <c r="I1049" s="25">
        <v>1.5</v>
      </c>
      <c r="J1049" s="25">
        <v>1.5</v>
      </c>
      <c r="K1049" s="25">
        <v>1.5</v>
      </c>
      <c r="L1049" s="30">
        <v>5.83</v>
      </c>
      <c r="M1049" s="25">
        <v>0</v>
      </c>
      <c r="N1049" s="25">
        <v>0</v>
      </c>
      <c r="O1049" s="25">
        <v>0</v>
      </c>
      <c r="P1049" s="25">
        <v>0</v>
      </c>
      <c r="Q1049" s="25">
        <v>0</v>
      </c>
      <c r="R1049" s="25">
        <v>0</v>
      </c>
      <c r="S1049" s="25">
        <v>0</v>
      </c>
      <c r="T1049" s="25">
        <v>0</v>
      </c>
      <c r="U1049" s="25">
        <v>0</v>
      </c>
      <c r="V1049" s="28">
        <v>0</v>
      </c>
      <c r="W1049" s="22">
        <v>2E-3</v>
      </c>
      <c r="X1049" s="43">
        <v>2</v>
      </c>
      <c r="Y1049" s="9">
        <v>12</v>
      </c>
      <c r="Z1049" s="22">
        <v>0</v>
      </c>
      <c r="AA1049" s="9">
        <v>0</v>
      </c>
      <c r="AB1049" s="40">
        <v>0.03</v>
      </c>
      <c r="AC1049" s="40">
        <v>0.01</v>
      </c>
      <c r="AD1049" s="42">
        <v>0.2</v>
      </c>
      <c r="AE1049" s="42">
        <v>0.2</v>
      </c>
      <c r="AF1049" s="11">
        <v>0</v>
      </c>
      <c r="AG1049" s="40">
        <v>0.05</v>
      </c>
      <c r="AH1049" s="22">
        <v>0</v>
      </c>
      <c r="AI1049" s="22">
        <v>56</v>
      </c>
      <c r="AJ1049" s="22">
        <v>13</v>
      </c>
      <c r="AK1049" s="30">
        <v>0.36</v>
      </c>
      <c r="AL1049" s="25">
        <v>2</v>
      </c>
      <c r="AM1049" s="28">
        <v>134</v>
      </c>
      <c r="AN1049" s="25">
        <v>7</v>
      </c>
      <c r="AO1049" s="28">
        <v>10</v>
      </c>
      <c r="AP1049" s="25">
        <v>7</v>
      </c>
      <c r="AQ1049" s="25">
        <v>0.2</v>
      </c>
      <c r="AR1049" s="25">
        <v>0</v>
      </c>
    </row>
    <row r="1050" spans="1:44" ht="18" customHeight="1" x14ac:dyDescent="0.25">
      <c r="C1050" s="11"/>
      <c r="D1050" s="11"/>
      <c r="E1050" s="37"/>
      <c r="F1050" s="38"/>
      <c r="X1050" s="43"/>
      <c r="Y1050" s="9"/>
      <c r="AA1050" s="9"/>
      <c r="AB1050" s="40"/>
      <c r="AC1050" s="40"/>
      <c r="AD1050" s="42"/>
      <c r="AE1050" s="42"/>
      <c r="AF1050" s="11"/>
      <c r="AG1050" s="40"/>
      <c r="AL1050" s="25"/>
      <c r="AN1050" s="25"/>
      <c r="AP1050" s="25"/>
    </row>
    <row r="1051" spans="1:44" ht="18" customHeight="1" x14ac:dyDescent="0.25">
      <c r="B1051" s="32" t="s">
        <v>206</v>
      </c>
      <c r="C1051" s="11"/>
      <c r="D1051" s="11"/>
      <c r="E1051" s="37"/>
      <c r="F1051" s="38"/>
      <c r="X1051" s="9"/>
      <c r="Y1051" s="9"/>
    </row>
    <row r="1052" spans="1:44" ht="18" customHeight="1" x14ac:dyDescent="0.25">
      <c r="A1052" t="s">
        <v>908</v>
      </c>
      <c r="B1052" s="26" t="s">
        <v>33</v>
      </c>
      <c r="C1052" s="11">
        <v>32</v>
      </c>
      <c r="D1052" s="11">
        <v>136</v>
      </c>
      <c r="E1052" s="37">
        <v>93</v>
      </c>
      <c r="F1052" s="38">
        <v>0.6</v>
      </c>
      <c r="G1052" s="25">
        <v>1.5</v>
      </c>
      <c r="H1052" s="25">
        <v>4</v>
      </c>
      <c r="I1052" s="25">
        <v>4.4000000000000004</v>
      </c>
      <c r="J1052" s="25">
        <v>0.6</v>
      </c>
      <c r="K1052" s="25">
        <v>0.6</v>
      </c>
      <c r="L1052" s="30">
        <v>0</v>
      </c>
      <c r="M1052" s="25">
        <v>0</v>
      </c>
      <c r="N1052" s="25">
        <v>3.4</v>
      </c>
      <c r="O1052" s="25">
        <v>0</v>
      </c>
      <c r="P1052" s="25">
        <v>0.5</v>
      </c>
      <c r="Q1052" s="25">
        <v>0.2</v>
      </c>
      <c r="R1052" s="25">
        <v>1</v>
      </c>
      <c r="S1052" s="25">
        <v>0.1</v>
      </c>
      <c r="T1052" s="25">
        <v>0</v>
      </c>
      <c r="U1052" s="25">
        <v>0.1</v>
      </c>
      <c r="V1052" s="28">
        <v>0</v>
      </c>
      <c r="W1052" s="22">
        <v>2.8000000000000001E-2</v>
      </c>
      <c r="X1052" s="9">
        <v>28</v>
      </c>
      <c r="Y1052" s="9">
        <v>165</v>
      </c>
      <c r="Z1052" s="22">
        <v>0</v>
      </c>
      <c r="AA1052" s="46">
        <v>0.4</v>
      </c>
      <c r="AB1052" s="40">
        <v>0.03</v>
      </c>
      <c r="AC1052" s="40">
        <v>0.01</v>
      </c>
      <c r="AD1052" s="42">
        <v>0.5</v>
      </c>
      <c r="AE1052" s="46">
        <v>0.4</v>
      </c>
      <c r="AF1052" s="46">
        <v>0.1</v>
      </c>
      <c r="AG1052" s="40">
        <v>0.06</v>
      </c>
      <c r="AH1052" s="22">
        <v>0</v>
      </c>
      <c r="AI1052" s="43">
        <v>3</v>
      </c>
      <c r="AJ1052" s="22">
        <v>4.4000000000000004</v>
      </c>
      <c r="AK1052" s="30">
        <v>0.8</v>
      </c>
      <c r="AL1052" s="28">
        <v>232</v>
      </c>
      <c r="AM1052" s="28">
        <v>133</v>
      </c>
      <c r="AN1052" s="28">
        <v>10</v>
      </c>
      <c r="AO1052" s="28">
        <v>10</v>
      </c>
      <c r="AP1052" s="25">
        <v>6</v>
      </c>
      <c r="AQ1052" s="25">
        <v>0.1</v>
      </c>
      <c r="AR1052" s="25">
        <v>0.1</v>
      </c>
    </row>
    <row r="1053" spans="1:44" ht="18" customHeight="1" x14ac:dyDescent="0.25">
      <c r="A1053" t="s">
        <v>909</v>
      </c>
      <c r="B1053" s="26" t="s">
        <v>34</v>
      </c>
      <c r="C1053" s="11">
        <v>35.368005183999998</v>
      </c>
      <c r="D1053" s="11">
        <v>148</v>
      </c>
      <c r="E1053" s="37">
        <v>92.4</v>
      </c>
      <c r="F1053" s="38">
        <v>1</v>
      </c>
      <c r="G1053" s="25">
        <v>1.6</v>
      </c>
      <c r="H1053" s="25">
        <v>4.0999999999999996</v>
      </c>
      <c r="I1053" s="25">
        <v>4.5</v>
      </c>
      <c r="J1053" s="25">
        <v>0.5</v>
      </c>
      <c r="K1053" s="25">
        <v>0.5</v>
      </c>
      <c r="L1053" s="30">
        <v>0</v>
      </c>
      <c r="M1053" s="25">
        <v>0</v>
      </c>
      <c r="N1053" s="25">
        <v>3.6</v>
      </c>
      <c r="O1053" s="25">
        <v>0</v>
      </c>
      <c r="P1053" s="25">
        <v>0.9</v>
      </c>
      <c r="Q1053" s="25">
        <v>0.2</v>
      </c>
      <c r="R1053" s="25">
        <v>1.1000000000000001</v>
      </c>
      <c r="S1053" s="25">
        <v>0.2</v>
      </c>
      <c r="T1053" s="25">
        <v>0</v>
      </c>
      <c r="U1053" s="25">
        <v>0.1</v>
      </c>
      <c r="V1053" s="28">
        <v>0</v>
      </c>
      <c r="W1053" s="22">
        <v>6.9000000000000006E-2</v>
      </c>
      <c r="X1053" s="9">
        <v>69</v>
      </c>
      <c r="Y1053" s="9">
        <v>416</v>
      </c>
      <c r="Z1053" s="22">
        <v>0</v>
      </c>
      <c r="AA1053" s="46">
        <v>0.4</v>
      </c>
      <c r="AB1053" s="40">
        <v>0.04</v>
      </c>
      <c r="AC1053" s="40">
        <v>0.02</v>
      </c>
      <c r="AD1053" s="42">
        <v>0.6</v>
      </c>
      <c r="AE1053" s="46">
        <v>0.4</v>
      </c>
      <c r="AF1053" s="46">
        <v>0.2</v>
      </c>
      <c r="AG1053" s="40">
        <v>0.08</v>
      </c>
      <c r="AH1053" s="22">
        <v>0</v>
      </c>
      <c r="AI1053" s="24">
        <v>8</v>
      </c>
      <c r="AJ1053" s="22">
        <v>19</v>
      </c>
      <c r="AK1053" s="30">
        <v>0.9</v>
      </c>
      <c r="AL1053" s="28">
        <v>241</v>
      </c>
      <c r="AM1053" s="28">
        <v>141</v>
      </c>
      <c r="AN1053" s="28">
        <v>35</v>
      </c>
      <c r="AO1053" s="28">
        <v>18</v>
      </c>
      <c r="AP1053" s="25">
        <v>7</v>
      </c>
      <c r="AQ1053" s="25">
        <v>0.3</v>
      </c>
      <c r="AR1053" s="25">
        <v>0.1</v>
      </c>
    </row>
    <row r="1054" spans="1:44" ht="18" customHeight="1" x14ac:dyDescent="0.25">
      <c r="A1054" t="s">
        <v>910</v>
      </c>
      <c r="B1054" s="26" t="s">
        <v>35</v>
      </c>
      <c r="C1054" s="11">
        <v>48.989466639999996</v>
      </c>
      <c r="D1054" s="11">
        <v>205</v>
      </c>
      <c r="E1054" s="37">
        <v>88.7</v>
      </c>
      <c r="F1054" s="38">
        <v>1.2</v>
      </c>
      <c r="G1054" s="25">
        <v>1.5</v>
      </c>
      <c r="H1054" s="25">
        <v>7.5</v>
      </c>
      <c r="I1054" s="25">
        <v>8.1999999999999993</v>
      </c>
      <c r="J1054" s="25">
        <v>1</v>
      </c>
      <c r="K1054" s="25">
        <v>1</v>
      </c>
      <c r="L1054" s="30">
        <v>0</v>
      </c>
      <c r="M1054" s="25">
        <v>0</v>
      </c>
      <c r="N1054" s="25">
        <v>6.5</v>
      </c>
      <c r="O1054" s="25">
        <v>0.04</v>
      </c>
      <c r="P1054" s="25">
        <v>1.1000000000000001</v>
      </c>
      <c r="Q1054" s="25">
        <v>0.2</v>
      </c>
      <c r="R1054" s="25">
        <v>1</v>
      </c>
      <c r="S1054" s="25">
        <v>0.1</v>
      </c>
      <c r="T1054" s="25">
        <v>0</v>
      </c>
      <c r="U1054" s="25">
        <v>0.1</v>
      </c>
      <c r="V1054" s="28">
        <v>0</v>
      </c>
      <c r="W1054" s="22">
        <v>5.8999999999999997E-2</v>
      </c>
      <c r="X1054" s="9">
        <v>59</v>
      </c>
      <c r="Y1054" s="9">
        <v>356</v>
      </c>
      <c r="Z1054" s="22">
        <v>0</v>
      </c>
      <c r="AA1054" s="46">
        <v>0.3</v>
      </c>
      <c r="AB1054" s="41">
        <v>0.06</v>
      </c>
      <c r="AC1054" s="40">
        <v>0.01</v>
      </c>
      <c r="AD1054" s="42">
        <v>0.8</v>
      </c>
      <c r="AE1054" s="46">
        <v>0.5</v>
      </c>
      <c r="AF1054" s="46">
        <v>0.3</v>
      </c>
      <c r="AG1054" s="22">
        <v>0.11</v>
      </c>
      <c r="AH1054" s="22">
        <v>0</v>
      </c>
      <c r="AI1054" s="24">
        <v>8</v>
      </c>
      <c r="AJ1054" s="22">
        <v>15</v>
      </c>
      <c r="AK1054" s="30">
        <v>1</v>
      </c>
      <c r="AL1054" s="28">
        <v>238</v>
      </c>
      <c r="AM1054" s="28">
        <v>205</v>
      </c>
      <c r="AN1054" s="28">
        <v>14</v>
      </c>
      <c r="AO1054" s="28">
        <v>24</v>
      </c>
      <c r="AP1054" s="25">
        <v>9</v>
      </c>
      <c r="AQ1054" s="25">
        <v>0.2</v>
      </c>
      <c r="AR1054" s="25">
        <v>0.2</v>
      </c>
    </row>
    <row r="1055" spans="1:44" ht="18" customHeight="1" x14ac:dyDescent="0.25">
      <c r="A1055" t="s">
        <v>911</v>
      </c>
      <c r="B1055" s="26" t="s">
        <v>49</v>
      </c>
      <c r="C1055" s="11">
        <v>41.581303391999995</v>
      </c>
      <c r="D1055" s="11">
        <v>174</v>
      </c>
      <c r="E1055" s="37">
        <v>90.1</v>
      </c>
      <c r="F1055" s="38">
        <v>1.2</v>
      </c>
      <c r="G1055" s="25">
        <v>1.7</v>
      </c>
      <c r="H1055" s="25">
        <v>5.2</v>
      </c>
      <c r="I1055" s="25">
        <v>5.7</v>
      </c>
      <c r="J1055" s="25">
        <v>0.6</v>
      </c>
      <c r="K1055" s="25">
        <v>0.6</v>
      </c>
      <c r="L1055" s="30">
        <v>0</v>
      </c>
      <c r="M1055" s="25">
        <v>0</v>
      </c>
      <c r="N1055" s="25">
        <v>4.5999999999999996</v>
      </c>
      <c r="O1055" s="25">
        <v>0</v>
      </c>
      <c r="P1055" s="25">
        <v>0.7</v>
      </c>
      <c r="Q1055" s="25">
        <v>0.3</v>
      </c>
      <c r="R1055" s="25">
        <v>1.1000000000000001</v>
      </c>
      <c r="S1055" s="25">
        <v>0.2</v>
      </c>
      <c r="T1055" s="25">
        <v>1E-3</v>
      </c>
      <c r="U1055" s="25">
        <v>0.1</v>
      </c>
      <c r="V1055" s="28">
        <v>1</v>
      </c>
      <c r="W1055" s="22">
        <v>2.8000000000000001E-2</v>
      </c>
      <c r="X1055" s="9">
        <v>28</v>
      </c>
      <c r="Y1055" s="9">
        <v>170</v>
      </c>
      <c r="Z1055" s="22">
        <v>0</v>
      </c>
      <c r="AA1055" s="46">
        <v>0.2</v>
      </c>
      <c r="AB1055" s="41">
        <v>0.06</v>
      </c>
      <c r="AC1055" s="40">
        <v>0.02</v>
      </c>
      <c r="AD1055" s="42">
        <v>0.7</v>
      </c>
      <c r="AE1055" s="46">
        <v>0.5</v>
      </c>
      <c r="AF1055" s="46">
        <v>0.2</v>
      </c>
      <c r="AG1055" s="40">
        <v>0.09</v>
      </c>
      <c r="AH1055" s="46">
        <v>0.3</v>
      </c>
      <c r="AI1055" s="24">
        <v>7</v>
      </c>
      <c r="AJ1055" s="43">
        <v>8</v>
      </c>
      <c r="AK1055" s="30">
        <v>1.1000000000000001</v>
      </c>
      <c r="AL1055" s="28">
        <v>267</v>
      </c>
      <c r="AM1055" s="28">
        <v>141</v>
      </c>
      <c r="AN1055" s="28">
        <v>31</v>
      </c>
      <c r="AO1055" s="28">
        <v>19</v>
      </c>
      <c r="AP1055" s="25">
        <v>8</v>
      </c>
      <c r="AQ1055" s="25">
        <v>0.2</v>
      </c>
      <c r="AR1055" s="25">
        <v>0.2</v>
      </c>
    </row>
    <row r="1056" spans="1:44" ht="18" customHeight="1" x14ac:dyDescent="0.25">
      <c r="A1056" t="s">
        <v>912</v>
      </c>
      <c r="B1056" s="26" t="s">
        <v>50</v>
      </c>
      <c r="C1056" s="11">
        <v>39.908492335999995</v>
      </c>
      <c r="D1056" s="11">
        <v>167</v>
      </c>
      <c r="E1056" s="37">
        <v>90.6</v>
      </c>
      <c r="F1056" s="38">
        <v>2</v>
      </c>
      <c r="G1056" s="25">
        <v>0.9</v>
      </c>
      <c r="H1056" s="25">
        <v>5.8</v>
      </c>
      <c r="I1056" s="25">
        <v>6.3</v>
      </c>
      <c r="J1056" s="25">
        <v>0.1</v>
      </c>
      <c r="K1056" s="25">
        <v>0.1</v>
      </c>
      <c r="L1056" s="30">
        <v>0.04</v>
      </c>
      <c r="M1056" s="25">
        <v>0</v>
      </c>
      <c r="N1056" s="25">
        <v>5.6</v>
      </c>
      <c r="O1056" s="25">
        <v>0.1</v>
      </c>
      <c r="P1056" s="25">
        <v>0.2</v>
      </c>
      <c r="Q1056" s="25">
        <v>0.2</v>
      </c>
      <c r="R1056" s="25">
        <v>0.3</v>
      </c>
      <c r="S1056" s="25">
        <v>0.2</v>
      </c>
      <c r="T1056" s="25">
        <v>0</v>
      </c>
      <c r="U1056" s="25">
        <v>0.2</v>
      </c>
      <c r="V1056" s="28">
        <v>6</v>
      </c>
      <c r="W1056" s="22">
        <v>0</v>
      </c>
      <c r="X1056" s="9">
        <v>0</v>
      </c>
      <c r="Y1056" s="9">
        <v>0</v>
      </c>
      <c r="Z1056" s="9">
        <v>0.05</v>
      </c>
      <c r="AA1056" s="9">
        <v>0</v>
      </c>
      <c r="AB1056" s="40">
        <v>0.01</v>
      </c>
      <c r="AC1056" s="40">
        <v>0.02</v>
      </c>
      <c r="AD1056" s="43">
        <v>1</v>
      </c>
      <c r="AE1056" s="46">
        <v>0.6</v>
      </c>
      <c r="AF1056" s="46">
        <v>0.4</v>
      </c>
      <c r="AG1056" s="41">
        <v>0.04</v>
      </c>
      <c r="AH1056" s="40">
        <v>0.04</v>
      </c>
      <c r="AI1056" s="22">
        <v>0</v>
      </c>
      <c r="AJ1056" s="43">
        <v>2</v>
      </c>
      <c r="AK1056" s="30">
        <v>0.7</v>
      </c>
      <c r="AL1056" s="28">
        <v>236</v>
      </c>
      <c r="AM1056" s="28">
        <v>41</v>
      </c>
      <c r="AN1056" s="25">
        <v>6</v>
      </c>
      <c r="AO1056" s="28">
        <v>21</v>
      </c>
      <c r="AP1056" s="25">
        <v>7</v>
      </c>
      <c r="AQ1056" s="25">
        <v>0.1</v>
      </c>
      <c r="AR1056" s="25">
        <v>0.3</v>
      </c>
    </row>
    <row r="1057" spans="1:44" ht="18" customHeight="1" x14ac:dyDescent="0.25">
      <c r="A1057" t="s">
        <v>913</v>
      </c>
      <c r="B1057" s="26" t="s">
        <v>36</v>
      </c>
      <c r="C1057" s="11">
        <v>37.996708271999999</v>
      </c>
      <c r="D1057" s="11">
        <v>159</v>
      </c>
      <c r="E1057" s="37">
        <v>91.6</v>
      </c>
      <c r="F1057" s="38">
        <v>0.8</v>
      </c>
      <c r="G1057" s="25">
        <v>1.5</v>
      </c>
      <c r="H1057" s="25">
        <v>5.4</v>
      </c>
      <c r="I1057" s="25">
        <v>5.7</v>
      </c>
      <c r="J1057" s="25">
        <v>0.7</v>
      </c>
      <c r="K1057" s="25">
        <v>0.7</v>
      </c>
      <c r="L1057" s="30">
        <v>0</v>
      </c>
      <c r="M1057" s="25">
        <v>0</v>
      </c>
      <c r="N1057" s="25">
        <v>4.5</v>
      </c>
      <c r="O1057" s="25">
        <v>0.2</v>
      </c>
      <c r="P1057" s="25">
        <v>0.6</v>
      </c>
      <c r="Q1057" s="25">
        <v>0.2</v>
      </c>
      <c r="R1057" s="25">
        <v>1</v>
      </c>
      <c r="S1057" s="25">
        <v>0.2</v>
      </c>
      <c r="T1057" s="25">
        <v>0</v>
      </c>
      <c r="U1057" s="25">
        <v>0.1</v>
      </c>
      <c r="V1057" s="28">
        <v>0</v>
      </c>
      <c r="W1057" s="22">
        <v>0</v>
      </c>
      <c r="X1057" s="9">
        <v>0</v>
      </c>
      <c r="Y1057" s="9">
        <v>0</v>
      </c>
      <c r="Z1057" s="22">
        <v>0</v>
      </c>
      <c r="AA1057" s="46">
        <v>0.3</v>
      </c>
      <c r="AB1057" s="41">
        <v>0.05</v>
      </c>
      <c r="AC1057" s="40">
        <v>0.01</v>
      </c>
      <c r="AD1057" s="42">
        <v>0.6</v>
      </c>
      <c r="AE1057" s="46">
        <v>0.4</v>
      </c>
      <c r="AF1057" s="46">
        <v>0.2</v>
      </c>
      <c r="AG1057" s="40">
        <v>0.08</v>
      </c>
      <c r="AH1057" s="22">
        <v>0</v>
      </c>
      <c r="AI1057" s="24">
        <v>2</v>
      </c>
      <c r="AJ1057" s="43">
        <v>5</v>
      </c>
      <c r="AK1057" s="30">
        <v>0.9</v>
      </c>
      <c r="AL1057" s="28">
        <v>234</v>
      </c>
      <c r="AM1057" s="28">
        <v>130</v>
      </c>
      <c r="AN1057" s="28">
        <v>11</v>
      </c>
      <c r="AO1057" s="28">
        <v>15</v>
      </c>
      <c r="AP1057" s="25">
        <v>7</v>
      </c>
      <c r="AQ1057" s="25">
        <v>0.2</v>
      </c>
      <c r="AR1057" s="25">
        <v>0.2</v>
      </c>
    </row>
    <row r="1058" spans="1:44" ht="18" customHeight="1" x14ac:dyDescent="0.25">
      <c r="A1058" t="s">
        <v>914</v>
      </c>
      <c r="B1058" s="26" t="s">
        <v>37</v>
      </c>
      <c r="C1058" s="11">
        <v>38.713627295999999</v>
      </c>
      <c r="D1058" s="11">
        <v>162</v>
      </c>
      <c r="E1058" s="37">
        <v>91.4</v>
      </c>
      <c r="F1058" s="38">
        <v>0.8</v>
      </c>
      <c r="G1058" s="25">
        <v>1.5</v>
      </c>
      <c r="H1058" s="25">
        <v>5.4</v>
      </c>
      <c r="I1058" s="25">
        <v>5.9</v>
      </c>
      <c r="J1058" s="25">
        <v>1.2</v>
      </c>
      <c r="K1058" s="25">
        <v>1.2</v>
      </c>
      <c r="L1058" s="30">
        <v>0</v>
      </c>
      <c r="M1058" s="25">
        <v>0</v>
      </c>
      <c r="N1058" s="25">
        <v>4.2</v>
      </c>
      <c r="O1058" s="25">
        <v>0</v>
      </c>
      <c r="P1058" s="25">
        <v>1</v>
      </c>
      <c r="Q1058" s="25">
        <v>0.2</v>
      </c>
      <c r="R1058" s="25">
        <v>1.1000000000000001</v>
      </c>
      <c r="S1058" s="25">
        <v>0.1</v>
      </c>
      <c r="T1058" s="25">
        <v>0</v>
      </c>
      <c r="U1058" s="25">
        <v>0.1</v>
      </c>
      <c r="V1058" s="28">
        <v>0</v>
      </c>
      <c r="W1058" s="22">
        <v>0.11</v>
      </c>
      <c r="X1058" s="9">
        <v>110</v>
      </c>
      <c r="Y1058" s="9">
        <v>644</v>
      </c>
      <c r="Z1058" s="22">
        <v>0</v>
      </c>
      <c r="AA1058" s="46">
        <v>0.3</v>
      </c>
      <c r="AB1058" s="41">
        <v>0.05</v>
      </c>
      <c r="AC1058" s="40">
        <v>0.01</v>
      </c>
      <c r="AD1058" s="42">
        <v>0.7</v>
      </c>
      <c r="AE1058" s="46">
        <v>0.5</v>
      </c>
      <c r="AF1058" s="46">
        <v>0.2</v>
      </c>
      <c r="AG1058" s="40">
        <v>0.09</v>
      </c>
      <c r="AH1058" s="22">
        <v>0</v>
      </c>
      <c r="AI1058" s="43">
        <v>5</v>
      </c>
      <c r="AJ1058" s="43">
        <v>8</v>
      </c>
      <c r="AK1058" s="30">
        <v>0.9</v>
      </c>
      <c r="AL1058" s="28">
        <v>241</v>
      </c>
      <c r="AM1058" s="28">
        <v>175</v>
      </c>
      <c r="AN1058" s="28">
        <v>16</v>
      </c>
      <c r="AO1058" s="28">
        <v>19</v>
      </c>
      <c r="AP1058" s="25">
        <v>7</v>
      </c>
      <c r="AQ1058" s="25">
        <v>0.2</v>
      </c>
      <c r="AR1058" s="25">
        <v>0.1</v>
      </c>
    </row>
    <row r="1059" spans="1:44" ht="18" customHeight="1" x14ac:dyDescent="0.25">
      <c r="A1059" t="s">
        <v>915</v>
      </c>
      <c r="B1059" s="26" t="s">
        <v>38</v>
      </c>
      <c r="C1059" s="11">
        <v>38.474654287999996</v>
      </c>
      <c r="D1059" s="11">
        <v>161</v>
      </c>
      <c r="E1059" s="37">
        <v>91.4</v>
      </c>
      <c r="F1059" s="38">
        <v>0.9</v>
      </c>
      <c r="G1059" s="25">
        <v>1.5</v>
      </c>
      <c r="H1059" s="25">
        <v>5.2</v>
      </c>
      <c r="I1059" s="25">
        <v>5.7</v>
      </c>
      <c r="J1059" s="25">
        <v>1.1000000000000001</v>
      </c>
      <c r="K1059" s="25">
        <v>1.1000000000000001</v>
      </c>
      <c r="L1059" s="30">
        <v>0</v>
      </c>
      <c r="M1059" s="25">
        <v>0</v>
      </c>
      <c r="N1059" s="25">
        <v>4.0999999999999996</v>
      </c>
      <c r="O1059" s="25">
        <v>0.01</v>
      </c>
      <c r="P1059" s="25">
        <v>1.1000000000000001</v>
      </c>
      <c r="Q1059" s="25">
        <v>0.2</v>
      </c>
      <c r="R1059" s="25">
        <v>1.1000000000000001</v>
      </c>
      <c r="S1059" s="25">
        <v>0.1</v>
      </c>
      <c r="T1059" s="25">
        <v>0</v>
      </c>
      <c r="U1059" s="25">
        <v>0.1</v>
      </c>
      <c r="V1059" s="28">
        <v>0</v>
      </c>
      <c r="W1059" s="22">
        <v>0.121</v>
      </c>
      <c r="X1059" s="9">
        <v>121</v>
      </c>
      <c r="Y1059" s="9">
        <v>731</v>
      </c>
      <c r="Z1059" s="22">
        <v>0</v>
      </c>
      <c r="AA1059" s="46">
        <v>0.3</v>
      </c>
      <c r="AB1059" s="40">
        <v>0.04</v>
      </c>
      <c r="AC1059" s="40">
        <v>0.01</v>
      </c>
      <c r="AD1059" s="42">
        <v>0.6</v>
      </c>
      <c r="AE1059" s="46">
        <v>0.4</v>
      </c>
      <c r="AF1059" s="46">
        <v>0.2</v>
      </c>
      <c r="AG1059" s="40">
        <v>0.08</v>
      </c>
      <c r="AH1059" s="22">
        <v>0</v>
      </c>
      <c r="AI1059" s="24">
        <v>7</v>
      </c>
      <c r="AJ1059" s="22">
        <v>15</v>
      </c>
      <c r="AK1059" s="30">
        <v>0.93</v>
      </c>
      <c r="AL1059" s="28">
        <v>241</v>
      </c>
      <c r="AM1059" s="28">
        <v>177</v>
      </c>
      <c r="AN1059" s="28">
        <v>16</v>
      </c>
      <c r="AO1059" s="28">
        <v>22</v>
      </c>
      <c r="AP1059" s="25">
        <v>7</v>
      </c>
      <c r="AQ1059" s="25">
        <v>0.2</v>
      </c>
      <c r="AR1059" s="25">
        <v>0.1</v>
      </c>
    </row>
    <row r="1060" spans="1:44" ht="18" customHeight="1" x14ac:dyDescent="0.25">
      <c r="A1060" t="s">
        <v>916</v>
      </c>
      <c r="B1060" s="26" t="s">
        <v>51</v>
      </c>
      <c r="C1060" s="11">
        <v>32.978275103999998</v>
      </c>
      <c r="D1060" s="11">
        <v>138</v>
      </c>
      <c r="E1060" s="37">
        <v>92.7</v>
      </c>
      <c r="F1060" s="38">
        <v>0.6</v>
      </c>
      <c r="G1060" s="25">
        <v>1.4</v>
      </c>
      <c r="H1060" s="25">
        <v>4.4000000000000004</v>
      </c>
      <c r="I1060" s="25">
        <v>4.8</v>
      </c>
      <c r="J1060" s="25">
        <v>1</v>
      </c>
      <c r="K1060" s="25">
        <v>1</v>
      </c>
      <c r="L1060" s="30">
        <v>0</v>
      </c>
      <c r="M1060" s="25">
        <v>0</v>
      </c>
      <c r="N1060" s="25">
        <v>3.4</v>
      </c>
      <c r="O1060" s="25">
        <v>0.04</v>
      </c>
      <c r="P1060" s="25">
        <v>0.8</v>
      </c>
      <c r="Q1060" s="25">
        <v>0.2</v>
      </c>
      <c r="R1060" s="25">
        <v>1.1000000000000001</v>
      </c>
      <c r="S1060" s="25">
        <v>0.1</v>
      </c>
      <c r="T1060" s="25">
        <v>0</v>
      </c>
      <c r="U1060" s="25">
        <v>0.1</v>
      </c>
      <c r="V1060" s="28">
        <v>0</v>
      </c>
      <c r="W1060" s="22">
        <v>0.128</v>
      </c>
      <c r="X1060" s="9">
        <v>128</v>
      </c>
      <c r="Y1060" s="9">
        <v>768</v>
      </c>
      <c r="Z1060" s="22">
        <v>0</v>
      </c>
      <c r="AA1060" s="46">
        <v>0.3</v>
      </c>
      <c r="AB1060" s="40">
        <v>0.03</v>
      </c>
      <c r="AC1060" s="42">
        <v>0.1</v>
      </c>
      <c r="AD1060" s="42">
        <v>0.4</v>
      </c>
      <c r="AE1060" s="42">
        <v>0.3</v>
      </c>
      <c r="AF1060" s="46">
        <v>0.1</v>
      </c>
      <c r="AG1060" s="40">
        <v>0.06</v>
      </c>
      <c r="AH1060" s="22">
        <v>0</v>
      </c>
      <c r="AI1060" s="24">
        <v>2</v>
      </c>
      <c r="AJ1060" s="43">
        <v>6</v>
      </c>
      <c r="AK1060" s="30">
        <v>0.82</v>
      </c>
      <c r="AL1060" s="28">
        <v>242</v>
      </c>
      <c r="AM1060" s="28">
        <v>144</v>
      </c>
      <c r="AN1060" s="28">
        <v>12</v>
      </c>
      <c r="AO1060" s="28">
        <v>14</v>
      </c>
      <c r="AP1060" s="25">
        <v>6</v>
      </c>
      <c r="AQ1060" s="25">
        <v>0.2</v>
      </c>
      <c r="AR1060" s="25">
        <v>0.12</v>
      </c>
    </row>
    <row r="1061" spans="1:44" ht="18" customHeight="1" x14ac:dyDescent="0.25">
      <c r="A1061" t="s">
        <v>917</v>
      </c>
      <c r="B1061" s="26" t="s">
        <v>39</v>
      </c>
      <c r="C1061" s="11">
        <v>34.890059168000001</v>
      </c>
      <c r="D1061" s="11">
        <v>146</v>
      </c>
      <c r="E1061" s="37">
        <v>92.2</v>
      </c>
      <c r="F1061" s="38">
        <v>2.6</v>
      </c>
      <c r="G1061" s="25">
        <v>1.4</v>
      </c>
      <c r="H1061" s="25">
        <v>2.9</v>
      </c>
      <c r="I1061" s="25">
        <v>3.2</v>
      </c>
      <c r="J1061" s="25">
        <v>0.6</v>
      </c>
      <c r="K1061" s="25">
        <v>0.6</v>
      </c>
      <c r="L1061" s="30">
        <v>0</v>
      </c>
      <c r="M1061" s="25">
        <v>0</v>
      </c>
      <c r="N1061" s="25">
        <v>2.2999999999999998</v>
      </c>
      <c r="O1061" s="25">
        <v>0</v>
      </c>
      <c r="P1061" s="25">
        <v>0.7</v>
      </c>
      <c r="Q1061" s="25">
        <v>0.5</v>
      </c>
      <c r="R1061" s="25">
        <v>0.6</v>
      </c>
      <c r="S1061" s="25">
        <v>0.1</v>
      </c>
      <c r="T1061" s="25">
        <v>0.06</v>
      </c>
      <c r="U1061" s="25">
        <v>0.1</v>
      </c>
      <c r="V1061" s="28">
        <v>5</v>
      </c>
      <c r="W1061" s="22">
        <v>0.05</v>
      </c>
      <c r="X1061" s="9">
        <v>50</v>
      </c>
      <c r="Y1061" s="9">
        <v>305</v>
      </c>
      <c r="Z1061" s="9">
        <v>0.05</v>
      </c>
      <c r="AA1061" s="46">
        <v>0.1</v>
      </c>
      <c r="AB1061" s="40">
        <v>0.03</v>
      </c>
      <c r="AC1061" s="40">
        <v>0.02</v>
      </c>
      <c r="AD1061" s="9">
        <v>1.1000000000000001</v>
      </c>
      <c r="AE1061" s="46">
        <v>0.6</v>
      </c>
      <c r="AF1061" s="46">
        <v>0.5</v>
      </c>
      <c r="AG1061" s="40">
        <v>0.06</v>
      </c>
      <c r="AH1061" s="46">
        <v>0.2</v>
      </c>
      <c r="AI1061" s="24">
        <v>7</v>
      </c>
      <c r="AJ1061" s="22">
        <v>13</v>
      </c>
      <c r="AK1061" s="30">
        <v>0.9</v>
      </c>
      <c r="AL1061" s="28">
        <v>239</v>
      </c>
      <c r="AM1061" s="28">
        <v>110</v>
      </c>
      <c r="AN1061" s="28">
        <v>14</v>
      </c>
      <c r="AO1061" s="28">
        <v>38</v>
      </c>
      <c r="AP1061" s="25">
        <v>7</v>
      </c>
      <c r="AQ1061" s="25">
        <v>0.2</v>
      </c>
      <c r="AR1061" s="25">
        <v>0.4</v>
      </c>
    </row>
    <row r="1062" spans="1:44" ht="18" customHeight="1" x14ac:dyDescent="0.25">
      <c r="A1062" t="s">
        <v>918</v>
      </c>
      <c r="B1062" s="26" t="s">
        <v>40</v>
      </c>
      <c r="C1062" s="11">
        <v>43.015141440000001</v>
      </c>
      <c r="D1062" s="11">
        <v>180</v>
      </c>
      <c r="E1062" s="37">
        <v>90.3</v>
      </c>
      <c r="F1062" s="38">
        <v>0.8</v>
      </c>
      <c r="G1062" s="25">
        <v>1.5</v>
      </c>
      <c r="H1062" s="25">
        <v>6.4</v>
      </c>
      <c r="I1062" s="25">
        <v>7</v>
      </c>
      <c r="J1062" s="25">
        <v>0.9</v>
      </c>
      <c r="K1062" s="25">
        <v>0.9</v>
      </c>
      <c r="L1062" s="30">
        <v>0</v>
      </c>
      <c r="M1062" s="25">
        <v>0</v>
      </c>
      <c r="N1062" s="25">
        <v>5.3</v>
      </c>
      <c r="O1062" s="25">
        <v>0.2</v>
      </c>
      <c r="P1062" s="25">
        <v>1.3</v>
      </c>
      <c r="Q1062" s="25">
        <v>0.2</v>
      </c>
      <c r="R1062" s="25">
        <v>1</v>
      </c>
      <c r="S1062" s="25">
        <v>0.2</v>
      </c>
      <c r="T1062" s="25">
        <v>0</v>
      </c>
      <c r="U1062" s="25">
        <v>0.1</v>
      </c>
      <c r="V1062" s="28">
        <v>0</v>
      </c>
      <c r="W1062" s="22">
        <v>5.7000000000000002E-2</v>
      </c>
      <c r="X1062" s="9">
        <v>57</v>
      </c>
      <c r="Y1062" s="9">
        <v>342</v>
      </c>
      <c r="Z1062" s="22">
        <v>0</v>
      </c>
      <c r="AA1062" s="46">
        <v>0.3</v>
      </c>
      <c r="AB1062" s="22">
        <v>0.11</v>
      </c>
      <c r="AC1062" s="42">
        <v>0.1</v>
      </c>
      <c r="AD1062" s="42">
        <v>0.9</v>
      </c>
      <c r="AE1062" s="46">
        <v>0.6</v>
      </c>
      <c r="AF1062" s="46">
        <v>0.3</v>
      </c>
      <c r="AG1062" s="40">
        <v>0.09</v>
      </c>
      <c r="AH1062" s="22">
        <v>0</v>
      </c>
      <c r="AI1062" s="24">
        <v>4</v>
      </c>
      <c r="AJ1062" s="22">
        <v>10</v>
      </c>
      <c r="AK1062" s="30">
        <v>0.9</v>
      </c>
      <c r="AL1062" s="28">
        <v>238</v>
      </c>
      <c r="AM1062" s="28">
        <v>191</v>
      </c>
      <c r="AN1062" s="28">
        <v>13</v>
      </c>
      <c r="AO1062" s="28">
        <v>32</v>
      </c>
      <c r="AP1062" s="25">
        <v>9</v>
      </c>
      <c r="AQ1062" s="25">
        <v>0.4</v>
      </c>
      <c r="AR1062" s="25">
        <v>0.3</v>
      </c>
    </row>
    <row r="1063" spans="1:44" ht="18" customHeight="1" x14ac:dyDescent="0.25">
      <c r="A1063" t="s">
        <v>919</v>
      </c>
      <c r="B1063" s="26" t="s">
        <v>41</v>
      </c>
      <c r="C1063" s="11">
        <v>38.713627295999999</v>
      </c>
      <c r="D1063" s="11">
        <v>162</v>
      </c>
      <c r="E1063" s="37">
        <v>91.6</v>
      </c>
      <c r="F1063" s="38">
        <v>1</v>
      </c>
      <c r="G1063" s="25">
        <v>1.6</v>
      </c>
      <c r="H1063" s="25">
        <v>4.9000000000000004</v>
      </c>
      <c r="I1063" s="25">
        <v>5.4</v>
      </c>
      <c r="J1063" s="25">
        <v>0.4</v>
      </c>
      <c r="K1063" s="25">
        <v>0.4</v>
      </c>
      <c r="L1063" s="30">
        <v>0</v>
      </c>
      <c r="M1063" s="25">
        <v>0</v>
      </c>
      <c r="N1063" s="25">
        <v>4.5</v>
      </c>
      <c r="O1063" s="25">
        <v>0</v>
      </c>
      <c r="P1063" s="25">
        <v>0.8</v>
      </c>
      <c r="Q1063" s="25">
        <v>0.2</v>
      </c>
      <c r="R1063" s="25">
        <v>1</v>
      </c>
      <c r="S1063" s="25">
        <v>0.2</v>
      </c>
      <c r="T1063" s="25">
        <v>0</v>
      </c>
      <c r="U1063" s="25">
        <v>0.1</v>
      </c>
      <c r="V1063" s="28">
        <v>0</v>
      </c>
      <c r="W1063" s="22">
        <v>8.2000000000000003E-2</v>
      </c>
      <c r="X1063" s="9">
        <v>82</v>
      </c>
      <c r="Y1063" s="9">
        <v>490</v>
      </c>
      <c r="Z1063" s="22">
        <v>0</v>
      </c>
      <c r="AA1063" s="46">
        <v>0.5</v>
      </c>
      <c r="AB1063" s="40">
        <v>0.03</v>
      </c>
      <c r="AC1063" s="40">
        <v>0.04</v>
      </c>
      <c r="AD1063" s="42">
        <v>0.7</v>
      </c>
      <c r="AE1063" s="46">
        <v>0.4</v>
      </c>
      <c r="AF1063" s="46">
        <v>0.3</v>
      </c>
      <c r="AG1063" s="40">
        <v>0.08</v>
      </c>
      <c r="AH1063" s="22">
        <v>0</v>
      </c>
      <c r="AI1063" s="43">
        <v>5</v>
      </c>
      <c r="AJ1063" s="22">
        <v>17</v>
      </c>
      <c r="AK1063" s="30">
        <v>0.9</v>
      </c>
      <c r="AL1063" s="28">
        <v>264</v>
      </c>
      <c r="AM1063" s="28">
        <v>173</v>
      </c>
      <c r="AN1063" s="28">
        <v>24</v>
      </c>
      <c r="AO1063" s="28">
        <v>17</v>
      </c>
      <c r="AP1063" s="28">
        <v>15</v>
      </c>
      <c r="AQ1063" s="25">
        <v>0.5</v>
      </c>
      <c r="AR1063" s="25">
        <v>0.3</v>
      </c>
    </row>
    <row r="1064" spans="1:44" ht="18" customHeight="1" x14ac:dyDescent="0.25">
      <c r="A1064" t="s">
        <v>920</v>
      </c>
      <c r="B1064" s="26" t="s">
        <v>42</v>
      </c>
      <c r="C1064" s="11">
        <v>46.599736559999997</v>
      </c>
      <c r="D1064" s="11">
        <v>195</v>
      </c>
      <c r="E1064" s="37">
        <v>89.5</v>
      </c>
      <c r="F1064" s="38">
        <v>1.8</v>
      </c>
      <c r="G1064" s="25">
        <v>1.5</v>
      </c>
      <c r="H1064" s="25">
        <v>6.4</v>
      </c>
      <c r="I1064" s="25">
        <v>6.9</v>
      </c>
      <c r="J1064" s="25">
        <v>0.8</v>
      </c>
      <c r="K1064" s="25">
        <v>0.8</v>
      </c>
      <c r="L1064" s="30">
        <v>0</v>
      </c>
      <c r="M1064" s="25">
        <v>0</v>
      </c>
      <c r="N1064" s="25">
        <v>5.5</v>
      </c>
      <c r="O1064" s="25">
        <v>0.1</v>
      </c>
      <c r="P1064" s="25">
        <v>1.5</v>
      </c>
      <c r="Q1064" s="25">
        <v>0.2</v>
      </c>
      <c r="R1064" s="25">
        <v>1</v>
      </c>
      <c r="S1064" s="25">
        <v>0.2</v>
      </c>
      <c r="T1064" s="25">
        <v>0</v>
      </c>
      <c r="U1064" s="25">
        <v>0.1</v>
      </c>
      <c r="V1064" s="28">
        <v>0</v>
      </c>
      <c r="W1064" s="22">
        <v>0.52</v>
      </c>
      <c r="X1064" s="9">
        <v>520</v>
      </c>
      <c r="Y1064" s="9">
        <v>314</v>
      </c>
      <c r="Z1064" s="22">
        <v>0</v>
      </c>
      <c r="AA1064" s="46">
        <v>0.3</v>
      </c>
      <c r="AB1064" s="40">
        <v>0.04</v>
      </c>
      <c r="AC1064" s="40">
        <v>0.01</v>
      </c>
      <c r="AD1064" s="42">
        <v>0.9</v>
      </c>
      <c r="AE1064" s="46">
        <v>0.6</v>
      </c>
      <c r="AF1064" s="46">
        <v>0.3</v>
      </c>
      <c r="AG1064" s="40">
        <v>0.08</v>
      </c>
      <c r="AH1064" s="22">
        <v>0</v>
      </c>
      <c r="AI1064" s="24">
        <v>4</v>
      </c>
      <c r="AJ1064" s="22">
        <v>16</v>
      </c>
      <c r="AK1064" s="30">
        <v>0.9</v>
      </c>
      <c r="AL1064" s="28">
        <v>237</v>
      </c>
      <c r="AM1064" s="28">
        <v>178</v>
      </c>
      <c r="AN1064" s="28">
        <v>11</v>
      </c>
      <c r="AO1064" s="28">
        <v>26</v>
      </c>
      <c r="AP1064" s="28">
        <v>11</v>
      </c>
      <c r="AQ1064" s="25">
        <v>0.3</v>
      </c>
      <c r="AR1064" s="25">
        <v>0.3</v>
      </c>
    </row>
    <row r="1065" spans="1:44" ht="18" customHeight="1" x14ac:dyDescent="0.25">
      <c r="A1065" t="s">
        <v>921</v>
      </c>
      <c r="B1065" s="26" t="s">
        <v>43</v>
      </c>
      <c r="C1065" s="11">
        <v>39.191573311999996</v>
      </c>
      <c r="D1065" s="11">
        <v>164</v>
      </c>
      <c r="E1065" s="37">
        <v>91.3</v>
      </c>
      <c r="F1065" s="38">
        <v>0.9</v>
      </c>
      <c r="G1065" s="25">
        <v>1.5</v>
      </c>
      <c r="H1065" s="25">
        <v>5.4</v>
      </c>
      <c r="I1065" s="25">
        <v>5.9</v>
      </c>
      <c r="J1065" s="25">
        <v>0.8</v>
      </c>
      <c r="K1065" s="25">
        <v>0.8</v>
      </c>
      <c r="L1065" s="30">
        <v>0</v>
      </c>
      <c r="M1065" s="25">
        <v>0</v>
      </c>
      <c r="N1065" s="25">
        <v>4.5999999999999996</v>
      </c>
      <c r="O1065" s="25">
        <v>0.04</v>
      </c>
      <c r="P1065" s="25">
        <v>0.8</v>
      </c>
      <c r="Q1065" s="25">
        <v>0.2</v>
      </c>
      <c r="R1065" s="25">
        <v>1.1000000000000001</v>
      </c>
      <c r="S1065" s="25">
        <v>0.1</v>
      </c>
      <c r="T1065" s="25">
        <v>0</v>
      </c>
      <c r="U1065" s="25">
        <v>0.1</v>
      </c>
      <c r="V1065" s="28">
        <v>0</v>
      </c>
      <c r="W1065" s="22">
        <v>1.4E-2</v>
      </c>
      <c r="X1065" s="9">
        <v>14</v>
      </c>
      <c r="Y1065" s="9">
        <v>86</v>
      </c>
      <c r="Z1065" s="22">
        <v>0</v>
      </c>
      <c r="AA1065" s="46">
        <v>0.3</v>
      </c>
      <c r="AB1065" s="40">
        <v>0.04</v>
      </c>
      <c r="AC1065" s="40">
        <v>0.01</v>
      </c>
      <c r="AD1065" s="42">
        <v>0.7</v>
      </c>
      <c r="AE1065" s="46">
        <v>0.5</v>
      </c>
      <c r="AF1065" s="46">
        <v>0.2</v>
      </c>
      <c r="AG1065" s="40">
        <v>0.08</v>
      </c>
      <c r="AH1065" s="22">
        <v>0</v>
      </c>
      <c r="AI1065" s="24">
        <v>4</v>
      </c>
      <c r="AJ1065" s="43">
        <v>9</v>
      </c>
      <c r="AK1065" s="30">
        <v>0.9</v>
      </c>
      <c r="AL1065" s="28">
        <v>233</v>
      </c>
      <c r="AM1065" s="28">
        <v>154</v>
      </c>
      <c r="AN1065" s="28">
        <v>11</v>
      </c>
      <c r="AO1065" s="28">
        <v>16</v>
      </c>
      <c r="AP1065" s="25">
        <v>8</v>
      </c>
      <c r="AQ1065" s="25">
        <v>0.2</v>
      </c>
      <c r="AR1065" s="25">
        <v>0.1</v>
      </c>
    </row>
    <row r="1066" spans="1:44" ht="18" customHeight="1" x14ac:dyDescent="0.25">
      <c r="A1066" t="s">
        <v>922</v>
      </c>
      <c r="B1066" s="26" t="s">
        <v>44</v>
      </c>
      <c r="C1066" s="11">
        <v>56.875575903999994</v>
      </c>
      <c r="D1066" s="11">
        <v>238</v>
      </c>
      <c r="E1066" s="37">
        <v>87.5</v>
      </c>
      <c r="F1066" s="38">
        <v>2.4</v>
      </c>
      <c r="G1066" s="25">
        <v>2.1</v>
      </c>
      <c r="H1066" s="25">
        <v>7</v>
      </c>
      <c r="I1066" s="25">
        <v>7.6</v>
      </c>
      <c r="J1066" s="25">
        <v>0.6</v>
      </c>
      <c r="K1066" s="25">
        <v>0.6</v>
      </c>
      <c r="L1066" s="30">
        <v>0</v>
      </c>
      <c r="M1066" s="25">
        <v>0</v>
      </c>
      <c r="N1066" s="25">
        <v>6</v>
      </c>
      <c r="O1066" s="25">
        <v>0.4</v>
      </c>
      <c r="P1066" s="25">
        <v>1.8</v>
      </c>
      <c r="Q1066" s="25">
        <v>0.3</v>
      </c>
      <c r="R1066" s="25">
        <v>1.2</v>
      </c>
      <c r="S1066" s="25">
        <v>0.4</v>
      </c>
      <c r="T1066" s="25">
        <v>0</v>
      </c>
      <c r="U1066" s="25">
        <v>0.4</v>
      </c>
      <c r="V1066" s="28">
        <v>0</v>
      </c>
      <c r="W1066" s="22">
        <v>0.03</v>
      </c>
      <c r="X1066" s="9">
        <v>30</v>
      </c>
      <c r="Y1066" s="9">
        <v>177</v>
      </c>
      <c r="Z1066" s="22">
        <v>0</v>
      </c>
      <c r="AA1066" s="46">
        <v>0.6</v>
      </c>
      <c r="AB1066" s="40">
        <v>0.04</v>
      </c>
      <c r="AC1066" s="40">
        <v>0.02</v>
      </c>
      <c r="AD1066" s="42">
        <v>0.5</v>
      </c>
      <c r="AE1066" s="42">
        <v>0.2</v>
      </c>
      <c r="AF1066" s="46">
        <v>0.3</v>
      </c>
      <c r="AG1066" s="41">
        <v>0.04</v>
      </c>
      <c r="AH1066" s="22">
        <v>0</v>
      </c>
      <c r="AI1066" s="24">
        <v>2</v>
      </c>
      <c r="AJ1066" s="22">
        <v>14</v>
      </c>
      <c r="AK1066" s="30">
        <v>1.04</v>
      </c>
      <c r="AL1066" s="28">
        <v>244</v>
      </c>
      <c r="AM1066" s="28">
        <v>159</v>
      </c>
      <c r="AN1066" s="28">
        <v>27</v>
      </c>
      <c r="AO1066" s="28">
        <v>32</v>
      </c>
      <c r="AP1066" s="28">
        <v>18</v>
      </c>
      <c r="AQ1066" s="25">
        <v>0.9</v>
      </c>
      <c r="AR1066" s="25">
        <v>0.4</v>
      </c>
    </row>
    <row r="1067" spans="1:44" ht="18" customHeight="1" x14ac:dyDescent="0.25">
      <c r="A1067" t="s">
        <v>923</v>
      </c>
      <c r="B1067" s="26" t="s">
        <v>45</v>
      </c>
      <c r="C1067" s="11">
        <v>28.437787951999997</v>
      </c>
      <c r="D1067" s="11">
        <v>119</v>
      </c>
      <c r="E1067" s="37">
        <v>93.1</v>
      </c>
      <c r="F1067" s="38">
        <v>0.9</v>
      </c>
      <c r="G1067" s="25">
        <v>0.8</v>
      </c>
      <c r="H1067" s="25">
        <v>4.3</v>
      </c>
      <c r="I1067" s="25">
        <v>4.7</v>
      </c>
      <c r="J1067" s="25">
        <v>0.9</v>
      </c>
      <c r="K1067" s="25">
        <v>0.9</v>
      </c>
      <c r="L1067" s="30">
        <v>0</v>
      </c>
      <c r="M1067" s="25">
        <v>0</v>
      </c>
      <c r="N1067" s="25">
        <v>3.4</v>
      </c>
      <c r="O1067" s="25">
        <v>0</v>
      </c>
      <c r="P1067" s="25">
        <v>1</v>
      </c>
      <c r="Q1067" s="25">
        <v>0.1</v>
      </c>
      <c r="R1067" s="25">
        <v>0.6</v>
      </c>
      <c r="S1067" s="25">
        <v>0.1</v>
      </c>
      <c r="T1067" s="25">
        <v>0</v>
      </c>
      <c r="U1067" s="25">
        <v>0.1</v>
      </c>
      <c r="V1067" s="28">
        <v>0</v>
      </c>
      <c r="W1067" s="22">
        <v>7.1999999999999995E-2</v>
      </c>
      <c r="X1067" s="9">
        <v>72</v>
      </c>
      <c r="Y1067" s="9">
        <v>434</v>
      </c>
      <c r="Z1067" s="22">
        <v>0</v>
      </c>
      <c r="AA1067" s="46">
        <v>0.2</v>
      </c>
      <c r="AB1067" s="41">
        <v>0.05</v>
      </c>
      <c r="AC1067" s="40">
        <v>0.01</v>
      </c>
      <c r="AD1067" s="42">
        <v>0.6</v>
      </c>
      <c r="AE1067" s="46">
        <v>0.4</v>
      </c>
      <c r="AF1067" s="46">
        <v>0.2</v>
      </c>
      <c r="AG1067" s="40">
        <v>7.0000000000000007E-2</v>
      </c>
      <c r="AH1067" s="22">
        <v>0</v>
      </c>
      <c r="AI1067" s="24">
        <v>8</v>
      </c>
      <c r="AJ1067" s="22">
        <v>15</v>
      </c>
      <c r="AK1067" s="30">
        <v>0.92</v>
      </c>
      <c r="AL1067" s="28">
        <v>238</v>
      </c>
      <c r="AM1067" s="28">
        <v>153</v>
      </c>
      <c r="AN1067" s="28">
        <v>15</v>
      </c>
      <c r="AO1067" s="28">
        <v>20</v>
      </c>
      <c r="AP1067" s="25">
        <v>7</v>
      </c>
      <c r="AQ1067" s="25">
        <v>0.2</v>
      </c>
      <c r="AR1067" s="25">
        <v>0.2</v>
      </c>
    </row>
    <row r="1068" spans="1:44" ht="18" customHeight="1" x14ac:dyDescent="0.25">
      <c r="A1068" t="s">
        <v>924</v>
      </c>
      <c r="B1068" s="26" t="s">
        <v>46</v>
      </c>
      <c r="C1068" s="11">
        <v>38.713627295999999</v>
      </c>
      <c r="D1068" s="11">
        <v>162</v>
      </c>
      <c r="E1068" s="37">
        <v>90.9</v>
      </c>
      <c r="F1068" s="38">
        <v>1</v>
      </c>
      <c r="G1068" s="25">
        <v>1.2</v>
      </c>
      <c r="H1068" s="25">
        <v>5.9</v>
      </c>
      <c r="I1068" s="25">
        <v>6.4</v>
      </c>
      <c r="J1068" s="25">
        <v>1.2</v>
      </c>
      <c r="K1068" s="25">
        <v>1.2</v>
      </c>
      <c r="L1068" s="30">
        <v>0</v>
      </c>
      <c r="M1068" s="25">
        <v>0</v>
      </c>
      <c r="N1068" s="25">
        <v>4.5999999999999996</v>
      </c>
      <c r="O1068" s="25">
        <v>0.1</v>
      </c>
      <c r="P1068" s="25">
        <v>1.1000000000000001</v>
      </c>
      <c r="Q1068" s="25">
        <v>0.2</v>
      </c>
      <c r="R1068" s="25">
        <v>0.9</v>
      </c>
      <c r="S1068" s="25">
        <v>0.1</v>
      </c>
      <c r="T1068" s="25">
        <v>0</v>
      </c>
      <c r="U1068" s="25">
        <v>0.1</v>
      </c>
      <c r="V1068" s="28">
        <v>0</v>
      </c>
      <c r="W1068" s="22">
        <v>8.6999999999999994E-2</v>
      </c>
      <c r="X1068" s="9">
        <v>87</v>
      </c>
      <c r="Y1068" s="9">
        <v>522</v>
      </c>
      <c r="Z1068" s="22">
        <v>0</v>
      </c>
      <c r="AA1068" s="46">
        <v>0.4</v>
      </c>
      <c r="AB1068" s="41">
        <v>0.05</v>
      </c>
      <c r="AC1068" s="40">
        <v>0.02</v>
      </c>
      <c r="AD1068" s="42">
        <v>0.6</v>
      </c>
      <c r="AE1068" s="46">
        <v>0.4</v>
      </c>
      <c r="AF1068" s="46">
        <v>0.2</v>
      </c>
      <c r="AG1068" s="46">
        <v>0.1</v>
      </c>
      <c r="AH1068" s="22">
        <v>0</v>
      </c>
      <c r="AI1068" s="24">
        <v>9</v>
      </c>
      <c r="AJ1068" s="22">
        <v>12</v>
      </c>
      <c r="AK1068" s="30">
        <v>1</v>
      </c>
      <c r="AL1068" s="28">
        <v>243</v>
      </c>
      <c r="AM1068" s="28">
        <v>195</v>
      </c>
      <c r="AN1068" s="28">
        <v>28</v>
      </c>
      <c r="AO1068" s="28">
        <v>20</v>
      </c>
      <c r="AP1068" s="28">
        <v>10</v>
      </c>
      <c r="AQ1068" s="25">
        <v>0.2</v>
      </c>
      <c r="AR1068" s="25">
        <v>0.3</v>
      </c>
    </row>
    <row r="1069" spans="1:44" ht="18" customHeight="1" x14ac:dyDescent="0.25">
      <c r="A1069" t="s">
        <v>925</v>
      </c>
      <c r="B1069" s="26" t="s">
        <v>47</v>
      </c>
      <c r="C1069" s="11">
        <v>46.121790544</v>
      </c>
      <c r="D1069" s="11">
        <v>193</v>
      </c>
      <c r="E1069" s="37">
        <v>88.5</v>
      </c>
      <c r="F1069" s="38">
        <v>2.9</v>
      </c>
      <c r="G1069" s="25">
        <v>1.2</v>
      </c>
      <c r="H1069" s="25">
        <v>5.8</v>
      </c>
      <c r="I1069" s="25">
        <v>6.3</v>
      </c>
      <c r="J1069" s="25">
        <v>0.9</v>
      </c>
      <c r="K1069" s="25">
        <v>0.9</v>
      </c>
      <c r="L1069" s="30">
        <v>0</v>
      </c>
      <c r="M1069" s="25">
        <v>0</v>
      </c>
      <c r="N1069" s="25">
        <v>4.8</v>
      </c>
      <c r="O1069" s="25">
        <v>0.1</v>
      </c>
      <c r="P1069" s="25">
        <v>0.7</v>
      </c>
      <c r="Q1069" s="25">
        <v>0.2</v>
      </c>
      <c r="R1069" s="25">
        <v>0.7</v>
      </c>
      <c r="S1069" s="25">
        <v>0.2</v>
      </c>
      <c r="T1069" s="25">
        <v>0</v>
      </c>
      <c r="U1069" s="25">
        <v>0.2</v>
      </c>
      <c r="V1069" s="28">
        <v>2</v>
      </c>
      <c r="W1069" s="22">
        <v>8.9999999999999993E-3</v>
      </c>
      <c r="X1069" s="43">
        <v>9</v>
      </c>
      <c r="Y1069" s="9">
        <v>63</v>
      </c>
      <c r="Z1069" s="22">
        <v>0.14000000000000001</v>
      </c>
      <c r="AA1069" s="46">
        <v>0.4</v>
      </c>
      <c r="AB1069" s="22">
        <v>4.4999999999999998E-2</v>
      </c>
      <c r="AC1069" s="40">
        <v>0.01</v>
      </c>
      <c r="AD1069" s="9">
        <v>0.88</v>
      </c>
      <c r="AE1069" s="22">
        <v>0.38</v>
      </c>
      <c r="AF1069" s="46">
        <v>0.5</v>
      </c>
      <c r="AG1069" s="22">
        <v>5.7000000000000002E-2</v>
      </c>
      <c r="AH1069" s="22">
        <v>6.5000000000000002E-2</v>
      </c>
      <c r="AI1069" s="24">
        <v>4</v>
      </c>
      <c r="AJ1069" s="22">
        <v>5.0999999999999996</v>
      </c>
      <c r="AK1069" s="30">
        <v>0.9</v>
      </c>
      <c r="AL1069" s="28">
        <v>243</v>
      </c>
      <c r="AM1069" s="28">
        <v>105</v>
      </c>
      <c r="AN1069" s="28">
        <v>12</v>
      </c>
      <c r="AO1069" s="28">
        <v>36</v>
      </c>
      <c r="AP1069" s="25">
        <v>9</v>
      </c>
      <c r="AQ1069" s="25">
        <v>0.3</v>
      </c>
      <c r="AR1069" s="25">
        <v>0.2</v>
      </c>
    </row>
    <row r="1070" spans="1:44" ht="18" customHeight="1" x14ac:dyDescent="0.25">
      <c r="A1070" t="s">
        <v>926</v>
      </c>
      <c r="B1070" s="26" t="s">
        <v>52</v>
      </c>
      <c r="C1070" s="11">
        <v>38.713627295999999</v>
      </c>
      <c r="D1070" s="11">
        <v>162</v>
      </c>
      <c r="E1070" s="37">
        <v>91.4</v>
      </c>
      <c r="F1070" s="38">
        <v>1.6</v>
      </c>
      <c r="G1070" s="25">
        <v>1.6</v>
      </c>
      <c r="H1070" s="25">
        <v>4.5</v>
      </c>
      <c r="I1070" s="25">
        <v>4.8</v>
      </c>
      <c r="J1070" s="25">
        <v>0.9</v>
      </c>
      <c r="K1070" s="25">
        <v>0.9</v>
      </c>
      <c r="L1070" s="30">
        <v>0</v>
      </c>
      <c r="M1070" s="25">
        <v>0</v>
      </c>
      <c r="N1070" s="25">
        <v>3.3</v>
      </c>
      <c r="O1070" s="25">
        <v>0.3</v>
      </c>
      <c r="P1070" s="25">
        <v>1.9</v>
      </c>
      <c r="Q1070" s="25">
        <v>0.2</v>
      </c>
      <c r="R1070" s="25">
        <v>1.1000000000000001</v>
      </c>
      <c r="S1070" s="25">
        <v>0.2</v>
      </c>
      <c r="T1070" s="25">
        <v>0</v>
      </c>
      <c r="U1070" s="25">
        <v>0.1</v>
      </c>
      <c r="V1070" s="28">
        <v>0</v>
      </c>
      <c r="W1070" s="22">
        <v>0.05</v>
      </c>
      <c r="X1070" s="9">
        <v>50</v>
      </c>
      <c r="Y1070" s="9">
        <v>297</v>
      </c>
      <c r="Z1070" s="22">
        <v>0</v>
      </c>
      <c r="AA1070" s="46">
        <v>0.3</v>
      </c>
      <c r="AB1070" s="40">
        <v>0.03</v>
      </c>
      <c r="AC1070" s="40">
        <v>0.01</v>
      </c>
      <c r="AD1070" s="42">
        <v>0.5</v>
      </c>
      <c r="AE1070" s="42">
        <v>0.2</v>
      </c>
      <c r="AF1070" s="46">
        <v>0.3</v>
      </c>
      <c r="AG1070" s="41">
        <v>0.04</v>
      </c>
      <c r="AH1070" s="22">
        <v>0</v>
      </c>
      <c r="AI1070" s="24">
        <v>4</v>
      </c>
      <c r="AJ1070" s="22">
        <v>14</v>
      </c>
      <c r="AK1070" s="30">
        <v>0.9</v>
      </c>
      <c r="AL1070" s="28">
        <v>238</v>
      </c>
      <c r="AM1070" s="28">
        <v>133</v>
      </c>
      <c r="AN1070" s="28">
        <v>23</v>
      </c>
      <c r="AO1070" s="28">
        <v>28</v>
      </c>
      <c r="AP1070" s="28">
        <v>15</v>
      </c>
      <c r="AQ1070" s="25">
        <v>0.5</v>
      </c>
      <c r="AR1070" s="25">
        <v>0.3</v>
      </c>
    </row>
    <row r="1071" spans="1:44" ht="18" customHeight="1" x14ac:dyDescent="0.25">
      <c r="A1071" t="s">
        <v>927</v>
      </c>
      <c r="B1071" s="26" t="s">
        <v>48</v>
      </c>
      <c r="C1071" s="11">
        <v>39.908492335999995</v>
      </c>
      <c r="D1071" s="11">
        <v>167</v>
      </c>
      <c r="E1071" s="37">
        <v>90.9</v>
      </c>
      <c r="F1071" s="38">
        <v>1</v>
      </c>
      <c r="G1071" s="25">
        <v>1.5</v>
      </c>
      <c r="H1071" s="25">
        <v>5.6</v>
      </c>
      <c r="I1071" s="25">
        <v>6</v>
      </c>
      <c r="J1071" s="25">
        <v>1</v>
      </c>
      <c r="K1071" s="25">
        <v>1</v>
      </c>
      <c r="L1071" s="30">
        <v>0</v>
      </c>
      <c r="M1071" s="25">
        <v>0</v>
      </c>
      <c r="N1071" s="25">
        <v>4.5</v>
      </c>
      <c r="O1071" s="25">
        <v>0.1</v>
      </c>
      <c r="P1071" s="25">
        <v>1</v>
      </c>
      <c r="Q1071" s="25">
        <v>0.2</v>
      </c>
      <c r="R1071" s="25">
        <v>1.1000000000000001</v>
      </c>
      <c r="S1071" s="25">
        <v>0.1</v>
      </c>
      <c r="T1071" s="25">
        <v>0</v>
      </c>
      <c r="U1071" s="25">
        <v>0.1</v>
      </c>
      <c r="V1071" s="28">
        <v>0</v>
      </c>
      <c r="W1071" s="22">
        <v>5.8999999999999997E-2</v>
      </c>
      <c r="X1071" s="9">
        <v>59</v>
      </c>
      <c r="Y1071" s="9">
        <v>356</v>
      </c>
      <c r="Z1071" s="22">
        <v>0</v>
      </c>
      <c r="AA1071" s="46">
        <v>0.3</v>
      </c>
      <c r="AB1071" s="41">
        <v>0.05</v>
      </c>
      <c r="AC1071" s="40">
        <v>0.01</v>
      </c>
      <c r="AD1071" s="42">
        <v>0.6</v>
      </c>
      <c r="AE1071" s="46">
        <v>0.4</v>
      </c>
      <c r="AF1071" s="46">
        <v>0.2</v>
      </c>
      <c r="AG1071" s="40">
        <v>0.09</v>
      </c>
      <c r="AH1071" s="22">
        <v>0</v>
      </c>
      <c r="AI1071" s="24">
        <v>7</v>
      </c>
      <c r="AJ1071" s="22">
        <v>20</v>
      </c>
      <c r="AK1071" s="30">
        <v>0.95</v>
      </c>
      <c r="AL1071" s="28">
        <v>237</v>
      </c>
      <c r="AM1071" s="28">
        <v>176</v>
      </c>
      <c r="AN1071" s="28">
        <v>14</v>
      </c>
      <c r="AO1071" s="28">
        <v>21</v>
      </c>
      <c r="AP1071" s="25">
        <v>8</v>
      </c>
      <c r="AQ1071" s="25">
        <v>0.2</v>
      </c>
      <c r="AR1071" s="25">
        <v>0.2</v>
      </c>
    </row>
    <row r="1072" spans="1:44" ht="18" customHeight="1" x14ac:dyDescent="0.25">
      <c r="B1072" s="54"/>
      <c r="C1072" s="11"/>
      <c r="D1072" s="11"/>
      <c r="E1072" s="37"/>
      <c r="F1072" s="38"/>
      <c r="X1072" s="9"/>
      <c r="Y1072" s="9"/>
    </row>
    <row r="1073" spans="1:44" ht="18" customHeight="1" x14ac:dyDescent="0.25">
      <c r="A1073" t="s">
        <v>928</v>
      </c>
      <c r="B1073" s="26" t="s">
        <v>14</v>
      </c>
      <c r="C1073" s="11">
        <v>657.41474500799995</v>
      </c>
      <c r="D1073" s="11">
        <v>2751</v>
      </c>
      <c r="E1073" s="37">
        <v>24</v>
      </c>
      <c r="F1073" s="38">
        <v>4</v>
      </c>
      <c r="G1073" s="25">
        <v>71.2</v>
      </c>
      <c r="H1073" s="25">
        <v>0</v>
      </c>
      <c r="I1073" s="25">
        <v>0</v>
      </c>
      <c r="J1073" s="25">
        <v>0</v>
      </c>
      <c r="K1073" s="25">
        <v>0</v>
      </c>
      <c r="L1073" s="30">
        <v>0.2</v>
      </c>
      <c r="M1073" s="25">
        <v>0</v>
      </c>
      <c r="N1073" s="25">
        <v>0</v>
      </c>
      <c r="O1073" s="25">
        <v>0</v>
      </c>
      <c r="P1073" s="25">
        <v>0</v>
      </c>
      <c r="Q1073" s="25">
        <v>10.6</v>
      </c>
      <c r="R1073" s="25">
        <v>54.6</v>
      </c>
      <c r="S1073" s="25">
        <v>5.3</v>
      </c>
      <c r="T1073" s="25">
        <v>6.0000000000000001E-3</v>
      </c>
      <c r="U1073" s="25">
        <v>4.8</v>
      </c>
      <c r="V1073" s="28">
        <v>122</v>
      </c>
      <c r="W1073" s="22">
        <v>0.06</v>
      </c>
      <c r="X1073" s="9">
        <v>60</v>
      </c>
      <c r="Y1073" s="9">
        <v>0</v>
      </c>
      <c r="Z1073" s="46">
        <v>0.5</v>
      </c>
      <c r="AA1073" s="22">
        <v>10</v>
      </c>
      <c r="AB1073" s="40">
        <v>0.02</v>
      </c>
      <c r="AC1073" s="22">
        <v>0.13</v>
      </c>
      <c r="AD1073" s="9">
        <v>1.1000000000000001</v>
      </c>
      <c r="AE1073" s="9">
        <v>1.2E-2</v>
      </c>
      <c r="AF1073" s="31">
        <v>1.1000000000000001</v>
      </c>
      <c r="AG1073" s="22">
        <v>0.11</v>
      </c>
      <c r="AH1073" s="22">
        <v>0.28999999999999998</v>
      </c>
      <c r="AI1073" s="22">
        <v>0</v>
      </c>
      <c r="AJ1073" s="22">
        <v>15</v>
      </c>
      <c r="AK1073" s="30">
        <v>0.4</v>
      </c>
      <c r="AL1073" s="28">
        <v>118</v>
      </c>
      <c r="AM1073" s="28">
        <v>40</v>
      </c>
      <c r="AN1073" s="28">
        <v>13</v>
      </c>
      <c r="AO1073" s="28">
        <v>55</v>
      </c>
      <c r="AP1073" s="25">
        <v>4</v>
      </c>
      <c r="AQ1073" s="25">
        <v>0.6</v>
      </c>
      <c r="AR1073" s="25">
        <v>0.4</v>
      </c>
    </row>
    <row r="1074" spans="1:44" ht="18" customHeight="1" x14ac:dyDescent="0.25">
      <c r="A1074" t="s">
        <v>929</v>
      </c>
      <c r="B1074" s="26" t="s">
        <v>15</v>
      </c>
      <c r="C1074" s="11">
        <v>644.27122956799997</v>
      </c>
      <c r="D1074" s="11">
        <v>2696</v>
      </c>
      <c r="E1074" s="37">
        <v>24.6</v>
      </c>
      <c r="F1074" s="38">
        <v>3.9</v>
      </c>
      <c r="G1074" s="25">
        <v>69.8</v>
      </c>
      <c r="H1074" s="25">
        <v>0</v>
      </c>
      <c r="I1074" s="25">
        <v>0</v>
      </c>
      <c r="J1074" s="25">
        <v>0</v>
      </c>
      <c r="K1074" s="25">
        <v>0</v>
      </c>
      <c r="L1074" s="30">
        <v>0.2</v>
      </c>
      <c r="M1074" s="25">
        <v>0</v>
      </c>
      <c r="N1074" s="25">
        <v>0</v>
      </c>
      <c r="O1074" s="25">
        <v>0</v>
      </c>
      <c r="P1074" s="25">
        <v>0</v>
      </c>
      <c r="Q1074" s="25">
        <v>11.3</v>
      </c>
      <c r="R1074" s="25">
        <v>16.100000000000001</v>
      </c>
      <c r="S1074" s="25">
        <v>38.200000000000003</v>
      </c>
      <c r="T1074" s="25">
        <v>0.41199999999999998</v>
      </c>
      <c r="U1074" s="25">
        <v>34.9</v>
      </c>
      <c r="V1074" s="28">
        <v>122</v>
      </c>
      <c r="W1074" s="22">
        <v>0.06</v>
      </c>
      <c r="X1074" s="9">
        <v>60</v>
      </c>
      <c r="Y1074" s="9">
        <v>0</v>
      </c>
      <c r="Z1074" s="46">
        <v>0.5</v>
      </c>
      <c r="AA1074" s="22">
        <v>12</v>
      </c>
      <c r="AB1074" s="40">
        <v>0.02</v>
      </c>
      <c r="AC1074" s="22">
        <v>0.13</v>
      </c>
      <c r="AD1074" s="9">
        <v>1.1000000000000001</v>
      </c>
      <c r="AE1074" s="9">
        <v>1.2E-2</v>
      </c>
      <c r="AF1074" s="31">
        <v>1.1000000000000001</v>
      </c>
      <c r="AG1074" s="22">
        <v>0.11</v>
      </c>
      <c r="AH1074" s="46">
        <v>0.3</v>
      </c>
      <c r="AI1074" s="22">
        <v>0</v>
      </c>
      <c r="AJ1074" s="22">
        <v>15</v>
      </c>
      <c r="AK1074" s="30">
        <v>0.5</v>
      </c>
      <c r="AL1074" s="28">
        <v>118</v>
      </c>
      <c r="AM1074" s="28">
        <v>40</v>
      </c>
      <c r="AN1074" s="28">
        <v>13</v>
      </c>
      <c r="AO1074" s="28">
        <v>55</v>
      </c>
      <c r="AP1074" s="25">
        <v>4</v>
      </c>
      <c r="AQ1074" s="25">
        <v>0.6</v>
      </c>
      <c r="AR1074" s="25">
        <v>0.4</v>
      </c>
    </row>
    <row r="1075" spans="1:44" ht="18" customHeight="1" x14ac:dyDescent="0.25">
      <c r="A1075" t="s">
        <v>930</v>
      </c>
      <c r="B1075" s="26" t="s">
        <v>16</v>
      </c>
      <c r="C1075" s="11">
        <v>130.24028935999999</v>
      </c>
      <c r="D1075" s="11">
        <v>545</v>
      </c>
      <c r="E1075" s="37">
        <v>77.8</v>
      </c>
      <c r="F1075" s="38">
        <v>4</v>
      </c>
      <c r="G1075" s="25">
        <v>8.4</v>
      </c>
      <c r="H1075" s="25">
        <v>9.6</v>
      </c>
      <c r="I1075" s="25">
        <v>10.3</v>
      </c>
      <c r="J1075" s="25">
        <v>5.3</v>
      </c>
      <c r="K1075" s="25">
        <v>5.3</v>
      </c>
      <c r="L1075" s="30">
        <v>0</v>
      </c>
      <c r="M1075" s="25">
        <v>0</v>
      </c>
      <c r="N1075" s="25">
        <v>4.3</v>
      </c>
      <c r="O1075" s="25">
        <v>0</v>
      </c>
      <c r="P1075" s="25">
        <v>0.2</v>
      </c>
      <c r="Q1075" s="25">
        <v>4.7</v>
      </c>
      <c r="R1075" s="25">
        <v>1.9</v>
      </c>
      <c r="S1075" s="25">
        <v>0.3</v>
      </c>
      <c r="T1075" s="25">
        <v>0.32200000000000001</v>
      </c>
      <c r="U1075" s="25">
        <v>0.2</v>
      </c>
      <c r="V1075" s="28">
        <v>27</v>
      </c>
      <c r="W1075" s="22">
        <v>0.06</v>
      </c>
      <c r="X1075" s="9">
        <v>60</v>
      </c>
      <c r="Y1075" s="9">
        <v>12</v>
      </c>
      <c r="Z1075" s="9">
        <v>0.05</v>
      </c>
      <c r="AA1075" s="46">
        <v>0.2</v>
      </c>
      <c r="AB1075" s="40">
        <v>0.02</v>
      </c>
      <c r="AC1075" s="22">
        <v>0.11</v>
      </c>
      <c r="AD1075" s="9">
        <v>1.3</v>
      </c>
      <c r="AE1075" s="42">
        <v>0.3</v>
      </c>
      <c r="AF1075" s="31">
        <v>1</v>
      </c>
      <c r="AG1075" s="41">
        <v>0.04</v>
      </c>
      <c r="AH1075" s="46">
        <v>0.1</v>
      </c>
      <c r="AI1075" s="22">
        <v>0</v>
      </c>
      <c r="AJ1075" s="46">
        <v>0.7</v>
      </c>
      <c r="AK1075" s="30">
        <v>1.3</v>
      </c>
      <c r="AL1075" s="28">
        <v>228</v>
      </c>
      <c r="AM1075" s="28">
        <v>185</v>
      </c>
      <c r="AN1075" s="28">
        <v>132</v>
      </c>
      <c r="AO1075" s="28">
        <v>107</v>
      </c>
      <c r="AP1075" s="28">
        <v>13</v>
      </c>
      <c r="AQ1075" s="25">
        <v>0.3</v>
      </c>
      <c r="AR1075" s="25">
        <v>0.6</v>
      </c>
    </row>
    <row r="1076" spans="1:44" ht="18" customHeight="1" x14ac:dyDescent="0.25">
      <c r="A1076" t="s">
        <v>931</v>
      </c>
      <c r="B1076" s="26" t="s">
        <v>17</v>
      </c>
      <c r="C1076" s="11">
        <v>139.32126366399999</v>
      </c>
      <c r="D1076" s="11">
        <v>583</v>
      </c>
      <c r="E1076" s="37">
        <v>76</v>
      </c>
      <c r="F1076" s="38">
        <v>3.6</v>
      </c>
      <c r="G1076" s="25">
        <v>9.5</v>
      </c>
      <c r="H1076" s="25">
        <v>9.9</v>
      </c>
      <c r="I1076" s="25">
        <v>10.5</v>
      </c>
      <c r="J1076" s="25">
        <v>5.4</v>
      </c>
      <c r="K1076" s="25">
        <v>5.4</v>
      </c>
      <c r="L1076" s="30">
        <v>0</v>
      </c>
      <c r="M1076" s="25">
        <v>0</v>
      </c>
      <c r="N1076" s="25">
        <v>4.4000000000000004</v>
      </c>
      <c r="O1076" s="25">
        <v>0</v>
      </c>
      <c r="P1076" s="25">
        <v>0.2</v>
      </c>
      <c r="Q1076" s="25">
        <v>4.8</v>
      </c>
      <c r="R1076" s="25">
        <v>1.9</v>
      </c>
      <c r="S1076" s="25">
        <v>2.2000000000000002</v>
      </c>
      <c r="T1076" s="25">
        <v>5.3999999999999999E-2</v>
      </c>
      <c r="U1076" s="25">
        <v>1.9</v>
      </c>
      <c r="V1076" s="28">
        <v>9</v>
      </c>
      <c r="W1076" s="22">
        <v>7.0000000000000007E-2</v>
      </c>
      <c r="X1076" s="9">
        <v>70</v>
      </c>
      <c r="Y1076" s="9">
        <v>40</v>
      </c>
      <c r="Z1076" s="9">
        <v>0.05</v>
      </c>
      <c r="AA1076" s="46">
        <v>0.1</v>
      </c>
      <c r="AB1076" s="40">
        <v>0.02</v>
      </c>
      <c r="AC1076" s="22">
        <v>0.11</v>
      </c>
      <c r="AD1076" s="9">
        <v>1.3</v>
      </c>
      <c r="AE1076" s="42">
        <v>0.3</v>
      </c>
      <c r="AF1076" s="31">
        <v>1</v>
      </c>
      <c r="AG1076" s="41">
        <v>0.04</v>
      </c>
      <c r="AH1076" s="46">
        <v>0.1</v>
      </c>
      <c r="AI1076" s="22">
        <v>0</v>
      </c>
      <c r="AJ1076" s="46">
        <v>0.7</v>
      </c>
      <c r="AK1076" s="30">
        <v>1</v>
      </c>
      <c r="AL1076" s="28">
        <v>265</v>
      </c>
      <c r="AM1076" s="28">
        <v>184</v>
      </c>
      <c r="AN1076" s="28">
        <v>131</v>
      </c>
      <c r="AO1076" s="28">
        <v>106</v>
      </c>
      <c r="AP1076" s="28">
        <v>13</v>
      </c>
      <c r="AQ1076" s="25">
        <v>0.3</v>
      </c>
      <c r="AR1076" s="25">
        <v>0.6</v>
      </c>
    </row>
    <row r="1077" spans="1:44" ht="18" customHeight="1" x14ac:dyDescent="0.25">
      <c r="A1077" t="s">
        <v>932</v>
      </c>
      <c r="B1077" s="26" t="s">
        <v>18</v>
      </c>
      <c r="C1077" s="11">
        <v>114.22909782399999</v>
      </c>
      <c r="D1077" s="11">
        <v>478</v>
      </c>
      <c r="E1077" s="37">
        <v>80.900000000000006</v>
      </c>
      <c r="F1077" s="38">
        <v>1.1000000000000001</v>
      </c>
      <c r="G1077" s="25">
        <v>9.1999999999999993</v>
      </c>
      <c r="H1077" s="25">
        <v>6.8</v>
      </c>
      <c r="I1077" s="25">
        <v>7.2</v>
      </c>
      <c r="J1077" s="25">
        <v>0.3</v>
      </c>
      <c r="K1077" s="25">
        <v>0.3</v>
      </c>
      <c r="L1077" s="30">
        <v>0</v>
      </c>
      <c r="M1077" s="25">
        <v>0</v>
      </c>
      <c r="N1077" s="25">
        <v>6.5</v>
      </c>
      <c r="O1077" s="25">
        <v>0</v>
      </c>
      <c r="P1077" s="25">
        <v>0.3</v>
      </c>
      <c r="Q1077" s="25">
        <v>4.5999999999999996</v>
      </c>
      <c r="R1077" s="25">
        <v>2</v>
      </c>
      <c r="S1077" s="25">
        <v>2.5</v>
      </c>
      <c r="T1077" s="25">
        <v>8.9999999999999993E-3</v>
      </c>
      <c r="U1077" s="25">
        <v>2.2000000000000002</v>
      </c>
      <c r="V1077" s="28">
        <v>0</v>
      </c>
      <c r="W1077" s="22">
        <v>4.8000000000000001E-2</v>
      </c>
      <c r="X1077" s="9">
        <v>48</v>
      </c>
      <c r="Y1077" s="9">
        <v>34</v>
      </c>
      <c r="Z1077" s="9">
        <v>0.05</v>
      </c>
      <c r="AA1077" s="9">
        <v>0</v>
      </c>
      <c r="AB1077" s="40">
        <v>0.01</v>
      </c>
      <c r="AC1077" s="9">
        <v>0</v>
      </c>
      <c r="AD1077" s="42">
        <v>0.5</v>
      </c>
      <c r="AE1077" s="42">
        <v>0.2</v>
      </c>
      <c r="AF1077" s="46">
        <v>0.3</v>
      </c>
      <c r="AG1077" s="41">
        <v>0.01</v>
      </c>
      <c r="AH1077" s="40">
        <v>0.08</v>
      </c>
      <c r="AI1077" s="22">
        <v>0</v>
      </c>
      <c r="AJ1077" s="22">
        <v>2.6</v>
      </c>
      <c r="AK1077" s="30">
        <v>2</v>
      </c>
      <c r="AL1077" s="28">
        <v>769</v>
      </c>
      <c r="AM1077" s="28">
        <v>26</v>
      </c>
      <c r="AN1077" s="28">
        <v>13</v>
      </c>
      <c r="AO1077" s="28">
        <v>18</v>
      </c>
      <c r="AP1077" s="25">
        <v>8</v>
      </c>
      <c r="AQ1077" s="25">
        <v>0.1</v>
      </c>
      <c r="AR1077" s="25">
        <v>0.2</v>
      </c>
    </row>
    <row r="1078" spans="1:44" ht="18" customHeight="1" x14ac:dyDescent="0.25">
      <c r="A1078" t="s">
        <v>933</v>
      </c>
      <c r="B1078" s="26" t="s">
        <v>19</v>
      </c>
      <c r="C1078" s="11">
        <v>244.23041417599998</v>
      </c>
      <c r="D1078" s="11">
        <v>1022</v>
      </c>
      <c r="E1078" s="37">
        <v>57.8</v>
      </c>
      <c r="F1078" s="38">
        <v>4.4000000000000004</v>
      </c>
      <c r="G1078" s="25">
        <v>16.8</v>
      </c>
      <c r="H1078" s="25">
        <v>18.5</v>
      </c>
      <c r="I1078" s="25">
        <v>20.100000000000001</v>
      </c>
      <c r="J1078" s="25">
        <v>4.2</v>
      </c>
      <c r="K1078" s="25">
        <v>4.2</v>
      </c>
      <c r="L1078" s="30">
        <v>0</v>
      </c>
      <c r="M1078" s="25">
        <v>0</v>
      </c>
      <c r="N1078" s="25">
        <v>14.3</v>
      </c>
      <c r="O1078" s="25">
        <v>0</v>
      </c>
      <c r="P1078" s="25">
        <v>0.8</v>
      </c>
      <c r="Q1078" s="25">
        <v>8.8000000000000007</v>
      </c>
      <c r="R1078" s="25">
        <v>3.7</v>
      </c>
      <c r="S1078" s="25">
        <v>4.7</v>
      </c>
      <c r="T1078" s="25">
        <v>3.7999999999999999E-2</v>
      </c>
      <c r="U1078" s="25">
        <v>4.2</v>
      </c>
      <c r="V1078" s="28">
        <v>7</v>
      </c>
      <c r="W1078" s="22">
        <v>0.14000000000000001</v>
      </c>
      <c r="X1078" s="9">
        <v>140</v>
      </c>
      <c r="Y1078" s="9">
        <v>87</v>
      </c>
      <c r="Z1078" s="9">
        <v>0.05</v>
      </c>
      <c r="AA1078" s="46">
        <v>0.1</v>
      </c>
      <c r="AB1078" s="40">
        <v>0.03</v>
      </c>
      <c r="AC1078" s="40">
        <v>0.09</v>
      </c>
      <c r="AD1078" s="9">
        <v>1.3</v>
      </c>
      <c r="AE1078" s="42">
        <v>0.3</v>
      </c>
      <c r="AF1078" s="31">
        <v>1</v>
      </c>
      <c r="AG1078" s="40">
        <v>0.05</v>
      </c>
      <c r="AH1078" s="40">
        <v>7.0000000000000007E-2</v>
      </c>
      <c r="AI1078" s="22">
        <v>0</v>
      </c>
      <c r="AJ1078" s="22">
        <v>2.2999999999999998</v>
      </c>
      <c r="AK1078" s="30">
        <v>1.9</v>
      </c>
      <c r="AL1078" s="28">
        <v>561</v>
      </c>
      <c r="AM1078" s="28">
        <v>156</v>
      </c>
      <c r="AN1078" s="28">
        <v>98</v>
      </c>
      <c r="AO1078" s="28">
        <v>93</v>
      </c>
      <c r="AP1078" s="28">
        <v>14</v>
      </c>
      <c r="AQ1078" s="25">
        <v>0.4</v>
      </c>
      <c r="AR1078" s="25">
        <v>0.5</v>
      </c>
    </row>
    <row r="1079" spans="1:44" ht="18" customHeight="1" x14ac:dyDescent="0.25">
      <c r="A1079" t="s">
        <v>934</v>
      </c>
      <c r="B1079" s="26" t="s">
        <v>20</v>
      </c>
      <c r="C1079" s="11">
        <v>378</v>
      </c>
      <c r="D1079" s="11">
        <v>1584</v>
      </c>
      <c r="E1079" s="37">
        <v>55.8</v>
      </c>
      <c r="F1079" s="38">
        <v>2</v>
      </c>
      <c r="G1079" s="25">
        <v>41</v>
      </c>
      <c r="H1079" s="25">
        <v>0.4</v>
      </c>
      <c r="I1079" s="25">
        <v>0.4</v>
      </c>
      <c r="J1079" s="25">
        <v>0.4</v>
      </c>
      <c r="K1079" s="25">
        <v>0.4</v>
      </c>
      <c r="L1079" s="30">
        <v>0</v>
      </c>
      <c r="M1079" s="25">
        <v>0</v>
      </c>
      <c r="N1079" s="25">
        <v>0</v>
      </c>
      <c r="O1079" s="25">
        <v>0</v>
      </c>
      <c r="P1079" s="25">
        <v>0</v>
      </c>
      <c r="Q1079" s="25">
        <v>23.2</v>
      </c>
      <c r="R1079" s="25">
        <v>9.6</v>
      </c>
      <c r="S1079" s="25">
        <v>1.2</v>
      </c>
      <c r="T1079" s="25">
        <v>1.655</v>
      </c>
      <c r="U1079" s="25">
        <v>1</v>
      </c>
      <c r="V1079" s="28">
        <v>121</v>
      </c>
      <c r="W1079" s="22">
        <v>0.224</v>
      </c>
      <c r="X1079" s="9">
        <v>224</v>
      </c>
      <c r="Y1079" s="9">
        <v>18</v>
      </c>
      <c r="Z1079" s="9">
        <v>0.05</v>
      </c>
      <c r="AA1079" s="24">
        <v>1</v>
      </c>
      <c r="AB1079" s="40">
        <v>0.01</v>
      </c>
      <c r="AC1079" s="40">
        <v>0.03</v>
      </c>
      <c r="AD1079" s="42">
        <v>0.8</v>
      </c>
      <c r="AE1079" s="42">
        <v>0.3</v>
      </c>
      <c r="AF1079" s="46">
        <v>0.5</v>
      </c>
      <c r="AG1079" s="41">
        <v>0.03</v>
      </c>
      <c r="AH1079" s="22">
        <v>0.14000000000000001</v>
      </c>
      <c r="AI1079" s="22">
        <v>0</v>
      </c>
      <c r="AJ1079" s="22">
        <v>1.4</v>
      </c>
      <c r="AK1079" s="30">
        <v>1.1000000000000001</v>
      </c>
      <c r="AL1079" s="28">
        <v>467</v>
      </c>
      <c r="AM1079" s="28">
        <v>46</v>
      </c>
      <c r="AN1079" s="28">
        <v>10</v>
      </c>
      <c r="AO1079" s="28">
        <v>27</v>
      </c>
      <c r="AP1079" s="25">
        <v>4</v>
      </c>
      <c r="AQ1079" s="25">
        <v>0.3</v>
      </c>
      <c r="AR1079" s="25">
        <v>0.5</v>
      </c>
    </row>
    <row r="1080" spans="1:44" ht="18" customHeight="1" x14ac:dyDescent="0.25">
      <c r="A1080" t="s">
        <v>935</v>
      </c>
      <c r="B1080" s="26" t="s">
        <v>21</v>
      </c>
      <c r="C1080" s="11">
        <v>586</v>
      </c>
      <c r="D1080" s="11">
        <v>2450</v>
      </c>
      <c r="E1080" s="37">
        <v>32.700000000000003</v>
      </c>
      <c r="F1080" s="38">
        <v>2.1</v>
      </c>
      <c r="G1080" s="25">
        <v>64</v>
      </c>
      <c r="H1080" s="25">
        <v>0.3</v>
      </c>
      <c r="I1080" s="25">
        <v>0.3</v>
      </c>
      <c r="J1080" s="25">
        <v>0.3</v>
      </c>
      <c r="K1080" s="25">
        <v>0.3</v>
      </c>
      <c r="L1080" s="30">
        <v>0</v>
      </c>
      <c r="M1080" s="25">
        <v>0</v>
      </c>
      <c r="N1080" s="25">
        <v>0</v>
      </c>
      <c r="O1080" s="25">
        <v>0</v>
      </c>
      <c r="P1080" s="25">
        <v>0.1</v>
      </c>
      <c r="Q1080" s="25">
        <v>19.5</v>
      </c>
      <c r="R1080" s="25">
        <v>34</v>
      </c>
      <c r="S1080" s="25">
        <v>10.3</v>
      </c>
      <c r="T1080" s="25">
        <v>4.8000000000000001E-2</v>
      </c>
      <c r="U1080" s="25">
        <v>9.1999999999999993</v>
      </c>
      <c r="V1080" s="28">
        <v>7</v>
      </c>
      <c r="W1080" s="22">
        <v>0.16800000000000001</v>
      </c>
      <c r="X1080" s="9">
        <v>168</v>
      </c>
      <c r="Y1080" s="9">
        <v>112</v>
      </c>
      <c r="Z1080" s="22">
        <v>0.1</v>
      </c>
      <c r="AA1080" s="9">
        <v>4.9000000000000004</v>
      </c>
      <c r="AB1080" s="40">
        <v>0.02</v>
      </c>
      <c r="AC1080" s="40">
        <v>0.02</v>
      </c>
      <c r="AD1080" s="42">
        <v>0.8</v>
      </c>
      <c r="AE1080" s="42">
        <v>0.4</v>
      </c>
      <c r="AF1080" s="46">
        <v>0.4</v>
      </c>
      <c r="AG1080" s="41">
        <v>0.04</v>
      </c>
      <c r="AH1080" s="46">
        <v>0.2</v>
      </c>
      <c r="AI1080" s="22">
        <v>0</v>
      </c>
      <c r="AJ1080" s="22">
        <v>0.2</v>
      </c>
      <c r="AK1080" s="30">
        <v>1.1000000000000001</v>
      </c>
      <c r="AL1080" s="28">
        <v>470</v>
      </c>
      <c r="AM1080" s="28">
        <v>47</v>
      </c>
      <c r="AN1080" s="25">
        <v>5</v>
      </c>
      <c r="AO1080" s="28">
        <v>25</v>
      </c>
      <c r="AP1080" s="25">
        <v>3</v>
      </c>
      <c r="AQ1080" s="25">
        <v>0.3</v>
      </c>
      <c r="AR1080" s="25">
        <v>0.4</v>
      </c>
    </row>
    <row r="1081" spans="1:44" ht="18" customHeight="1" x14ac:dyDescent="0.25">
      <c r="A1081" t="s">
        <v>936</v>
      </c>
      <c r="B1081" s="26" t="s">
        <v>22</v>
      </c>
      <c r="C1081" s="11">
        <v>513.075048176</v>
      </c>
      <c r="D1081" s="11">
        <v>2147</v>
      </c>
      <c r="E1081" s="37">
        <v>40</v>
      </c>
      <c r="F1081" s="38">
        <v>1.9</v>
      </c>
      <c r="G1081" s="25">
        <v>56</v>
      </c>
      <c r="H1081" s="25">
        <v>0.4</v>
      </c>
      <c r="I1081" s="25">
        <v>0.4</v>
      </c>
      <c r="J1081" s="25">
        <v>0.4</v>
      </c>
      <c r="K1081" s="25">
        <v>0.4</v>
      </c>
      <c r="L1081" s="30">
        <v>0</v>
      </c>
      <c r="M1081" s="25">
        <v>0</v>
      </c>
      <c r="N1081" s="25">
        <v>0</v>
      </c>
      <c r="O1081" s="25">
        <v>0</v>
      </c>
      <c r="P1081" s="25">
        <v>0.1</v>
      </c>
      <c r="Q1081" s="25">
        <v>28</v>
      </c>
      <c r="R1081" s="25">
        <v>12.3</v>
      </c>
      <c r="S1081" s="25">
        <v>15.4</v>
      </c>
      <c r="T1081" s="25">
        <v>4.8000000000000001E-2</v>
      </c>
      <c r="U1081" s="25">
        <v>13.8</v>
      </c>
      <c r="V1081" s="28">
        <v>8</v>
      </c>
      <c r="W1081" s="22">
        <v>0.33600000000000002</v>
      </c>
      <c r="X1081" s="9">
        <v>336</v>
      </c>
      <c r="Y1081" s="9">
        <v>224</v>
      </c>
      <c r="Z1081" s="22">
        <v>0.14000000000000001</v>
      </c>
      <c r="AA1081" s="9">
        <v>0</v>
      </c>
      <c r="AB1081" s="40">
        <v>0.02</v>
      </c>
      <c r="AC1081" s="40">
        <v>0.02</v>
      </c>
      <c r="AD1081" s="42">
        <v>0.7</v>
      </c>
      <c r="AE1081" s="42">
        <v>0.3</v>
      </c>
      <c r="AF1081" s="46">
        <v>0.4</v>
      </c>
      <c r="AG1081" s="41">
        <v>0.03</v>
      </c>
      <c r="AH1081" s="46">
        <v>0.1</v>
      </c>
      <c r="AI1081" s="22">
        <v>0</v>
      </c>
      <c r="AJ1081" s="22">
        <v>2.4</v>
      </c>
      <c r="AK1081" s="30">
        <v>2</v>
      </c>
      <c r="AL1081" s="28">
        <v>763</v>
      </c>
      <c r="AM1081" s="28">
        <v>49</v>
      </c>
      <c r="AN1081" s="25">
        <v>6</v>
      </c>
      <c r="AO1081" s="28">
        <v>27</v>
      </c>
      <c r="AP1081" s="25">
        <v>4</v>
      </c>
      <c r="AQ1081" s="25">
        <v>0.4</v>
      </c>
      <c r="AR1081" s="25">
        <v>0.4</v>
      </c>
    </row>
    <row r="1082" spans="1:44" ht="18" customHeight="1" x14ac:dyDescent="0.25">
      <c r="A1082" t="s">
        <v>937</v>
      </c>
      <c r="B1082" s="26" t="s">
        <v>23</v>
      </c>
      <c r="C1082" s="11">
        <v>259.28571367999996</v>
      </c>
      <c r="D1082" s="11">
        <v>1085</v>
      </c>
      <c r="E1082" s="37">
        <v>69.5</v>
      </c>
      <c r="F1082" s="38">
        <v>1.7</v>
      </c>
      <c r="G1082" s="25">
        <v>27.9</v>
      </c>
      <c r="H1082" s="25">
        <v>0.4</v>
      </c>
      <c r="I1082" s="25">
        <v>0.4</v>
      </c>
      <c r="J1082" s="25">
        <v>0.3</v>
      </c>
      <c r="K1082" s="25">
        <v>0.3</v>
      </c>
      <c r="L1082" s="30">
        <v>0</v>
      </c>
      <c r="M1082" s="25">
        <v>0</v>
      </c>
      <c r="N1082" s="25">
        <v>0</v>
      </c>
      <c r="O1082" s="25">
        <v>0.1</v>
      </c>
      <c r="P1082" s="25">
        <v>0.1</v>
      </c>
      <c r="Q1082" s="25">
        <v>7</v>
      </c>
      <c r="R1082" s="25">
        <v>17.2</v>
      </c>
      <c r="S1082" s="25">
        <v>3.6</v>
      </c>
      <c r="T1082" s="25">
        <v>3.5000000000000003E-2</v>
      </c>
      <c r="U1082" s="25">
        <v>3.2</v>
      </c>
      <c r="V1082" s="28">
        <v>6</v>
      </c>
      <c r="W1082" s="22">
        <v>0.05</v>
      </c>
      <c r="X1082" s="9">
        <v>50</v>
      </c>
      <c r="Y1082" s="9">
        <v>53</v>
      </c>
      <c r="Z1082" s="9">
        <v>0.05</v>
      </c>
      <c r="AA1082" s="24">
        <v>3</v>
      </c>
      <c r="AB1082" s="40">
        <v>0.01</v>
      </c>
      <c r="AC1082" s="40">
        <v>0.02</v>
      </c>
      <c r="AD1082" s="42">
        <v>0.7</v>
      </c>
      <c r="AE1082" s="42">
        <v>0.3</v>
      </c>
      <c r="AF1082" s="46">
        <v>0.4</v>
      </c>
      <c r="AG1082" s="41">
        <v>0.03</v>
      </c>
      <c r="AH1082" s="22">
        <v>0.11</v>
      </c>
      <c r="AI1082" s="24">
        <v>1</v>
      </c>
      <c r="AJ1082" s="22">
        <v>1.8</v>
      </c>
      <c r="AK1082" s="30">
        <v>0.5</v>
      </c>
      <c r="AL1082" s="28">
        <v>227</v>
      </c>
      <c r="AM1082" s="28">
        <v>51</v>
      </c>
      <c r="AN1082" s="25">
        <v>5</v>
      </c>
      <c r="AO1082" s="28">
        <v>23</v>
      </c>
      <c r="AP1082" s="25">
        <v>3</v>
      </c>
      <c r="AQ1082" s="25">
        <v>0.2</v>
      </c>
      <c r="AR1082" s="25">
        <v>0.5</v>
      </c>
    </row>
    <row r="1083" spans="1:44" ht="18" customHeight="1" x14ac:dyDescent="0.25">
      <c r="A1083" t="s">
        <v>938</v>
      </c>
      <c r="B1083" s="26" t="s">
        <v>24</v>
      </c>
      <c r="C1083" s="11">
        <v>266.93284993599997</v>
      </c>
      <c r="D1083" s="11">
        <v>1117</v>
      </c>
      <c r="E1083" s="37">
        <v>68.2</v>
      </c>
      <c r="F1083" s="38">
        <v>1.3</v>
      </c>
      <c r="G1083" s="25">
        <v>28.5</v>
      </c>
      <c r="H1083" s="25">
        <v>1.3</v>
      </c>
      <c r="I1083" s="25">
        <v>1.4</v>
      </c>
      <c r="J1083" s="25">
        <v>0.4</v>
      </c>
      <c r="K1083" s="25">
        <v>0.4</v>
      </c>
      <c r="L1083" s="30">
        <v>0</v>
      </c>
      <c r="M1083" s="25">
        <v>0</v>
      </c>
      <c r="N1083" s="25">
        <v>0.9</v>
      </c>
      <c r="O1083" s="25">
        <v>0</v>
      </c>
      <c r="P1083" s="25">
        <v>0.2</v>
      </c>
      <c r="Q1083" s="25">
        <v>7.1</v>
      </c>
      <c r="R1083" s="25">
        <v>17.7</v>
      </c>
      <c r="S1083" s="25">
        <v>3.6</v>
      </c>
      <c r="T1083" s="25">
        <v>2.1999999999999999E-2</v>
      </c>
      <c r="U1083" s="25">
        <v>3.3</v>
      </c>
      <c r="V1083" s="28">
        <v>4</v>
      </c>
      <c r="W1083" s="22">
        <v>0.05</v>
      </c>
      <c r="X1083" s="9">
        <v>50</v>
      </c>
      <c r="Y1083" s="9">
        <v>53</v>
      </c>
      <c r="Z1083" s="9">
        <v>0.05</v>
      </c>
      <c r="AA1083" s="22">
        <v>2.9</v>
      </c>
      <c r="AB1083" s="40">
        <v>0.01</v>
      </c>
      <c r="AC1083" s="40">
        <v>0.01</v>
      </c>
      <c r="AD1083" s="42">
        <v>0.5</v>
      </c>
      <c r="AE1083" s="42">
        <v>0.2</v>
      </c>
      <c r="AF1083" s="46">
        <v>0.3</v>
      </c>
      <c r="AG1083" s="41">
        <v>0.04</v>
      </c>
      <c r="AH1083" s="46">
        <v>0.1</v>
      </c>
      <c r="AI1083" s="24">
        <v>1</v>
      </c>
      <c r="AJ1083" s="43">
        <v>3</v>
      </c>
      <c r="AK1083" s="30">
        <v>0.5</v>
      </c>
      <c r="AL1083" s="28">
        <v>226</v>
      </c>
      <c r="AM1083" s="28">
        <v>63</v>
      </c>
      <c r="AN1083" s="25">
        <v>5</v>
      </c>
      <c r="AO1083" s="28">
        <v>17</v>
      </c>
      <c r="AP1083" s="25">
        <v>3</v>
      </c>
      <c r="AQ1083" s="25">
        <v>0.2</v>
      </c>
      <c r="AR1083" s="25">
        <v>0.4</v>
      </c>
    </row>
    <row r="1084" spans="1:44" ht="18" customHeight="1" x14ac:dyDescent="0.25">
      <c r="A1084" t="s">
        <v>939</v>
      </c>
      <c r="B1084" s="26" t="s">
        <v>25</v>
      </c>
      <c r="C1084" s="11">
        <v>349.61751070399998</v>
      </c>
      <c r="D1084" s="11">
        <v>1463</v>
      </c>
      <c r="E1084" s="37">
        <v>59.6</v>
      </c>
      <c r="F1084" s="38">
        <v>2.2000000000000002</v>
      </c>
      <c r="G1084" s="25">
        <v>37.799999999999997</v>
      </c>
      <c r="H1084" s="25">
        <v>0.2</v>
      </c>
      <c r="I1084" s="25">
        <v>0.2</v>
      </c>
      <c r="J1084" s="25">
        <v>0.2</v>
      </c>
      <c r="K1084" s="25">
        <v>0.2</v>
      </c>
      <c r="L1084" s="30">
        <v>0</v>
      </c>
      <c r="M1084" s="25">
        <v>0</v>
      </c>
      <c r="N1084" s="25">
        <v>0</v>
      </c>
      <c r="O1084" s="25">
        <v>0</v>
      </c>
      <c r="P1084" s="25">
        <v>0</v>
      </c>
      <c r="Q1084" s="25">
        <v>9.1</v>
      </c>
      <c r="R1084" s="25">
        <v>9.1</v>
      </c>
      <c r="S1084" s="25">
        <v>19.3</v>
      </c>
      <c r="T1084" s="25">
        <v>0.11600000000000001</v>
      </c>
      <c r="U1084" s="25">
        <v>19.2</v>
      </c>
      <c r="V1084" s="28">
        <v>7</v>
      </c>
      <c r="W1084" s="22">
        <v>0.24</v>
      </c>
      <c r="X1084" s="9">
        <v>240</v>
      </c>
      <c r="Y1084" s="9">
        <v>128</v>
      </c>
      <c r="Z1084" s="22">
        <v>0.12</v>
      </c>
      <c r="AA1084" s="9">
        <v>20</v>
      </c>
      <c r="AB1084" s="40">
        <v>0.01</v>
      </c>
      <c r="AC1084" s="40">
        <v>0.02</v>
      </c>
      <c r="AD1084" s="42">
        <v>0.8</v>
      </c>
      <c r="AE1084" s="42">
        <v>0.3</v>
      </c>
      <c r="AF1084" s="46">
        <v>0.5</v>
      </c>
      <c r="AG1084" s="41">
        <v>0.03</v>
      </c>
      <c r="AH1084" s="46">
        <v>0.21</v>
      </c>
      <c r="AI1084" s="22">
        <v>0</v>
      </c>
      <c r="AJ1084" s="22">
        <v>1.4</v>
      </c>
      <c r="AK1084" s="30">
        <v>0.2</v>
      </c>
      <c r="AL1084" s="28">
        <v>95</v>
      </c>
      <c r="AM1084" s="28">
        <v>52</v>
      </c>
      <c r="AN1084" s="25">
        <v>6</v>
      </c>
      <c r="AO1084" s="28">
        <v>23</v>
      </c>
      <c r="AP1084" s="25">
        <v>4</v>
      </c>
      <c r="AQ1084" s="25">
        <v>0.2</v>
      </c>
      <c r="AR1084" s="25">
        <v>0.4</v>
      </c>
    </row>
    <row r="1085" spans="1:44" ht="18" customHeight="1" x14ac:dyDescent="0.25">
      <c r="A1085" t="s">
        <v>940</v>
      </c>
      <c r="B1085" s="26" t="s">
        <v>26</v>
      </c>
      <c r="C1085" s="11">
        <v>372.319946464</v>
      </c>
      <c r="D1085" s="11">
        <v>1558</v>
      </c>
      <c r="E1085" s="37">
        <v>55.5</v>
      </c>
      <c r="F1085" s="38">
        <v>2.2000000000000002</v>
      </c>
      <c r="G1085" s="25">
        <v>40.299999999999997</v>
      </c>
      <c r="H1085" s="25">
        <v>0.2</v>
      </c>
      <c r="I1085" s="25">
        <v>0.2</v>
      </c>
      <c r="J1085" s="25">
        <v>0.2</v>
      </c>
      <c r="K1085" s="25">
        <v>0.2</v>
      </c>
      <c r="L1085" s="30">
        <v>0</v>
      </c>
      <c r="M1085" s="25">
        <v>0</v>
      </c>
      <c r="N1085" s="25">
        <v>0</v>
      </c>
      <c r="O1085" s="25">
        <v>0</v>
      </c>
      <c r="P1085" s="25">
        <v>0</v>
      </c>
      <c r="Q1085" s="25">
        <v>20.2</v>
      </c>
      <c r="R1085" s="25">
        <v>8.6999999999999993</v>
      </c>
      <c r="S1085" s="25">
        <v>11.2</v>
      </c>
      <c r="T1085" s="25">
        <v>1.6E-2</v>
      </c>
      <c r="U1085" s="25">
        <v>10.1</v>
      </c>
      <c r="V1085" s="28">
        <v>7</v>
      </c>
      <c r="W1085" s="22">
        <v>0.24</v>
      </c>
      <c r="X1085" s="9">
        <v>240</v>
      </c>
      <c r="Y1085" s="9">
        <v>160</v>
      </c>
      <c r="Z1085" s="22">
        <v>0.12</v>
      </c>
      <c r="AA1085" s="9">
        <v>0</v>
      </c>
      <c r="AB1085" s="40">
        <v>0.01</v>
      </c>
      <c r="AC1085" s="40">
        <v>0.02</v>
      </c>
      <c r="AD1085" s="42">
        <v>0.8</v>
      </c>
      <c r="AE1085" s="42">
        <v>0.3</v>
      </c>
      <c r="AF1085" s="46">
        <v>0.5</v>
      </c>
      <c r="AG1085" s="41">
        <v>0.03</v>
      </c>
      <c r="AH1085" s="46">
        <v>0.2</v>
      </c>
      <c r="AI1085" s="22">
        <v>0</v>
      </c>
      <c r="AJ1085" s="22">
        <v>1.4</v>
      </c>
      <c r="AK1085" s="30">
        <v>1.8</v>
      </c>
      <c r="AL1085" s="28">
        <v>692</v>
      </c>
      <c r="AM1085" s="28">
        <v>42</v>
      </c>
      <c r="AN1085" s="25">
        <v>4</v>
      </c>
      <c r="AO1085" s="28">
        <v>18</v>
      </c>
      <c r="AP1085" s="25">
        <v>3</v>
      </c>
      <c r="AQ1085" s="25">
        <v>0.3</v>
      </c>
      <c r="AR1085" s="25">
        <v>0.5</v>
      </c>
    </row>
    <row r="1086" spans="1:44" ht="18" customHeight="1" x14ac:dyDescent="0.25">
      <c r="A1086" t="s">
        <v>941</v>
      </c>
      <c r="B1086" s="26" t="s">
        <v>27</v>
      </c>
      <c r="C1086" s="11">
        <v>550.59381043199994</v>
      </c>
      <c r="D1086" s="11">
        <v>2304</v>
      </c>
      <c r="E1086" s="37">
        <v>37.4</v>
      </c>
      <c r="F1086" s="38">
        <v>2.2000000000000002</v>
      </c>
      <c r="G1086" s="25">
        <v>60.2</v>
      </c>
      <c r="H1086" s="25">
        <v>0</v>
      </c>
      <c r="I1086" s="25">
        <v>0</v>
      </c>
      <c r="J1086" s="25">
        <v>0</v>
      </c>
      <c r="K1086" s="25">
        <v>0</v>
      </c>
      <c r="L1086" s="30">
        <v>0</v>
      </c>
      <c r="M1086" s="25">
        <v>0</v>
      </c>
      <c r="N1086" s="25">
        <v>0</v>
      </c>
      <c r="O1086" s="25">
        <v>0</v>
      </c>
      <c r="P1086" s="25">
        <v>0</v>
      </c>
      <c r="Q1086" s="25">
        <v>15.9</v>
      </c>
      <c r="R1086" s="25">
        <v>35.299999999999997</v>
      </c>
      <c r="S1086" s="25">
        <v>6.3</v>
      </c>
      <c r="T1086" s="25">
        <v>0.24199999999999999</v>
      </c>
      <c r="U1086" s="25">
        <v>5.8</v>
      </c>
      <c r="V1086" s="28">
        <v>55</v>
      </c>
      <c r="W1086" s="22">
        <v>8.0000000000000002E-3</v>
      </c>
      <c r="X1086" s="43">
        <v>8</v>
      </c>
      <c r="Y1086" s="9">
        <v>0</v>
      </c>
      <c r="Z1086" s="9">
        <v>0.05</v>
      </c>
      <c r="AA1086" s="46">
        <v>0.7</v>
      </c>
      <c r="AB1086" s="41">
        <v>0.06</v>
      </c>
      <c r="AC1086" s="40">
        <v>0.02</v>
      </c>
      <c r="AD1086" s="42">
        <v>0.9</v>
      </c>
      <c r="AE1086" s="46">
        <v>0.4</v>
      </c>
      <c r="AF1086" s="46">
        <v>0.5</v>
      </c>
      <c r="AG1086" s="41">
        <v>0.04</v>
      </c>
      <c r="AH1086" s="46">
        <v>0.1</v>
      </c>
      <c r="AI1086" s="22">
        <v>0</v>
      </c>
      <c r="AJ1086" s="46">
        <v>0.4</v>
      </c>
      <c r="AK1086" s="30">
        <v>0.2</v>
      </c>
      <c r="AL1086" s="28">
        <v>92</v>
      </c>
      <c r="AM1086" s="28">
        <v>36</v>
      </c>
      <c r="AN1086" s="25">
        <v>3</v>
      </c>
      <c r="AO1086" s="28">
        <v>23</v>
      </c>
      <c r="AP1086" s="25">
        <v>4</v>
      </c>
      <c r="AQ1086" s="25">
        <v>0.1</v>
      </c>
      <c r="AR1086" s="25">
        <v>0.3</v>
      </c>
    </row>
    <row r="1087" spans="1:44" ht="18" customHeight="1" x14ac:dyDescent="0.25">
      <c r="A1087" t="s">
        <v>942</v>
      </c>
      <c r="B1087" s="26" t="s">
        <v>28</v>
      </c>
      <c r="C1087" s="11">
        <v>498.25872167999995</v>
      </c>
      <c r="D1087" s="11">
        <v>2085</v>
      </c>
      <c r="E1087" s="37">
        <v>42.3</v>
      </c>
      <c r="F1087" s="38">
        <v>2.2999999999999998</v>
      </c>
      <c r="G1087" s="25">
        <v>54.3</v>
      </c>
      <c r="H1087" s="25">
        <v>0.1</v>
      </c>
      <c r="I1087" s="25">
        <v>0.1</v>
      </c>
      <c r="J1087" s="25">
        <v>0.1</v>
      </c>
      <c r="K1087" s="25">
        <v>0.1</v>
      </c>
      <c r="L1087" s="30">
        <v>0</v>
      </c>
      <c r="M1087" s="25">
        <v>0</v>
      </c>
      <c r="N1087" s="25">
        <v>0</v>
      </c>
      <c r="O1087" s="25">
        <v>0</v>
      </c>
      <c r="P1087" s="25">
        <v>0</v>
      </c>
      <c r="Q1087" s="25">
        <v>20.100000000000001</v>
      </c>
      <c r="R1087" s="25">
        <v>22.9</v>
      </c>
      <c r="S1087" s="25">
        <v>9.9</v>
      </c>
      <c r="T1087" s="25">
        <v>0.122</v>
      </c>
      <c r="U1087" s="25">
        <v>9</v>
      </c>
      <c r="V1087" s="28">
        <v>31</v>
      </c>
      <c r="W1087" s="22">
        <v>0.152</v>
      </c>
      <c r="X1087" s="9">
        <v>152</v>
      </c>
      <c r="Y1087" s="9">
        <v>96</v>
      </c>
      <c r="Z1087" s="46">
        <v>0.1</v>
      </c>
      <c r="AA1087" s="46">
        <v>0.4</v>
      </c>
      <c r="AB1087" s="41">
        <v>0.06</v>
      </c>
      <c r="AC1087" s="40">
        <v>0.02</v>
      </c>
      <c r="AD1087" s="42">
        <v>0.9</v>
      </c>
      <c r="AE1087" s="46">
        <v>0.4</v>
      </c>
      <c r="AF1087" s="46">
        <v>0.5</v>
      </c>
      <c r="AG1087" s="41">
        <v>0.04</v>
      </c>
      <c r="AH1087" s="46">
        <v>0.1</v>
      </c>
      <c r="AI1087" s="22">
        <v>0</v>
      </c>
      <c r="AJ1087" s="46">
        <v>0.4</v>
      </c>
      <c r="AK1087" s="30">
        <v>1</v>
      </c>
      <c r="AL1087" s="28">
        <v>452</v>
      </c>
      <c r="AM1087" s="28">
        <v>38</v>
      </c>
      <c r="AN1087" s="25">
        <v>3</v>
      </c>
      <c r="AO1087" s="28">
        <v>24</v>
      </c>
      <c r="AP1087" s="25">
        <v>3</v>
      </c>
      <c r="AQ1087" s="25">
        <v>0.2</v>
      </c>
      <c r="AR1087" s="25">
        <v>0.3</v>
      </c>
    </row>
    <row r="1088" spans="1:44" ht="18" customHeight="1" x14ac:dyDescent="0.25">
      <c r="A1088" t="s">
        <v>943</v>
      </c>
      <c r="B1088" s="26" t="s">
        <v>29</v>
      </c>
      <c r="C1088" s="11">
        <v>446.40157894399999</v>
      </c>
      <c r="D1088" s="11">
        <v>1868</v>
      </c>
      <c r="E1088" s="37">
        <v>47.3</v>
      </c>
      <c r="F1088" s="38">
        <v>2.2999999999999998</v>
      </c>
      <c r="G1088" s="25">
        <v>48.5</v>
      </c>
      <c r="H1088" s="25">
        <v>0.2</v>
      </c>
      <c r="I1088" s="25">
        <v>0.2</v>
      </c>
      <c r="J1088" s="25">
        <v>0.2</v>
      </c>
      <c r="K1088" s="25">
        <v>0.2</v>
      </c>
      <c r="L1088" s="30">
        <v>0</v>
      </c>
      <c r="M1088" s="25">
        <v>0</v>
      </c>
      <c r="N1088" s="25">
        <v>0</v>
      </c>
      <c r="O1088" s="25">
        <v>0</v>
      </c>
      <c r="P1088" s="25">
        <v>0</v>
      </c>
      <c r="Q1088" s="25">
        <v>24.3</v>
      </c>
      <c r="R1088" s="25">
        <v>10.5</v>
      </c>
      <c r="S1088" s="25">
        <v>13.5</v>
      </c>
      <c r="T1088" s="25">
        <v>2E-3</v>
      </c>
      <c r="U1088" s="25">
        <v>12.1</v>
      </c>
      <c r="V1088" s="28">
        <v>7</v>
      </c>
      <c r="W1088" s="22">
        <v>0.28799999999999998</v>
      </c>
      <c r="X1088" s="9">
        <v>288</v>
      </c>
      <c r="Y1088" s="9">
        <v>192</v>
      </c>
      <c r="Z1088" s="22">
        <v>0.14000000000000001</v>
      </c>
      <c r="AA1088" s="46">
        <v>0.1</v>
      </c>
      <c r="AB1088" s="40">
        <v>7.0000000000000007E-2</v>
      </c>
      <c r="AC1088" s="40">
        <v>0.02</v>
      </c>
      <c r="AD1088" s="42">
        <v>0.9</v>
      </c>
      <c r="AE1088" s="46">
        <v>0.4</v>
      </c>
      <c r="AF1088" s="46">
        <v>0.5</v>
      </c>
      <c r="AG1088" s="41">
        <v>0.04</v>
      </c>
      <c r="AH1088" s="46">
        <v>0.1</v>
      </c>
      <c r="AI1088" s="22">
        <v>0</v>
      </c>
      <c r="AJ1088" s="46">
        <v>0.4</v>
      </c>
      <c r="AK1088" s="30">
        <v>1.7</v>
      </c>
      <c r="AL1088" s="28">
        <v>617</v>
      </c>
      <c r="AM1088" s="28">
        <v>39</v>
      </c>
      <c r="AN1088" s="25">
        <v>4</v>
      </c>
      <c r="AO1088" s="28">
        <v>25</v>
      </c>
      <c r="AP1088" s="25">
        <v>3</v>
      </c>
      <c r="AQ1088" s="25">
        <v>0.2</v>
      </c>
      <c r="AR1088" s="25">
        <v>0.3</v>
      </c>
    </row>
    <row r="1089" spans="1:44" ht="18" customHeight="1" x14ac:dyDescent="0.25">
      <c r="A1089" t="s">
        <v>944</v>
      </c>
      <c r="B1089" s="26" t="s">
        <v>30</v>
      </c>
      <c r="C1089" s="11">
        <v>102.041474416</v>
      </c>
      <c r="D1089" s="11">
        <v>427</v>
      </c>
      <c r="E1089" s="37">
        <v>81.8</v>
      </c>
      <c r="F1089" s="38">
        <v>1.1000000000000001</v>
      </c>
      <c r="G1089" s="25">
        <v>8.8000000000000007</v>
      </c>
      <c r="H1089" s="25">
        <v>4.9000000000000004</v>
      </c>
      <c r="I1089" s="25">
        <v>4.9000000000000004</v>
      </c>
      <c r="J1089" s="25">
        <v>4.5</v>
      </c>
      <c r="K1089" s="25">
        <v>4.5</v>
      </c>
      <c r="L1089" s="30">
        <v>0</v>
      </c>
      <c r="M1089" s="25">
        <v>0</v>
      </c>
      <c r="N1089" s="25">
        <v>0</v>
      </c>
      <c r="O1089" s="25">
        <v>0.4</v>
      </c>
      <c r="P1089" s="25">
        <v>2</v>
      </c>
      <c r="Q1089" s="25">
        <v>1.9</v>
      </c>
      <c r="R1089" s="25">
        <v>5.6</v>
      </c>
      <c r="S1089" s="25">
        <v>1.3</v>
      </c>
      <c r="T1089" s="25">
        <v>0</v>
      </c>
      <c r="U1089" s="25">
        <v>1.1000000000000001</v>
      </c>
      <c r="V1089" s="28">
        <v>0</v>
      </c>
      <c r="W1089" s="22">
        <v>0.08</v>
      </c>
      <c r="X1089" s="9">
        <v>80</v>
      </c>
      <c r="Y1089" s="9">
        <v>446</v>
      </c>
      <c r="Z1089" s="22">
        <v>0</v>
      </c>
      <c r="AA1089" s="22">
        <v>2.4</v>
      </c>
      <c r="AB1089" s="40">
        <v>0.09</v>
      </c>
      <c r="AC1089" s="40">
        <v>0.04</v>
      </c>
      <c r="AD1089" s="43">
        <v>1</v>
      </c>
      <c r="AE1089" s="46">
        <v>0.8</v>
      </c>
      <c r="AF1089" s="46">
        <v>0.2</v>
      </c>
      <c r="AG1089" s="22">
        <v>0.18</v>
      </c>
      <c r="AH1089" s="22">
        <v>0</v>
      </c>
      <c r="AI1089" s="22">
        <v>18</v>
      </c>
      <c r="AJ1089" s="22">
        <v>19</v>
      </c>
      <c r="AK1089" s="30">
        <v>1.4</v>
      </c>
      <c r="AL1089" s="28">
        <v>214</v>
      </c>
      <c r="AM1089" s="28">
        <v>354</v>
      </c>
      <c r="AN1089" s="28">
        <v>26</v>
      </c>
      <c r="AO1089" s="28">
        <v>30</v>
      </c>
      <c r="AP1089" s="28">
        <v>18</v>
      </c>
      <c r="AQ1089" s="25">
        <v>1</v>
      </c>
      <c r="AR1089" s="25">
        <v>0.2</v>
      </c>
    </row>
    <row r="1090" spans="1:44" ht="18" customHeight="1" x14ac:dyDescent="0.25">
      <c r="A1090" t="s">
        <v>945</v>
      </c>
      <c r="B1090" s="26" t="s">
        <v>31</v>
      </c>
      <c r="C1090" s="11">
        <v>113.273205792</v>
      </c>
      <c r="D1090" s="11">
        <v>474</v>
      </c>
      <c r="E1090" s="37">
        <v>67.099999999999994</v>
      </c>
      <c r="F1090" s="38">
        <v>1.7</v>
      </c>
      <c r="G1090" s="25">
        <v>0.3</v>
      </c>
      <c r="H1090" s="25">
        <v>26.9</v>
      </c>
      <c r="I1090" s="25">
        <v>27.7</v>
      </c>
      <c r="J1090" s="25">
        <v>25.8</v>
      </c>
      <c r="K1090" s="25">
        <v>25.8</v>
      </c>
      <c r="L1090" s="30">
        <v>0</v>
      </c>
      <c r="M1090" s="25">
        <v>0</v>
      </c>
      <c r="N1090" s="25">
        <v>1.1000000000000001</v>
      </c>
      <c r="O1090" s="25">
        <v>0</v>
      </c>
      <c r="P1090" s="25">
        <v>1.1000000000000001</v>
      </c>
      <c r="Q1090" s="25">
        <v>0</v>
      </c>
      <c r="R1090" s="25">
        <v>0.1</v>
      </c>
      <c r="S1090" s="25">
        <v>0.1</v>
      </c>
      <c r="T1090" s="25">
        <v>0</v>
      </c>
      <c r="U1090" s="25">
        <v>0.1</v>
      </c>
      <c r="V1090" s="28">
        <v>0</v>
      </c>
      <c r="W1090" s="22">
        <v>0.09</v>
      </c>
      <c r="X1090" s="9">
        <v>90</v>
      </c>
      <c r="Y1090" s="9">
        <v>537</v>
      </c>
      <c r="Z1090" s="22">
        <v>0</v>
      </c>
      <c r="AA1090" s="22">
        <v>1.5</v>
      </c>
      <c r="AB1090" s="41">
        <v>0.06</v>
      </c>
      <c r="AC1090" s="40">
        <v>0.06</v>
      </c>
      <c r="AD1090" s="9">
        <v>1.5</v>
      </c>
      <c r="AE1090" s="22">
        <v>1.3</v>
      </c>
      <c r="AF1090" s="46">
        <v>0.2</v>
      </c>
      <c r="AG1090" s="46">
        <v>0.1</v>
      </c>
      <c r="AH1090" s="22">
        <v>0</v>
      </c>
      <c r="AI1090" s="22">
        <v>11</v>
      </c>
      <c r="AJ1090" s="43">
        <v>8</v>
      </c>
      <c r="AK1090" s="30">
        <v>2.9</v>
      </c>
      <c r="AL1090" s="28">
        <v>1230</v>
      </c>
      <c r="AM1090" s="28">
        <v>410</v>
      </c>
      <c r="AN1090" s="28">
        <v>13</v>
      </c>
      <c r="AO1090" s="28">
        <v>30</v>
      </c>
      <c r="AP1090" s="28">
        <v>19</v>
      </c>
      <c r="AQ1090" s="25">
        <v>0.7</v>
      </c>
      <c r="AR1090" s="25">
        <v>0.2</v>
      </c>
    </row>
    <row r="1091" spans="1:44" ht="18" customHeight="1" x14ac:dyDescent="0.25">
      <c r="A1091" t="s">
        <v>946</v>
      </c>
      <c r="B1091" s="26" t="s">
        <v>32</v>
      </c>
      <c r="C1091" s="11">
        <v>241.84068409599999</v>
      </c>
      <c r="D1091" s="11">
        <v>1012</v>
      </c>
      <c r="E1091" s="37">
        <v>67</v>
      </c>
      <c r="F1091" s="38">
        <v>0.7</v>
      </c>
      <c r="G1091" s="25">
        <v>25.6</v>
      </c>
      <c r="H1091" s="25">
        <v>2.2999999999999998</v>
      </c>
      <c r="I1091" s="25">
        <v>2.2999999999999998</v>
      </c>
      <c r="J1091" s="25">
        <v>1.6</v>
      </c>
      <c r="K1091" s="25">
        <v>1.6</v>
      </c>
      <c r="L1091" s="30">
        <v>0.06</v>
      </c>
      <c r="M1091" s="25">
        <v>0</v>
      </c>
      <c r="N1091" s="25">
        <v>0.1</v>
      </c>
      <c r="O1091" s="25">
        <v>0.6</v>
      </c>
      <c r="P1091" s="25">
        <v>1.6</v>
      </c>
      <c r="Q1091" s="25">
        <v>3.7</v>
      </c>
      <c r="R1091" s="25">
        <v>20</v>
      </c>
      <c r="S1091" s="25">
        <v>1.9</v>
      </c>
      <c r="T1091" s="25">
        <v>0</v>
      </c>
      <c r="U1091" s="25">
        <v>1.7</v>
      </c>
      <c r="V1091" s="28">
        <v>0</v>
      </c>
      <c r="W1091" s="22">
        <v>0.06</v>
      </c>
      <c r="X1091" s="9">
        <v>60</v>
      </c>
      <c r="Y1091" s="9">
        <v>359</v>
      </c>
      <c r="Z1091" s="22">
        <v>0</v>
      </c>
      <c r="AA1091" s="22">
        <v>4.0999999999999996</v>
      </c>
      <c r="AB1091" s="46">
        <v>0.1</v>
      </c>
      <c r="AC1091" s="40">
        <v>0.01</v>
      </c>
      <c r="AD1091" s="42">
        <v>0.6</v>
      </c>
      <c r="AE1091" s="46">
        <v>0.5</v>
      </c>
      <c r="AF1091" s="46">
        <v>0.1</v>
      </c>
      <c r="AG1091" s="22">
        <v>0.14000000000000001</v>
      </c>
      <c r="AH1091" s="22">
        <v>0</v>
      </c>
      <c r="AI1091" s="22">
        <v>23</v>
      </c>
      <c r="AJ1091" s="22">
        <v>26</v>
      </c>
      <c r="AK1091" s="30">
        <v>1.1000000000000001</v>
      </c>
      <c r="AL1091" s="28">
        <v>306</v>
      </c>
      <c r="AM1091" s="28">
        <v>202</v>
      </c>
      <c r="AN1091" s="28">
        <v>37</v>
      </c>
      <c r="AO1091" s="28">
        <v>25</v>
      </c>
      <c r="AP1091" s="28">
        <v>12</v>
      </c>
      <c r="AQ1091" s="25">
        <v>1</v>
      </c>
      <c r="AR1091" s="25">
        <v>0.3</v>
      </c>
    </row>
    <row r="1092" spans="1:44" ht="18" customHeight="1" x14ac:dyDescent="0.25">
      <c r="B1092" s="54"/>
      <c r="C1092" s="11"/>
      <c r="D1092" s="11"/>
      <c r="E1092" s="37"/>
      <c r="F1092" s="38"/>
      <c r="X1092" s="9"/>
      <c r="Y1092" s="9"/>
    </row>
    <row r="1093" spans="1:44" ht="18" customHeight="1" x14ac:dyDescent="0.25">
      <c r="A1093" t="s">
        <v>898</v>
      </c>
      <c r="B1093" s="56" t="s">
        <v>1005</v>
      </c>
      <c r="C1093" s="11">
        <v>363.23897216</v>
      </c>
      <c r="D1093" s="11">
        <v>1520</v>
      </c>
      <c r="E1093" s="37">
        <v>1</v>
      </c>
      <c r="F1093" s="38">
        <v>0</v>
      </c>
      <c r="G1093" s="25">
        <v>0</v>
      </c>
      <c r="H1093" s="25">
        <v>89.5</v>
      </c>
      <c r="I1093" s="25">
        <v>93.9</v>
      </c>
      <c r="J1093" s="25">
        <v>89.5</v>
      </c>
      <c r="K1093" s="25">
        <v>89.5</v>
      </c>
      <c r="L1093" s="30">
        <v>3.7</v>
      </c>
      <c r="M1093" s="25">
        <v>0</v>
      </c>
      <c r="N1093" s="25">
        <v>0</v>
      </c>
      <c r="O1093" s="25">
        <v>0</v>
      </c>
      <c r="P1093" s="25">
        <v>0</v>
      </c>
      <c r="Q1093" s="25">
        <v>0</v>
      </c>
      <c r="R1093" s="25">
        <v>0</v>
      </c>
      <c r="S1093" s="25">
        <v>0</v>
      </c>
      <c r="T1093" s="25">
        <v>0</v>
      </c>
      <c r="U1093" s="25">
        <v>0</v>
      </c>
      <c r="V1093" s="28">
        <v>0</v>
      </c>
      <c r="W1093" s="22">
        <v>0</v>
      </c>
      <c r="X1093" s="9">
        <v>0</v>
      </c>
      <c r="Y1093" s="9">
        <v>0</v>
      </c>
      <c r="Z1093" s="22">
        <v>0</v>
      </c>
      <c r="AA1093" s="9">
        <v>0</v>
      </c>
      <c r="AB1093" s="9">
        <v>0</v>
      </c>
      <c r="AC1093" s="22">
        <v>0</v>
      </c>
      <c r="AD1093" s="9">
        <v>0</v>
      </c>
      <c r="AE1093" s="22">
        <v>0</v>
      </c>
      <c r="AF1093" s="11">
        <v>0</v>
      </c>
      <c r="AG1093" s="22">
        <v>0</v>
      </c>
      <c r="AH1093" s="22">
        <v>0</v>
      </c>
      <c r="AI1093" s="9">
        <v>230</v>
      </c>
      <c r="AJ1093" s="22">
        <v>0</v>
      </c>
      <c r="AK1093" s="30">
        <v>1.4</v>
      </c>
      <c r="AL1093" s="28">
        <v>0</v>
      </c>
      <c r="AM1093" s="28">
        <v>0</v>
      </c>
      <c r="AN1093" s="28">
        <v>0</v>
      </c>
      <c r="AO1093" s="28">
        <v>0</v>
      </c>
      <c r="AP1093" s="28">
        <v>0</v>
      </c>
      <c r="AQ1093" s="25">
        <v>0</v>
      </c>
      <c r="AR1093" s="25">
        <v>0</v>
      </c>
    </row>
    <row r="1094" spans="1:44" ht="18" customHeight="1" x14ac:dyDescent="0.25">
      <c r="A1094" t="s">
        <v>899</v>
      </c>
      <c r="B1094" s="56" t="s">
        <v>1006</v>
      </c>
      <c r="C1094" s="11">
        <v>368.257405328</v>
      </c>
      <c r="D1094" s="11">
        <v>1541</v>
      </c>
      <c r="E1094" s="37">
        <v>0.7</v>
      </c>
      <c r="F1094" s="38">
        <v>0</v>
      </c>
      <c r="G1094" s="25">
        <v>0</v>
      </c>
      <c r="H1094" s="25">
        <v>88.9</v>
      </c>
      <c r="I1094" s="25">
        <v>93.2</v>
      </c>
      <c r="J1094" s="25">
        <v>88.9</v>
      </c>
      <c r="K1094" s="25">
        <v>88.9</v>
      </c>
      <c r="L1094" s="30">
        <v>6.3</v>
      </c>
      <c r="M1094" s="25">
        <v>0</v>
      </c>
      <c r="N1094" s="25">
        <v>0</v>
      </c>
      <c r="O1094" s="25">
        <v>0</v>
      </c>
      <c r="P1094" s="25">
        <v>0</v>
      </c>
      <c r="Q1094" s="25">
        <v>0</v>
      </c>
      <c r="R1094" s="25">
        <v>0</v>
      </c>
      <c r="S1094" s="25">
        <v>0</v>
      </c>
      <c r="T1094" s="25">
        <v>0</v>
      </c>
      <c r="U1094" s="25">
        <v>0</v>
      </c>
      <c r="V1094" s="28">
        <v>0</v>
      </c>
      <c r="W1094" s="22">
        <v>0</v>
      </c>
      <c r="X1094" s="9">
        <v>0</v>
      </c>
      <c r="Y1094" s="9">
        <v>0</v>
      </c>
      <c r="Z1094" s="22">
        <v>0</v>
      </c>
      <c r="AA1094" s="9">
        <v>0</v>
      </c>
      <c r="AB1094" s="9">
        <v>0</v>
      </c>
      <c r="AC1094" s="22">
        <v>0</v>
      </c>
      <c r="AD1094" s="9">
        <v>0</v>
      </c>
      <c r="AE1094" s="22">
        <v>0</v>
      </c>
      <c r="AF1094" s="11">
        <v>0</v>
      </c>
      <c r="AG1094" s="22">
        <v>0</v>
      </c>
      <c r="AH1094" s="22">
        <v>0</v>
      </c>
      <c r="AI1094" s="9">
        <v>375</v>
      </c>
      <c r="AJ1094" s="22">
        <v>0</v>
      </c>
      <c r="AK1094" s="30">
        <v>1.08</v>
      </c>
      <c r="AL1094" s="28">
        <v>0</v>
      </c>
      <c r="AM1094" s="28">
        <v>0</v>
      </c>
      <c r="AN1094" s="28">
        <v>0</v>
      </c>
      <c r="AO1094" s="28">
        <v>0</v>
      </c>
      <c r="AP1094" s="28">
        <v>0</v>
      </c>
      <c r="AQ1094" s="25">
        <v>0</v>
      </c>
      <c r="AR1094" s="25">
        <v>0</v>
      </c>
    </row>
    <row r="1095" spans="1:44" ht="18" customHeight="1" x14ac:dyDescent="0.25">
      <c r="A1095" t="s">
        <v>947</v>
      </c>
      <c r="B1095" s="26" t="s">
        <v>190</v>
      </c>
      <c r="C1095" s="11">
        <v>4.7794601599999993</v>
      </c>
      <c r="D1095" s="11">
        <v>20</v>
      </c>
      <c r="E1095" s="37">
        <v>98.3</v>
      </c>
      <c r="F1095" s="38">
        <v>0.3</v>
      </c>
      <c r="G1095" s="25">
        <v>0.3</v>
      </c>
      <c r="H1095" s="25">
        <v>0.2</v>
      </c>
      <c r="I1095" s="25">
        <v>0.2</v>
      </c>
      <c r="J1095" s="25">
        <v>0</v>
      </c>
      <c r="K1095" s="25">
        <v>0</v>
      </c>
      <c r="L1095" s="30">
        <v>0</v>
      </c>
      <c r="M1095" s="25">
        <v>0</v>
      </c>
      <c r="N1095" s="25">
        <v>0.2</v>
      </c>
      <c r="O1095" s="25">
        <v>0</v>
      </c>
      <c r="P1095" s="25">
        <v>0</v>
      </c>
      <c r="Q1095" s="25">
        <v>0.1</v>
      </c>
      <c r="R1095" s="25">
        <v>0.1</v>
      </c>
      <c r="S1095" s="25">
        <v>0.1</v>
      </c>
      <c r="T1095" s="25">
        <v>1E-3</v>
      </c>
      <c r="U1095" s="25">
        <v>0.1</v>
      </c>
      <c r="V1095" s="28">
        <v>0</v>
      </c>
      <c r="W1095" s="22">
        <v>0</v>
      </c>
      <c r="X1095" s="9">
        <v>0.5</v>
      </c>
      <c r="Y1095" s="9">
        <v>0</v>
      </c>
      <c r="Z1095" s="22">
        <v>0.05</v>
      </c>
      <c r="AA1095" s="9">
        <v>5.0000000000000001E-3</v>
      </c>
      <c r="AB1095" s="41">
        <v>5.0000000000000001E-3</v>
      </c>
      <c r="AC1095" s="9">
        <v>5.0000000000000001E-3</v>
      </c>
      <c r="AD1095" s="10">
        <v>0.14000000000000001</v>
      </c>
      <c r="AE1095" s="23">
        <v>8.5999999999999993E-2</v>
      </c>
      <c r="AF1095" s="24" t="s">
        <v>1336</v>
      </c>
      <c r="AG1095" s="22">
        <v>5.0000000000000001E-3</v>
      </c>
      <c r="AH1095" s="41">
        <v>0.01</v>
      </c>
      <c r="AI1095" s="22">
        <v>0</v>
      </c>
      <c r="AJ1095" s="22">
        <v>0.12</v>
      </c>
      <c r="AK1095" s="30">
        <v>0.9</v>
      </c>
      <c r="AL1095" s="28">
        <v>326</v>
      </c>
      <c r="AM1095" s="25">
        <v>8</v>
      </c>
      <c r="AN1095" s="25">
        <v>6</v>
      </c>
      <c r="AO1095" s="25">
        <v>4</v>
      </c>
      <c r="AP1095" s="25">
        <v>1</v>
      </c>
      <c r="AQ1095" s="25">
        <v>0</v>
      </c>
      <c r="AR1095" s="25">
        <v>0.1</v>
      </c>
    </row>
    <row r="1096" spans="1:44" ht="18" customHeight="1" x14ac:dyDescent="0.25">
      <c r="A1096" t="s">
        <v>948</v>
      </c>
      <c r="B1096" s="26" t="s">
        <v>191</v>
      </c>
      <c r="C1096" s="11">
        <v>4.0625411360000001</v>
      </c>
      <c r="D1096" s="11">
        <v>17</v>
      </c>
      <c r="E1096" s="37">
        <v>98.3</v>
      </c>
      <c r="F1096" s="38">
        <v>0.4</v>
      </c>
      <c r="G1096" s="25">
        <v>0.2</v>
      </c>
      <c r="H1096" s="25">
        <v>0.2</v>
      </c>
      <c r="I1096" s="25">
        <v>0.2</v>
      </c>
      <c r="J1096" s="25">
        <v>0</v>
      </c>
      <c r="K1096" s="25">
        <v>0</v>
      </c>
      <c r="L1096" s="30">
        <v>0</v>
      </c>
      <c r="M1096" s="25">
        <v>0</v>
      </c>
      <c r="N1096" s="25">
        <v>0.2</v>
      </c>
      <c r="O1096" s="25">
        <v>0</v>
      </c>
      <c r="P1096" s="25">
        <v>0</v>
      </c>
      <c r="Q1096" s="25">
        <v>0.1</v>
      </c>
      <c r="R1096" s="25">
        <v>0.1</v>
      </c>
      <c r="S1096" s="25">
        <v>0</v>
      </c>
      <c r="T1096" s="25">
        <v>7.0000000000000001E-3</v>
      </c>
      <c r="U1096" s="25">
        <v>0</v>
      </c>
      <c r="V1096" s="28">
        <v>0</v>
      </c>
      <c r="W1096" s="22">
        <v>0</v>
      </c>
      <c r="X1096" s="9">
        <v>0</v>
      </c>
      <c r="Y1096" s="9">
        <v>0</v>
      </c>
      <c r="Z1096" s="22">
        <v>0</v>
      </c>
      <c r="AA1096" s="9">
        <v>0</v>
      </c>
      <c r="AB1096" s="41">
        <v>5.0000000000000001E-3</v>
      </c>
      <c r="AC1096" s="9">
        <v>5.0000000000000001E-3</v>
      </c>
      <c r="AD1096" s="10">
        <v>0.19</v>
      </c>
      <c r="AE1096" s="23">
        <v>0.11</v>
      </c>
      <c r="AF1096" s="24" t="s">
        <v>1337</v>
      </c>
      <c r="AG1096" s="22">
        <v>5.0000000000000001E-3</v>
      </c>
      <c r="AH1096" s="41">
        <v>0.02</v>
      </c>
      <c r="AI1096" s="22">
        <v>0</v>
      </c>
      <c r="AJ1096" s="23">
        <v>0.66</v>
      </c>
      <c r="AK1096" s="30">
        <v>0.9</v>
      </c>
      <c r="AL1096" s="28">
        <v>302</v>
      </c>
      <c r="AM1096" s="25">
        <v>9</v>
      </c>
      <c r="AN1096" s="25">
        <v>8</v>
      </c>
      <c r="AO1096" s="25">
        <v>7</v>
      </c>
      <c r="AP1096" s="25">
        <v>3</v>
      </c>
      <c r="AQ1096" s="25">
        <v>0</v>
      </c>
      <c r="AR1096" s="25">
        <v>0.1</v>
      </c>
    </row>
    <row r="1097" spans="1:44" ht="18" customHeight="1" x14ac:dyDescent="0.25">
      <c r="A1097" t="s">
        <v>949</v>
      </c>
      <c r="B1097" s="26" t="s">
        <v>1002</v>
      </c>
      <c r="C1097" s="11">
        <v>236.82225092799999</v>
      </c>
      <c r="D1097" s="11">
        <v>991</v>
      </c>
      <c r="E1097" s="37">
        <v>5.8</v>
      </c>
      <c r="F1097" s="38">
        <v>15.4</v>
      </c>
      <c r="G1097" s="25">
        <v>15.4</v>
      </c>
      <c r="H1097" s="25">
        <v>9</v>
      </c>
      <c r="I1097" s="25">
        <v>9.8000000000000007</v>
      </c>
      <c r="J1097" s="25">
        <v>1.8</v>
      </c>
      <c r="K1097" s="25">
        <v>1.8</v>
      </c>
      <c r="L1097" s="30">
        <v>0</v>
      </c>
      <c r="M1097" s="25">
        <v>0</v>
      </c>
      <c r="N1097" s="25">
        <v>7.2</v>
      </c>
      <c r="O1097" s="25">
        <v>0</v>
      </c>
      <c r="P1097" s="25">
        <v>0</v>
      </c>
      <c r="Q1097" s="25">
        <v>3.6</v>
      </c>
      <c r="R1097" s="25">
        <v>5.0999999999999996</v>
      </c>
      <c r="S1097" s="25">
        <v>3.2</v>
      </c>
      <c r="T1097" s="25">
        <v>0.06</v>
      </c>
      <c r="U1097" s="25">
        <v>2.8</v>
      </c>
      <c r="V1097" s="28">
        <v>8</v>
      </c>
      <c r="W1097" s="22">
        <v>0.01</v>
      </c>
      <c r="X1097" s="9">
        <v>10</v>
      </c>
      <c r="Y1097" s="9">
        <v>0</v>
      </c>
      <c r="Z1097" s="46">
        <v>0.4</v>
      </c>
      <c r="AA1097" s="46">
        <v>0.1</v>
      </c>
      <c r="AB1097" s="40">
        <v>0.08</v>
      </c>
      <c r="AC1097" s="22">
        <v>0.16</v>
      </c>
      <c r="AD1097" s="9">
        <v>7.2</v>
      </c>
      <c r="AE1097" s="22">
        <v>4.3</v>
      </c>
      <c r="AF1097" s="31">
        <v>2.9</v>
      </c>
      <c r="AG1097" s="46">
        <v>0.2</v>
      </c>
      <c r="AH1097" s="46">
        <v>0.5</v>
      </c>
      <c r="AI1097" s="22">
        <v>0</v>
      </c>
      <c r="AJ1097" s="43">
        <v>6</v>
      </c>
      <c r="AK1097" s="30">
        <v>46.1</v>
      </c>
      <c r="AL1097" s="28">
        <v>16300</v>
      </c>
      <c r="AM1097" s="28">
        <v>400</v>
      </c>
      <c r="AN1097" s="28">
        <v>120</v>
      </c>
      <c r="AO1097" s="28">
        <v>200</v>
      </c>
      <c r="AP1097" s="28">
        <v>47</v>
      </c>
      <c r="AQ1097" s="25">
        <v>1</v>
      </c>
      <c r="AR1097" s="25">
        <v>1.2</v>
      </c>
    </row>
    <row r="1098" spans="1:44" ht="18" customHeight="1" x14ac:dyDescent="0.25">
      <c r="A1098" t="s">
        <v>950</v>
      </c>
      <c r="B1098" s="26" t="s">
        <v>1001</v>
      </c>
      <c r="C1098" s="11">
        <v>184.24818916799998</v>
      </c>
      <c r="D1098" s="11">
        <v>771</v>
      </c>
      <c r="E1098" s="37">
        <v>9</v>
      </c>
      <c r="F1098" s="38">
        <v>19.8</v>
      </c>
      <c r="G1098" s="25">
        <v>8</v>
      </c>
      <c r="H1098" s="25">
        <v>8</v>
      </c>
      <c r="I1098" s="25">
        <v>8.8000000000000007</v>
      </c>
      <c r="J1098" s="25">
        <v>0</v>
      </c>
      <c r="K1098" s="25">
        <v>0</v>
      </c>
      <c r="L1098" s="30">
        <v>0</v>
      </c>
      <c r="M1098" s="25">
        <v>0</v>
      </c>
      <c r="N1098" s="25">
        <v>8</v>
      </c>
      <c r="O1098" s="25">
        <v>0</v>
      </c>
      <c r="P1098" s="25">
        <v>0</v>
      </c>
      <c r="Q1098" s="25">
        <v>3.1</v>
      </c>
      <c r="R1098" s="25">
        <v>3.6</v>
      </c>
      <c r="S1098" s="25">
        <v>0.3</v>
      </c>
      <c r="T1098" s="25">
        <v>0.36</v>
      </c>
      <c r="U1098" s="25">
        <v>0.2</v>
      </c>
      <c r="V1098" s="28">
        <v>6</v>
      </c>
      <c r="W1098" s="22">
        <v>0</v>
      </c>
      <c r="X1098" s="9">
        <v>0</v>
      </c>
      <c r="Y1098" s="9">
        <v>0</v>
      </c>
      <c r="Z1098" s="22">
        <v>0</v>
      </c>
      <c r="AA1098" s="9">
        <v>0</v>
      </c>
      <c r="AB1098" s="22">
        <v>0.12</v>
      </c>
      <c r="AC1098" s="22">
        <v>0.21</v>
      </c>
      <c r="AD1098" s="9">
        <v>9.3000000000000007</v>
      </c>
      <c r="AE1098" s="22">
        <v>5.6</v>
      </c>
      <c r="AF1098" s="31">
        <v>3.7</v>
      </c>
      <c r="AG1098" s="46">
        <v>0.2</v>
      </c>
      <c r="AH1098" s="24">
        <v>1</v>
      </c>
      <c r="AI1098" s="22">
        <v>0</v>
      </c>
      <c r="AJ1098" s="22">
        <v>33</v>
      </c>
      <c r="AK1098" s="30">
        <v>43.3</v>
      </c>
      <c r="AL1098" s="28">
        <v>15000</v>
      </c>
      <c r="AM1098" s="28">
        <v>420</v>
      </c>
      <c r="AN1098" s="28">
        <v>180</v>
      </c>
      <c r="AO1098" s="28">
        <v>340</v>
      </c>
      <c r="AP1098" s="28">
        <v>112</v>
      </c>
      <c r="AQ1098" s="25">
        <v>1</v>
      </c>
      <c r="AR1098" s="25">
        <v>0.8</v>
      </c>
    </row>
    <row r="1099" spans="1:44" ht="18" customHeight="1" x14ac:dyDescent="0.25">
      <c r="A1099" t="s">
        <v>951</v>
      </c>
      <c r="B1099" s="26" t="s">
        <v>192</v>
      </c>
      <c r="C1099" s="11">
        <v>252</v>
      </c>
      <c r="D1099" s="11">
        <v>1057</v>
      </c>
      <c r="E1099" s="37">
        <v>10</v>
      </c>
      <c r="F1099" s="38">
        <v>3.9</v>
      </c>
      <c r="G1099" s="25">
        <v>3.2</v>
      </c>
      <c r="H1099" s="25">
        <v>55.5</v>
      </c>
      <c r="I1099" s="25">
        <v>55.5</v>
      </c>
      <c r="J1099" s="25">
        <v>55.5</v>
      </c>
      <c r="K1099" s="25">
        <v>55.5</v>
      </c>
      <c r="L1099" s="30">
        <v>0</v>
      </c>
      <c r="M1099" s="25">
        <v>0</v>
      </c>
      <c r="N1099" s="25">
        <v>0</v>
      </c>
      <c r="O1099" s="25">
        <v>0</v>
      </c>
      <c r="P1099" s="25">
        <v>24.4</v>
      </c>
      <c r="Q1099" s="25">
        <v>0.7</v>
      </c>
      <c r="R1099" s="25">
        <v>0.5</v>
      </c>
      <c r="S1099" s="25">
        <v>0.5</v>
      </c>
      <c r="T1099" s="25">
        <v>0</v>
      </c>
      <c r="U1099" s="25">
        <v>0.5</v>
      </c>
      <c r="V1099" s="28">
        <v>0</v>
      </c>
      <c r="W1099" s="22">
        <v>2.5999999999999999E-2</v>
      </c>
      <c r="X1099" s="9">
        <v>26</v>
      </c>
      <c r="Y1099" s="9">
        <v>155</v>
      </c>
      <c r="Z1099" s="22">
        <v>0</v>
      </c>
      <c r="AA1099" s="46">
        <v>0.1</v>
      </c>
      <c r="AB1099" s="40">
        <v>0.08</v>
      </c>
      <c r="AC1099" s="22">
        <v>0.14000000000000001</v>
      </c>
      <c r="AD1099" s="9">
        <v>1.3</v>
      </c>
      <c r="AE1099" s="22">
        <v>1.3</v>
      </c>
      <c r="AF1099" s="11">
        <v>0</v>
      </c>
      <c r="AG1099" s="22">
        <v>0.25</v>
      </c>
      <c r="AH1099" s="22">
        <v>0</v>
      </c>
      <c r="AI1099" s="22">
        <v>28</v>
      </c>
      <c r="AJ1099" s="22">
        <v>0</v>
      </c>
      <c r="AK1099" s="30">
        <v>3.6</v>
      </c>
      <c r="AL1099" s="28">
        <v>26</v>
      </c>
      <c r="AM1099" s="28">
        <v>500</v>
      </c>
      <c r="AN1099" s="28">
        <v>1228</v>
      </c>
      <c r="AO1099" s="28">
        <v>61</v>
      </c>
      <c r="AP1099" s="28">
        <v>56</v>
      </c>
      <c r="AQ1099" s="28">
        <v>38.1</v>
      </c>
      <c r="AR1099" s="25">
        <v>2</v>
      </c>
    </row>
    <row r="1100" spans="1:44" ht="18" customHeight="1" x14ac:dyDescent="0.25">
      <c r="A1100" t="s">
        <v>952</v>
      </c>
      <c r="B1100" s="26" t="s">
        <v>954</v>
      </c>
      <c r="C1100" s="11">
        <v>360.84924207999995</v>
      </c>
      <c r="D1100" s="11">
        <v>1510</v>
      </c>
      <c r="E1100" s="37">
        <v>3.2</v>
      </c>
      <c r="F1100" s="38">
        <v>3.2</v>
      </c>
      <c r="G1100" s="25">
        <v>0.3</v>
      </c>
      <c r="H1100" s="25">
        <v>85.6</v>
      </c>
      <c r="I1100" s="25">
        <v>92.1</v>
      </c>
      <c r="J1100" s="25">
        <v>42</v>
      </c>
      <c r="K1100" s="25">
        <v>42</v>
      </c>
      <c r="L1100" s="30">
        <v>0</v>
      </c>
      <c r="M1100" s="25">
        <v>0</v>
      </c>
      <c r="N1100" s="25">
        <v>43.6</v>
      </c>
      <c r="O1100" s="25">
        <v>0</v>
      </c>
      <c r="P1100" s="25">
        <v>5</v>
      </c>
      <c r="Q1100" s="25">
        <v>0</v>
      </c>
      <c r="R1100" s="25">
        <v>0.1</v>
      </c>
      <c r="S1100" s="25">
        <v>0.1</v>
      </c>
      <c r="T1100" s="25">
        <v>0</v>
      </c>
      <c r="U1100" s="25">
        <v>0.1</v>
      </c>
      <c r="V1100" s="28">
        <v>0</v>
      </c>
      <c r="W1100" s="22">
        <v>1E-3</v>
      </c>
      <c r="X1100" s="43">
        <v>1</v>
      </c>
      <c r="Y1100" s="43">
        <v>6</v>
      </c>
      <c r="Z1100" s="22">
        <v>0</v>
      </c>
      <c r="AA1100" s="9">
        <v>0</v>
      </c>
      <c r="AB1100" s="41">
        <v>0.05</v>
      </c>
      <c r="AC1100" s="22">
        <v>0.46</v>
      </c>
      <c r="AD1100" s="9">
        <v>1.9</v>
      </c>
      <c r="AE1100" s="22">
        <v>1.3</v>
      </c>
      <c r="AF1100" s="46">
        <v>0.6</v>
      </c>
      <c r="AG1100" s="22">
        <v>0.37</v>
      </c>
      <c r="AH1100" s="22">
        <v>0</v>
      </c>
      <c r="AI1100" s="22">
        <v>0</v>
      </c>
      <c r="AJ1100" s="22">
        <v>29</v>
      </c>
      <c r="AK1100" s="30">
        <v>2.2999999999999998</v>
      </c>
      <c r="AL1100" s="28">
        <v>35</v>
      </c>
      <c r="AM1100" s="28">
        <v>830</v>
      </c>
      <c r="AN1100" s="28">
        <v>349</v>
      </c>
      <c r="AO1100" s="28">
        <v>79</v>
      </c>
      <c r="AP1100" s="28">
        <v>54</v>
      </c>
      <c r="AQ1100" s="25">
        <v>3</v>
      </c>
      <c r="AR1100" s="25">
        <v>0.9</v>
      </c>
    </row>
    <row r="1101" spans="1:44" ht="18" customHeight="1" x14ac:dyDescent="0.25">
      <c r="A1101" t="s">
        <v>955</v>
      </c>
      <c r="B1101" s="26" t="s">
        <v>1023</v>
      </c>
      <c r="C1101" s="11">
        <v>357</v>
      </c>
      <c r="D1101" s="11">
        <v>1496</v>
      </c>
      <c r="E1101" s="37">
        <v>11</v>
      </c>
      <c r="F1101" s="38">
        <v>1.4</v>
      </c>
      <c r="G1101" s="25">
        <v>0.3</v>
      </c>
      <c r="H1101" s="25">
        <v>84.6</v>
      </c>
      <c r="I1101" s="25">
        <v>93.1</v>
      </c>
      <c r="J1101" s="25">
        <v>0</v>
      </c>
      <c r="K1101" s="25">
        <v>0</v>
      </c>
      <c r="L1101" s="30">
        <v>0</v>
      </c>
      <c r="M1101" s="25">
        <v>0</v>
      </c>
      <c r="N1101" s="25">
        <v>84.6</v>
      </c>
      <c r="O1101" s="25">
        <v>0</v>
      </c>
      <c r="P1101" s="25">
        <v>1.6</v>
      </c>
      <c r="Q1101" s="25">
        <v>0.1</v>
      </c>
      <c r="R1101" s="25">
        <v>0.1</v>
      </c>
      <c r="S1101" s="25">
        <v>0</v>
      </c>
      <c r="T1101" s="25">
        <v>0</v>
      </c>
      <c r="U1101" s="25">
        <v>0</v>
      </c>
      <c r="V1101" s="28">
        <v>0</v>
      </c>
      <c r="W1101" s="22">
        <v>0</v>
      </c>
      <c r="X1101" s="9">
        <v>0</v>
      </c>
      <c r="Y1101" s="9">
        <v>0</v>
      </c>
      <c r="Z1101" s="22">
        <v>0</v>
      </c>
      <c r="AA1101" s="9">
        <v>0</v>
      </c>
      <c r="AB1101" s="22">
        <v>0.13</v>
      </c>
      <c r="AC1101" s="40">
        <v>0.03</v>
      </c>
      <c r="AD1101" s="42">
        <v>0.8</v>
      </c>
      <c r="AE1101" s="46">
        <v>0.7</v>
      </c>
      <c r="AF1101" s="46">
        <v>0.1</v>
      </c>
      <c r="AG1101" s="22">
        <v>0</v>
      </c>
      <c r="AH1101" s="22">
        <v>0</v>
      </c>
      <c r="AI1101" s="22">
        <v>0</v>
      </c>
      <c r="AJ1101" s="22">
        <v>10</v>
      </c>
      <c r="AK1101" s="30">
        <v>1.3</v>
      </c>
      <c r="AL1101" s="28">
        <v>25</v>
      </c>
      <c r="AM1101" s="28">
        <v>20</v>
      </c>
      <c r="AN1101" s="28">
        <v>54</v>
      </c>
      <c r="AO1101" s="28">
        <v>59</v>
      </c>
      <c r="AP1101" s="25">
        <v>2</v>
      </c>
      <c r="AQ1101" s="25">
        <v>1.6</v>
      </c>
      <c r="AR1101" s="25">
        <v>0.1</v>
      </c>
    </row>
    <row r="1102" spans="1:44" ht="18" customHeight="1" x14ac:dyDescent="0.25">
      <c r="A1102" t="s">
        <v>957</v>
      </c>
      <c r="B1102" s="26" t="s">
        <v>1886</v>
      </c>
      <c r="C1102" s="11">
        <v>63.805793135999998</v>
      </c>
      <c r="D1102" s="11">
        <v>267</v>
      </c>
      <c r="E1102" s="37">
        <v>73</v>
      </c>
      <c r="F1102" s="38">
        <v>12.9</v>
      </c>
      <c r="G1102" s="25">
        <v>0.9</v>
      </c>
      <c r="H1102" s="25">
        <v>1</v>
      </c>
      <c r="I1102" s="25">
        <v>1.1000000000000001</v>
      </c>
      <c r="J1102" s="25">
        <v>0</v>
      </c>
      <c r="K1102" s="25">
        <v>0</v>
      </c>
      <c r="L1102" s="30">
        <v>0</v>
      </c>
      <c r="M1102" s="25">
        <v>0</v>
      </c>
      <c r="N1102" s="25">
        <v>1</v>
      </c>
      <c r="O1102" s="25">
        <v>0</v>
      </c>
      <c r="P1102" s="25">
        <v>7.3</v>
      </c>
      <c r="Q1102" s="25">
        <v>0.1</v>
      </c>
      <c r="R1102" s="25">
        <v>0.5</v>
      </c>
      <c r="S1102" s="25">
        <v>0.02</v>
      </c>
      <c r="T1102" s="25">
        <v>0</v>
      </c>
      <c r="U1102" s="25">
        <v>0.02</v>
      </c>
      <c r="V1102" s="28">
        <v>0</v>
      </c>
      <c r="W1102" s="22">
        <v>0</v>
      </c>
      <c r="X1102" s="9">
        <v>0</v>
      </c>
      <c r="Y1102" s="9">
        <v>0</v>
      </c>
      <c r="Z1102" s="22">
        <v>0</v>
      </c>
      <c r="AA1102" s="22">
        <v>0</v>
      </c>
      <c r="AB1102" s="22">
        <v>0.81</v>
      </c>
      <c r="AC1102" s="22">
        <v>1.7</v>
      </c>
      <c r="AD1102" s="9">
        <v>15</v>
      </c>
      <c r="AE1102" s="22">
        <v>13</v>
      </c>
      <c r="AF1102" s="31">
        <v>2</v>
      </c>
      <c r="AG1102" s="22">
        <v>0.72</v>
      </c>
      <c r="AH1102" s="22">
        <v>0</v>
      </c>
      <c r="AI1102" s="22">
        <v>0</v>
      </c>
      <c r="AJ1102" s="22">
        <v>810</v>
      </c>
      <c r="AK1102" s="30">
        <v>2.2000000000000002</v>
      </c>
      <c r="AL1102" s="28">
        <v>23</v>
      </c>
      <c r="AM1102" s="28">
        <v>618</v>
      </c>
      <c r="AN1102" s="28">
        <v>20</v>
      </c>
      <c r="AO1102" s="28">
        <v>418</v>
      </c>
      <c r="AP1102" s="28">
        <v>55</v>
      </c>
      <c r="AQ1102" s="25">
        <v>3.9</v>
      </c>
      <c r="AR1102" s="25">
        <v>5.2</v>
      </c>
    </row>
    <row r="1103" spans="1:44" ht="18" customHeight="1" x14ac:dyDescent="0.25">
      <c r="A1103" t="s">
        <v>958</v>
      </c>
      <c r="B1103" s="26" t="s">
        <v>1887</v>
      </c>
      <c r="C1103" s="11">
        <v>188.78867631999998</v>
      </c>
      <c r="D1103" s="11">
        <v>790</v>
      </c>
      <c r="E1103" s="37">
        <v>5</v>
      </c>
      <c r="F1103" s="38">
        <v>38.299999999999997</v>
      </c>
      <c r="G1103" s="25">
        <v>2.5</v>
      </c>
      <c r="H1103" s="25">
        <v>3.2</v>
      </c>
      <c r="I1103" s="25">
        <v>3.5</v>
      </c>
      <c r="J1103" s="25">
        <v>0</v>
      </c>
      <c r="K1103" s="25">
        <v>0</v>
      </c>
      <c r="L1103" s="30">
        <v>0</v>
      </c>
      <c r="M1103" s="25">
        <v>0</v>
      </c>
      <c r="N1103" s="25">
        <v>3.2</v>
      </c>
      <c r="O1103" s="25">
        <v>0</v>
      </c>
      <c r="P1103" s="25">
        <v>19.7</v>
      </c>
      <c r="Q1103" s="25">
        <v>0.3</v>
      </c>
      <c r="R1103" s="25">
        <v>1.4</v>
      </c>
      <c r="S1103" s="25">
        <v>0.01</v>
      </c>
      <c r="T1103" s="25">
        <v>0</v>
      </c>
      <c r="U1103" s="25">
        <v>0.01</v>
      </c>
      <c r="V1103" s="28">
        <v>0</v>
      </c>
      <c r="W1103" s="22">
        <v>0</v>
      </c>
      <c r="X1103" s="9">
        <v>0</v>
      </c>
      <c r="Y1103" s="9">
        <v>0</v>
      </c>
      <c r="Z1103" s="22">
        <v>0</v>
      </c>
      <c r="AA1103" s="22">
        <v>0</v>
      </c>
      <c r="AB1103" s="22">
        <v>2.2999999999999998</v>
      </c>
      <c r="AC1103" s="22">
        <v>4.7</v>
      </c>
      <c r="AD1103" s="9">
        <v>15</v>
      </c>
      <c r="AE1103" s="22">
        <v>8.1999999999999993</v>
      </c>
      <c r="AF1103" s="31">
        <v>6.7</v>
      </c>
      <c r="AG1103" s="22">
        <v>1.9</v>
      </c>
      <c r="AH1103" s="22">
        <v>0</v>
      </c>
      <c r="AI1103" s="22">
        <v>0</v>
      </c>
      <c r="AJ1103" s="22">
        <v>2500</v>
      </c>
      <c r="AK1103" s="30">
        <v>7.7</v>
      </c>
      <c r="AL1103" s="28">
        <v>48</v>
      </c>
      <c r="AM1103" s="28">
        <v>2000</v>
      </c>
      <c r="AN1103" s="28">
        <v>63</v>
      </c>
      <c r="AO1103" s="28">
        <v>1250</v>
      </c>
      <c r="AP1103" s="28">
        <v>174</v>
      </c>
      <c r="AQ1103" s="28">
        <v>17.600000000000001</v>
      </c>
      <c r="AR1103" s="25">
        <v>9.3000000000000007</v>
      </c>
    </row>
    <row r="1104" spans="1:44" ht="18" customHeight="1" x14ac:dyDescent="0.25">
      <c r="A1104" t="s">
        <v>959</v>
      </c>
      <c r="B1104" s="26" t="s">
        <v>1888</v>
      </c>
      <c r="C1104" s="11">
        <v>160.58986137599999</v>
      </c>
      <c r="D1104" s="11">
        <v>672</v>
      </c>
      <c r="E1104" s="37">
        <v>12.4</v>
      </c>
      <c r="F1104" s="38">
        <v>4.7</v>
      </c>
      <c r="G1104" s="25">
        <v>0</v>
      </c>
      <c r="H1104" s="25">
        <v>34.4</v>
      </c>
      <c r="I1104" s="25">
        <v>37.799999999999997</v>
      </c>
      <c r="J1104" s="25">
        <v>0</v>
      </c>
      <c r="K1104" s="25">
        <v>0</v>
      </c>
      <c r="L1104" s="30">
        <v>0</v>
      </c>
      <c r="M1104" s="25">
        <v>0</v>
      </c>
      <c r="N1104" s="25">
        <v>34.4</v>
      </c>
      <c r="O1104" s="25">
        <v>0</v>
      </c>
      <c r="P1104" s="25">
        <v>0</v>
      </c>
      <c r="Q1104" s="25">
        <v>0</v>
      </c>
      <c r="R1104" s="25">
        <v>0</v>
      </c>
      <c r="S1104" s="25">
        <v>0</v>
      </c>
      <c r="T1104" s="25">
        <v>0</v>
      </c>
      <c r="U1104" s="25">
        <v>0</v>
      </c>
      <c r="V1104" s="28">
        <v>0</v>
      </c>
      <c r="W1104" s="22">
        <v>0</v>
      </c>
      <c r="X1104" s="9">
        <v>0</v>
      </c>
      <c r="Y1104" s="9">
        <v>0</v>
      </c>
      <c r="Z1104" s="22">
        <v>0</v>
      </c>
      <c r="AA1104" s="22">
        <v>0</v>
      </c>
      <c r="AB1104" s="9">
        <v>0</v>
      </c>
      <c r="AC1104" s="22">
        <v>0</v>
      </c>
      <c r="AD1104" s="43">
        <v>1</v>
      </c>
      <c r="AE1104" s="22">
        <v>0</v>
      </c>
      <c r="AF1104" s="31">
        <v>1</v>
      </c>
      <c r="AG1104" s="22">
        <v>0</v>
      </c>
      <c r="AH1104" s="22">
        <v>0</v>
      </c>
      <c r="AI1104" s="22">
        <v>0</v>
      </c>
      <c r="AJ1104" s="22">
        <v>0</v>
      </c>
      <c r="AK1104" s="30">
        <v>47.5</v>
      </c>
      <c r="AL1104" s="28">
        <v>18520</v>
      </c>
      <c r="AM1104" s="28">
        <v>50</v>
      </c>
      <c r="AN1104" s="25">
        <v>6</v>
      </c>
      <c r="AO1104" s="28">
        <v>10523</v>
      </c>
      <c r="AP1104" s="25">
        <v>2</v>
      </c>
      <c r="AQ1104" s="25">
        <v>0.5</v>
      </c>
      <c r="AR1104" s="25">
        <v>0.1</v>
      </c>
    </row>
    <row r="1105" spans="1:44" ht="18" customHeight="1" x14ac:dyDescent="0.25">
      <c r="A1105" t="s">
        <v>960</v>
      </c>
      <c r="B1105" s="26" t="s">
        <v>1456</v>
      </c>
      <c r="C1105" s="11">
        <v>348.90059167999999</v>
      </c>
      <c r="D1105" s="11">
        <v>1460</v>
      </c>
      <c r="E1105" s="37">
        <v>12</v>
      </c>
      <c r="F1105" s="38">
        <v>87</v>
      </c>
      <c r="G1105" s="25">
        <v>0.1</v>
      </c>
      <c r="H1105" s="25">
        <v>0</v>
      </c>
      <c r="I1105" s="25">
        <v>0</v>
      </c>
      <c r="J1105" s="25">
        <v>0</v>
      </c>
      <c r="K1105" s="25">
        <v>0</v>
      </c>
      <c r="L1105" s="30">
        <v>0</v>
      </c>
      <c r="M1105" s="25">
        <v>0</v>
      </c>
      <c r="N1105" s="25">
        <v>0</v>
      </c>
      <c r="O1105" s="25">
        <v>0</v>
      </c>
      <c r="P1105" s="25">
        <v>0</v>
      </c>
      <c r="Q1105" s="25">
        <v>0</v>
      </c>
      <c r="R1105" s="25">
        <v>0</v>
      </c>
      <c r="S1105" s="25">
        <v>0</v>
      </c>
      <c r="T1105" s="25">
        <v>0</v>
      </c>
      <c r="U1105" s="25">
        <v>0</v>
      </c>
      <c r="V1105" s="28">
        <v>0</v>
      </c>
      <c r="W1105" s="22">
        <v>0</v>
      </c>
      <c r="X1105" s="9">
        <v>0</v>
      </c>
      <c r="Y1105" s="9">
        <v>0</v>
      </c>
      <c r="Z1105" s="22">
        <v>0</v>
      </c>
      <c r="AA1105" s="22">
        <v>0</v>
      </c>
      <c r="AB1105" s="9">
        <v>0</v>
      </c>
      <c r="AC1105" s="22">
        <v>0</v>
      </c>
      <c r="AD1105" s="9">
        <v>0</v>
      </c>
      <c r="AE1105" s="22">
        <v>0</v>
      </c>
      <c r="AF1105" s="11">
        <v>0</v>
      </c>
      <c r="AG1105" s="22">
        <v>0</v>
      </c>
      <c r="AH1105" s="22">
        <v>0</v>
      </c>
      <c r="AI1105" s="22">
        <v>0</v>
      </c>
      <c r="AJ1105" s="22">
        <v>0</v>
      </c>
      <c r="AK1105" s="30">
        <v>1.3</v>
      </c>
      <c r="AL1105" s="28">
        <v>32</v>
      </c>
      <c r="AM1105" s="28">
        <v>16</v>
      </c>
      <c r="AN1105" s="28">
        <v>11</v>
      </c>
      <c r="AO1105" s="28">
        <v>32</v>
      </c>
      <c r="AP1105" s="28">
        <v>11</v>
      </c>
      <c r="AQ1105" s="25">
        <v>0</v>
      </c>
      <c r="AR1105" s="25">
        <v>0.2</v>
      </c>
    </row>
    <row r="1106" spans="1:44" ht="18" customHeight="1" x14ac:dyDescent="0.25">
      <c r="A1106" t="s">
        <v>961</v>
      </c>
      <c r="B1106" s="26" t="s">
        <v>193</v>
      </c>
      <c r="C1106" s="11">
        <v>210.774193056</v>
      </c>
      <c r="D1106" s="11">
        <v>882</v>
      </c>
      <c r="E1106" s="37">
        <v>11</v>
      </c>
      <c r="F1106" s="38">
        <v>10.7</v>
      </c>
      <c r="G1106" s="25">
        <v>2.7</v>
      </c>
      <c r="H1106" s="25">
        <v>38.299999999999997</v>
      </c>
      <c r="I1106" s="25">
        <v>38.299999999999997</v>
      </c>
      <c r="J1106" s="25">
        <v>38.299999999999997</v>
      </c>
      <c r="K1106" s="25">
        <v>38.299999999999997</v>
      </c>
      <c r="L1106" s="30">
        <v>0</v>
      </c>
      <c r="M1106" s="25">
        <v>0</v>
      </c>
      <c r="N1106" s="25">
        <v>0</v>
      </c>
      <c r="O1106" s="25">
        <v>0</v>
      </c>
      <c r="P1106" s="25">
        <v>26.5</v>
      </c>
      <c r="Q1106" s="25">
        <v>0.9</v>
      </c>
      <c r="R1106" s="25">
        <v>0.9</v>
      </c>
      <c r="S1106" s="25">
        <v>1</v>
      </c>
      <c r="T1106" s="25">
        <v>0</v>
      </c>
      <c r="U1106" s="25">
        <v>0.8</v>
      </c>
      <c r="V1106" s="28">
        <v>0</v>
      </c>
      <c r="W1106" s="22">
        <v>1.9E-2</v>
      </c>
      <c r="X1106" s="9">
        <v>19</v>
      </c>
      <c r="Y1106" s="9">
        <v>114</v>
      </c>
      <c r="Z1106" s="22">
        <v>0</v>
      </c>
      <c r="AA1106" s="24">
        <v>1</v>
      </c>
      <c r="AB1106" s="40">
        <v>7.0000000000000007E-2</v>
      </c>
      <c r="AC1106" s="22">
        <v>0.18</v>
      </c>
      <c r="AD1106" s="43">
        <v>2</v>
      </c>
      <c r="AE1106" s="22">
        <v>0.68</v>
      </c>
      <c r="AF1106" s="63">
        <v>1.3</v>
      </c>
      <c r="AG1106" s="22">
        <v>0.34</v>
      </c>
      <c r="AH1106" s="22">
        <v>0</v>
      </c>
      <c r="AI1106" s="22">
        <v>21</v>
      </c>
      <c r="AJ1106" s="22">
        <v>10</v>
      </c>
      <c r="AK1106" s="30">
        <v>2.96</v>
      </c>
      <c r="AL1106" s="28">
        <v>25</v>
      </c>
      <c r="AM1106" s="28">
        <v>670</v>
      </c>
      <c r="AN1106" s="28">
        <v>350</v>
      </c>
      <c r="AO1106" s="28">
        <v>175</v>
      </c>
      <c r="AP1106" s="28">
        <v>142</v>
      </c>
      <c r="AQ1106" s="28">
        <v>21.6</v>
      </c>
      <c r="AR1106" s="25">
        <v>1.3</v>
      </c>
    </row>
    <row r="1107" spans="1:44" s="35" customFormat="1" ht="18" customHeight="1" x14ac:dyDescent="0.25">
      <c r="A1107" s="44" t="s">
        <v>964</v>
      </c>
      <c r="B1107" s="36" t="s">
        <v>194</v>
      </c>
      <c r="C1107" s="11">
        <v>0</v>
      </c>
      <c r="D1107" s="11">
        <v>0</v>
      </c>
      <c r="E1107" s="37">
        <v>0</v>
      </c>
      <c r="F1107" s="38">
        <v>0</v>
      </c>
      <c r="G1107" s="38">
        <v>0</v>
      </c>
      <c r="H1107" s="38">
        <v>0</v>
      </c>
      <c r="I1107" s="38">
        <v>0</v>
      </c>
      <c r="J1107" s="38">
        <v>0</v>
      </c>
      <c r="K1107" s="38">
        <v>0</v>
      </c>
      <c r="L1107" s="39">
        <v>0</v>
      </c>
      <c r="M1107" s="38">
        <v>0</v>
      </c>
      <c r="N1107" s="38">
        <v>0</v>
      </c>
      <c r="O1107" s="38">
        <v>0</v>
      </c>
      <c r="P1107" s="38">
        <v>0</v>
      </c>
      <c r="Q1107" s="38">
        <v>0</v>
      </c>
      <c r="R1107" s="38">
        <v>0</v>
      </c>
      <c r="S1107" s="38">
        <v>0</v>
      </c>
      <c r="T1107" s="38">
        <v>0</v>
      </c>
      <c r="U1107" s="38">
        <v>0</v>
      </c>
      <c r="V1107" s="11">
        <v>0</v>
      </c>
      <c r="W1107" s="9">
        <v>0</v>
      </c>
      <c r="X1107" s="9">
        <v>0</v>
      </c>
      <c r="Y1107" s="9">
        <v>0</v>
      </c>
      <c r="Z1107" s="9">
        <v>0</v>
      </c>
      <c r="AA1107" s="9">
        <v>0</v>
      </c>
      <c r="AB1107" s="9">
        <v>0</v>
      </c>
      <c r="AC1107" s="9">
        <v>0</v>
      </c>
      <c r="AD1107" s="9">
        <v>0</v>
      </c>
      <c r="AE1107" s="9">
        <v>0</v>
      </c>
      <c r="AF1107" s="11">
        <v>0</v>
      </c>
      <c r="AG1107" s="9">
        <v>0</v>
      </c>
      <c r="AH1107" s="9">
        <v>0</v>
      </c>
      <c r="AI1107" s="9">
        <v>0</v>
      </c>
      <c r="AJ1107" s="9">
        <v>0</v>
      </c>
      <c r="AK1107" s="39">
        <v>98</v>
      </c>
      <c r="AL1107" s="11">
        <v>40000</v>
      </c>
      <c r="AM1107" s="11">
        <v>0</v>
      </c>
      <c r="AN1107" s="11">
        <v>0</v>
      </c>
      <c r="AO1107" s="11">
        <v>0</v>
      </c>
      <c r="AP1107" s="11">
        <v>300</v>
      </c>
      <c r="AQ1107" s="38">
        <v>0</v>
      </c>
      <c r="AR1107" s="38">
        <v>0</v>
      </c>
    </row>
    <row r="1108" spans="1:44" ht="18" customHeight="1" x14ac:dyDescent="0.25">
      <c r="A1108" t="s">
        <v>956</v>
      </c>
      <c r="B1108" s="26" t="s">
        <v>174</v>
      </c>
      <c r="C1108" s="11">
        <v>363.71691817599998</v>
      </c>
      <c r="D1108" s="11">
        <v>1522</v>
      </c>
      <c r="E1108" s="37">
        <v>10.6</v>
      </c>
      <c r="F1108" s="38">
        <v>0.3</v>
      </c>
      <c r="G1108" s="25">
        <v>0.2</v>
      </c>
      <c r="H1108" s="25">
        <v>87.5</v>
      </c>
      <c r="I1108" s="25">
        <v>96.2</v>
      </c>
      <c r="J1108" s="25">
        <v>0.9</v>
      </c>
      <c r="K1108" s="25">
        <v>0.9</v>
      </c>
      <c r="L1108" s="30">
        <v>0</v>
      </c>
      <c r="M1108" s="25">
        <v>0</v>
      </c>
      <c r="N1108" s="25">
        <v>86.6</v>
      </c>
      <c r="O1108" s="25">
        <v>0</v>
      </c>
      <c r="P1108" s="25">
        <v>1.7</v>
      </c>
      <c r="Q1108" s="25">
        <v>0.1</v>
      </c>
      <c r="R1108" s="25">
        <v>0</v>
      </c>
      <c r="S1108" s="25">
        <v>0.1</v>
      </c>
      <c r="T1108" s="25">
        <v>0</v>
      </c>
      <c r="U1108" s="25">
        <v>0.1</v>
      </c>
      <c r="V1108" s="28">
        <v>0</v>
      </c>
      <c r="W1108" s="22">
        <v>0</v>
      </c>
      <c r="X1108" s="9">
        <v>0</v>
      </c>
      <c r="Y1108" s="9">
        <v>0</v>
      </c>
      <c r="Z1108" s="22">
        <v>0</v>
      </c>
      <c r="AA1108" s="22">
        <v>0</v>
      </c>
      <c r="AB1108" s="40">
        <v>0.02</v>
      </c>
      <c r="AC1108" s="22">
        <v>0</v>
      </c>
      <c r="AD1108" s="42">
        <v>0.4</v>
      </c>
      <c r="AE1108" s="42">
        <v>0.3</v>
      </c>
      <c r="AF1108" s="46">
        <v>0.1</v>
      </c>
      <c r="AG1108" s="22">
        <v>0</v>
      </c>
      <c r="AH1108" s="22">
        <v>0</v>
      </c>
      <c r="AI1108" s="22">
        <v>0</v>
      </c>
      <c r="AJ1108" s="22">
        <v>10</v>
      </c>
      <c r="AK1108" s="30">
        <v>0.1</v>
      </c>
      <c r="AL1108" s="25">
        <v>4</v>
      </c>
      <c r="AM1108" s="28">
        <v>20</v>
      </c>
      <c r="AN1108" s="28">
        <v>12</v>
      </c>
      <c r="AO1108" s="25">
        <v>6</v>
      </c>
      <c r="AP1108" s="25">
        <v>2</v>
      </c>
      <c r="AQ1108" s="25">
        <v>0.9</v>
      </c>
      <c r="AR1108" s="25">
        <v>0</v>
      </c>
    </row>
    <row r="1109" spans="1:44" ht="18" customHeight="1" x14ac:dyDescent="0.25">
      <c r="A1109" s="35" t="s">
        <v>963</v>
      </c>
      <c r="B1109" s="36" t="s">
        <v>1003</v>
      </c>
      <c r="C1109" s="11">
        <v>21.50757072</v>
      </c>
      <c r="D1109" s="11">
        <v>90</v>
      </c>
      <c r="E1109" s="37">
        <v>93</v>
      </c>
      <c r="F1109" s="38">
        <v>0.3</v>
      </c>
      <c r="G1109" s="25">
        <v>0</v>
      </c>
      <c r="H1109" s="25">
        <v>0.6</v>
      </c>
      <c r="I1109" s="25">
        <v>0.6</v>
      </c>
      <c r="J1109" s="25">
        <v>0.6</v>
      </c>
      <c r="K1109" s="25">
        <v>0.6</v>
      </c>
      <c r="L1109" s="30">
        <v>6</v>
      </c>
      <c r="M1109" s="25">
        <v>0</v>
      </c>
      <c r="N1109" s="25">
        <v>0</v>
      </c>
      <c r="O1109" s="25">
        <v>0</v>
      </c>
      <c r="P1109" s="25">
        <v>0</v>
      </c>
      <c r="Q1109" s="25">
        <v>0</v>
      </c>
      <c r="R1109" s="25">
        <v>0</v>
      </c>
      <c r="S1109" s="25">
        <v>0</v>
      </c>
      <c r="T1109" s="25">
        <v>0</v>
      </c>
      <c r="U1109" s="25">
        <v>0</v>
      </c>
      <c r="V1109" s="28">
        <v>0</v>
      </c>
      <c r="W1109" s="22">
        <v>0</v>
      </c>
      <c r="X1109" s="9">
        <v>0</v>
      </c>
      <c r="Y1109" s="9">
        <v>0</v>
      </c>
      <c r="Z1109" s="22">
        <v>0</v>
      </c>
      <c r="AA1109" s="22">
        <v>0</v>
      </c>
      <c r="AB1109" s="22">
        <v>0</v>
      </c>
      <c r="AC1109" s="22">
        <v>0</v>
      </c>
      <c r="AD1109" s="9">
        <v>0</v>
      </c>
      <c r="AE1109" s="22">
        <v>0</v>
      </c>
      <c r="AF1109" s="11">
        <v>0</v>
      </c>
      <c r="AG1109" s="22">
        <v>0</v>
      </c>
      <c r="AH1109" s="22">
        <v>0</v>
      </c>
      <c r="AI1109" s="22">
        <v>0</v>
      </c>
      <c r="AJ1109" s="22">
        <v>0</v>
      </c>
      <c r="AK1109" s="30">
        <v>0.2</v>
      </c>
      <c r="AL1109" s="28">
        <v>16</v>
      </c>
      <c r="AM1109" s="28">
        <v>57</v>
      </c>
      <c r="AN1109" s="28">
        <v>14</v>
      </c>
      <c r="AO1109" s="25">
        <v>6</v>
      </c>
      <c r="AP1109" s="25">
        <v>5</v>
      </c>
      <c r="AQ1109" s="25">
        <v>0.3</v>
      </c>
      <c r="AR1109" s="25">
        <v>0.1</v>
      </c>
    </row>
    <row r="1110" spans="1:44" ht="18" customHeight="1" x14ac:dyDescent="0.25">
      <c r="B1110" s="32" t="s">
        <v>2222</v>
      </c>
      <c r="C1110" s="11"/>
      <c r="D1110" s="11"/>
      <c r="E1110" s="37"/>
      <c r="F1110" s="38"/>
      <c r="G1110" s="87"/>
      <c r="H1110" s="87"/>
      <c r="I1110" s="87"/>
      <c r="J1110" s="87"/>
      <c r="K1110" s="87"/>
      <c r="L1110" s="88"/>
      <c r="M1110" s="87"/>
      <c r="N1110" s="87"/>
      <c r="O1110" s="87"/>
      <c r="P1110" s="87"/>
      <c r="Q1110" s="87"/>
      <c r="R1110" s="87"/>
      <c r="S1110" s="87"/>
      <c r="T1110" s="87"/>
      <c r="U1110" s="87"/>
      <c r="V1110" s="89"/>
      <c r="W1110" s="90"/>
      <c r="X1110" s="9"/>
      <c r="Y1110" s="9"/>
      <c r="Z1110" s="90"/>
      <c r="AA1110" s="90"/>
      <c r="AB1110" s="91"/>
      <c r="AC1110" s="90"/>
      <c r="AD1110" s="42"/>
      <c r="AE1110" s="42"/>
      <c r="AF1110" s="92"/>
      <c r="AG1110" s="90"/>
      <c r="AH1110" s="90"/>
      <c r="AI1110" s="90"/>
      <c r="AJ1110" s="90"/>
      <c r="AK1110" s="88"/>
      <c r="AL1110" s="87"/>
      <c r="AM1110" s="89"/>
      <c r="AN1110" s="89"/>
      <c r="AO1110" s="87"/>
      <c r="AP1110" s="87"/>
      <c r="AQ1110" s="87"/>
      <c r="AR1110" s="87"/>
    </row>
    <row r="1111" spans="1:44" ht="18" customHeight="1" x14ac:dyDescent="0.25">
      <c r="A1111" t="s">
        <v>2175</v>
      </c>
      <c r="B1111" s="36" t="s">
        <v>2176</v>
      </c>
      <c r="C1111" s="11">
        <v>519</v>
      </c>
      <c r="D1111" s="11"/>
      <c r="E1111" s="37">
        <v>2</v>
      </c>
      <c r="F1111" s="38">
        <v>9.6</v>
      </c>
      <c r="G1111" s="87">
        <v>27.7</v>
      </c>
      <c r="H1111" s="87">
        <v>57.8</v>
      </c>
      <c r="I1111" s="87"/>
      <c r="J1111" s="87"/>
      <c r="K1111" s="87"/>
      <c r="L1111" s="88"/>
      <c r="M1111" s="87">
        <v>0</v>
      </c>
      <c r="N1111" s="87"/>
      <c r="O1111" s="87"/>
      <c r="P1111" s="87"/>
      <c r="Q1111" s="87"/>
      <c r="R1111" s="87"/>
      <c r="S1111" s="87"/>
      <c r="T1111" s="87"/>
      <c r="U1111" s="87">
        <v>4.0999999999999996</v>
      </c>
      <c r="V1111" s="89"/>
      <c r="W1111" s="90"/>
      <c r="X1111" s="9">
        <v>527</v>
      </c>
      <c r="Y1111" s="9"/>
      <c r="Z1111" s="90">
        <v>7.2</v>
      </c>
      <c r="AA1111" s="90"/>
      <c r="AB1111" s="91">
        <v>0.57999999999999996</v>
      </c>
      <c r="AC1111" s="90">
        <v>1.06</v>
      </c>
      <c r="AD1111" s="42"/>
      <c r="AE1111" s="42">
        <v>4.55</v>
      </c>
      <c r="AF1111" s="92"/>
      <c r="AG1111" s="90">
        <v>0.4</v>
      </c>
      <c r="AH1111" s="90">
        <v>1.9</v>
      </c>
      <c r="AI1111" s="90">
        <v>87</v>
      </c>
      <c r="AJ1111" s="90">
        <v>74</v>
      </c>
      <c r="AK1111" s="88"/>
      <c r="AL1111" s="87">
        <v>133</v>
      </c>
      <c r="AM1111" s="89">
        <v>524</v>
      </c>
      <c r="AN1111" s="89">
        <v>330</v>
      </c>
      <c r="AO1111" s="87">
        <v>183</v>
      </c>
      <c r="AP1111" s="87">
        <v>44</v>
      </c>
      <c r="AQ1111" s="87">
        <v>5.2</v>
      </c>
      <c r="AR1111" s="87">
        <v>5.4</v>
      </c>
    </row>
    <row r="1112" spans="1:44" ht="18" customHeight="1" x14ac:dyDescent="0.25">
      <c r="A1112" t="s">
        <v>2177</v>
      </c>
      <c r="B1112" s="36" t="s">
        <v>2178</v>
      </c>
      <c r="C1112" s="11">
        <v>495</v>
      </c>
      <c r="D1112" s="11"/>
      <c r="E1112" s="37">
        <v>2</v>
      </c>
      <c r="F1112" s="38">
        <v>9.9</v>
      </c>
      <c r="G1112" s="87">
        <v>23.6</v>
      </c>
      <c r="H1112" s="87">
        <v>60.7</v>
      </c>
      <c r="I1112" s="87"/>
      <c r="J1112" s="87"/>
      <c r="K1112" s="87">
        <v>37.799999999999997</v>
      </c>
      <c r="L1112" s="88"/>
      <c r="M1112" s="87">
        <v>0</v>
      </c>
      <c r="N1112" s="87"/>
      <c r="O1112" s="87"/>
      <c r="P1112" s="87">
        <v>0</v>
      </c>
      <c r="Q1112" s="87">
        <v>9.52</v>
      </c>
      <c r="R1112" s="87"/>
      <c r="S1112" s="87"/>
      <c r="T1112" s="87"/>
      <c r="U1112" s="87">
        <v>3.6</v>
      </c>
      <c r="V1112" s="89"/>
      <c r="W1112" s="90"/>
      <c r="X1112" s="9">
        <v>530</v>
      </c>
      <c r="Y1112" s="9"/>
      <c r="Z1112" s="90">
        <v>8.1</v>
      </c>
      <c r="AA1112" s="90"/>
      <c r="AB1112" s="91">
        <v>0.91</v>
      </c>
      <c r="AC1112" s="90">
        <v>1.5</v>
      </c>
      <c r="AD1112" s="42"/>
      <c r="AE1112" s="42">
        <v>4.4000000000000004</v>
      </c>
      <c r="AF1112" s="92"/>
      <c r="AG1112" s="90">
        <v>0.56000000000000005</v>
      </c>
      <c r="AH1112" s="90">
        <v>1.3</v>
      </c>
      <c r="AI1112" s="90">
        <v>85</v>
      </c>
      <c r="AJ1112" s="90">
        <v>106</v>
      </c>
      <c r="AK1112" s="88"/>
      <c r="AL1112" s="87">
        <v>188</v>
      </c>
      <c r="AM1112" s="89">
        <v>553</v>
      </c>
      <c r="AN1112" s="89">
        <v>567</v>
      </c>
      <c r="AO1112" s="87">
        <v>360</v>
      </c>
      <c r="AP1112" s="87">
        <v>50</v>
      </c>
      <c r="AQ1112" s="87">
        <v>7.3</v>
      </c>
      <c r="AR1112" s="87">
        <v>5.2</v>
      </c>
    </row>
    <row r="1113" spans="1:44" ht="18" customHeight="1" x14ac:dyDescent="0.25">
      <c r="A1113" t="s">
        <v>2179</v>
      </c>
      <c r="B1113" s="36" t="s">
        <v>2180</v>
      </c>
      <c r="C1113" s="11">
        <v>484</v>
      </c>
      <c r="D1113" s="11"/>
      <c r="E1113" s="37">
        <v>2</v>
      </c>
      <c r="F1113" s="38">
        <v>10.9</v>
      </c>
      <c r="G1113" s="87">
        <v>21.8</v>
      </c>
      <c r="H1113" s="87">
        <v>61</v>
      </c>
      <c r="I1113" s="87"/>
      <c r="J1113" s="87"/>
      <c r="K1113" s="87">
        <v>46.3</v>
      </c>
      <c r="L1113" s="88"/>
      <c r="M1113" s="87">
        <v>0</v>
      </c>
      <c r="N1113" s="87">
        <v>12</v>
      </c>
      <c r="O1113" s="87"/>
      <c r="P1113" s="87">
        <v>0</v>
      </c>
      <c r="Q1113" s="87"/>
      <c r="R1113" s="87"/>
      <c r="S1113" s="87"/>
      <c r="T1113" s="87"/>
      <c r="U1113" s="87">
        <v>4.49</v>
      </c>
      <c r="V1113" s="89"/>
      <c r="W1113" s="90"/>
      <c r="X1113" s="9">
        <v>550</v>
      </c>
      <c r="Y1113" s="9"/>
      <c r="Z1113" s="90">
        <v>8.6999999999999993</v>
      </c>
      <c r="AA1113" s="90"/>
      <c r="AB1113" s="91">
        <v>1</v>
      </c>
      <c r="AC1113" s="90">
        <v>1.5</v>
      </c>
      <c r="AD1113" s="42"/>
      <c r="AE1113" s="42">
        <v>4.5</v>
      </c>
      <c r="AF1113" s="92"/>
      <c r="AG1113" s="90">
        <v>0.57999999999999996</v>
      </c>
      <c r="AH1113" s="90">
        <v>1.4</v>
      </c>
      <c r="AI1113" s="90">
        <v>87</v>
      </c>
      <c r="AJ1113" s="90">
        <v>106</v>
      </c>
      <c r="AK1113" s="88"/>
      <c r="AL1113" s="87">
        <v>220</v>
      </c>
      <c r="AM1113" s="89">
        <v>595</v>
      </c>
      <c r="AN1113" s="89">
        <v>568</v>
      </c>
      <c r="AO1113" s="87">
        <v>358</v>
      </c>
      <c r="AP1113" s="87">
        <v>44</v>
      </c>
      <c r="AQ1113" s="87">
        <v>7.6</v>
      </c>
      <c r="AR1113" s="87">
        <v>5.3</v>
      </c>
    </row>
    <row r="1114" spans="1:44" ht="18" customHeight="1" x14ac:dyDescent="0.25">
      <c r="A1114" t="s">
        <v>2181</v>
      </c>
      <c r="B1114" s="36" t="s">
        <v>2182</v>
      </c>
      <c r="C1114" s="11">
        <v>480</v>
      </c>
      <c r="D1114" s="11"/>
      <c r="E1114" s="37">
        <v>3</v>
      </c>
      <c r="F1114" s="38">
        <v>10.8</v>
      </c>
      <c r="G1114" s="87">
        <v>21.5</v>
      </c>
      <c r="H1114" s="87">
        <v>60.8</v>
      </c>
      <c r="I1114" s="87"/>
      <c r="J1114" s="87"/>
      <c r="K1114" s="87">
        <v>40</v>
      </c>
      <c r="L1114" s="88"/>
      <c r="M1114" s="87">
        <v>0</v>
      </c>
      <c r="N1114" s="87"/>
      <c r="O1114" s="87"/>
      <c r="P1114" s="87">
        <v>0</v>
      </c>
      <c r="Q1114" s="87">
        <v>6.24</v>
      </c>
      <c r="R1114" s="87"/>
      <c r="S1114" s="87"/>
      <c r="T1114" s="87"/>
      <c r="U1114" s="87">
        <v>4</v>
      </c>
      <c r="V1114" s="89"/>
      <c r="W1114" s="90"/>
      <c r="X1114" s="9">
        <v>550</v>
      </c>
      <c r="Y1114" s="9"/>
      <c r="Z1114" s="90">
        <v>8.5</v>
      </c>
      <c r="AA1114" s="90"/>
      <c r="AB1114" s="91">
        <v>0.9</v>
      </c>
      <c r="AC1114" s="90">
        <v>1</v>
      </c>
      <c r="AD1114" s="42"/>
      <c r="AE1114" s="42">
        <v>5</v>
      </c>
      <c r="AF1114" s="92"/>
      <c r="AG1114" s="90">
        <v>0.53</v>
      </c>
      <c r="AH1114" s="90">
        <v>1</v>
      </c>
      <c r="AI1114" s="90">
        <v>86.4</v>
      </c>
      <c r="AJ1114" s="90">
        <v>135</v>
      </c>
      <c r="AK1114" s="88"/>
      <c r="AL1114" s="87">
        <v>190</v>
      </c>
      <c r="AM1114" s="89">
        <v>530</v>
      </c>
      <c r="AN1114" s="89">
        <v>577</v>
      </c>
      <c r="AO1114" s="87">
        <v>366</v>
      </c>
      <c r="AP1114" s="87">
        <v>52</v>
      </c>
      <c r="AQ1114" s="87">
        <v>7.8</v>
      </c>
      <c r="AR1114" s="87">
        <v>5.7</v>
      </c>
    </row>
    <row r="1115" spans="1:44" ht="18" customHeight="1" x14ac:dyDescent="0.25">
      <c r="A1115" t="s">
        <v>2183</v>
      </c>
      <c r="B1115" s="36" t="s">
        <v>2184</v>
      </c>
      <c r="C1115" s="11">
        <v>512</v>
      </c>
      <c r="D1115" s="11"/>
      <c r="E1115" s="37">
        <v>2</v>
      </c>
      <c r="F1115" s="38">
        <v>9.6999999999999993</v>
      </c>
      <c r="G1115" s="87">
        <v>26</v>
      </c>
      <c r="H1115" s="87">
        <v>59.9</v>
      </c>
      <c r="I1115" s="87"/>
      <c r="J1115" s="87"/>
      <c r="K1115" s="87">
        <v>59.9</v>
      </c>
      <c r="L1115" s="88"/>
      <c r="M1115" s="87">
        <v>0</v>
      </c>
      <c r="N1115" s="87"/>
      <c r="O1115" s="87"/>
      <c r="P1115" s="87">
        <v>0</v>
      </c>
      <c r="Q1115" s="87">
        <v>10.57</v>
      </c>
      <c r="R1115" s="87"/>
      <c r="S1115" s="87"/>
      <c r="T1115" s="87"/>
      <c r="U1115" s="87">
        <v>4</v>
      </c>
      <c r="V1115" s="89"/>
      <c r="W1115" s="90"/>
      <c r="X1115" s="9">
        <v>510</v>
      </c>
      <c r="Y1115" s="9"/>
      <c r="Z1115" s="90">
        <v>6.7</v>
      </c>
      <c r="AA1115" s="90"/>
      <c r="AB1115" s="91">
        <v>0.5</v>
      </c>
      <c r="AC1115" s="90">
        <v>1.46</v>
      </c>
      <c r="AD1115" s="42"/>
      <c r="AE1115" s="42">
        <v>5.49</v>
      </c>
      <c r="AF1115" s="92"/>
      <c r="AG1115" s="90">
        <v>0.35</v>
      </c>
      <c r="AH1115" s="90">
        <v>1.2</v>
      </c>
      <c r="AI1115" s="90">
        <v>72</v>
      </c>
      <c r="AJ1115" s="90">
        <v>88</v>
      </c>
      <c r="AK1115" s="88"/>
      <c r="AL1115" s="87">
        <v>130</v>
      </c>
      <c r="AM1115" s="89">
        <v>500</v>
      </c>
      <c r="AN1115" s="89">
        <v>320</v>
      </c>
      <c r="AO1115" s="87">
        <v>175</v>
      </c>
      <c r="AP1115" s="87">
        <v>60</v>
      </c>
      <c r="AQ1115" s="87">
        <v>5.5</v>
      </c>
      <c r="AR1115" s="87">
        <v>4.8</v>
      </c>
    </row>
    <row r="1116" spans="1:44" ht="18" customHeight="1" x14ac:dyDescent="0.25">
      <c r="A1116" t="s">
        <v>2185</v>
      </c>
      <c r="B1116" s="36" t="s">
        <v>2186</v>
      </c>
      <c r="C1116" s="11">
        <v>491</v>
      </c>
      <c r="D1116" s="11"/>
      <c r="E1116" s="37">
        <v>2</v>
      </c>
      <c r="F1116" s="38">
        <v>11.1</v>
      </c>
      <c r="G1116" s="87">
        <v>22</v>
      </c>
      <c r="H1116" s="87">
        <v>62.2</v>
      </c>
      <c r="I1116" s="87"/>
      <c r="J1116" s="87"/>
      <c r="K1116" s="87">
        <v>38.299999999999997</v>
      </c>
      <c r="L1116" s="88"/>
      <c r="M1116" s="87">
        <v>0</v>
      </c>
      <c r="N1116" s="87">
        <v>13.1</v>
      </c>
      <c r="O1116" s="87"/>
      <c r="P1116" s="87">
        <v>0</v>
      </c>
      <c r="Q1116" s="87">
        <v>6.55</v>
      </c>
      <c r="R1116" s="87"/>
      <c r="S1116" s="87"/>
      <c r="T1116" s="87"/>
      <c r="U1116" s="87">
        <v>3.5</v>
      </c>
      <c r="V1116" s="89"/>
      <c r="W1116" s="90"/>
      <c r="X1116" s="9">
        <v>544</v>
      </c>
      <c r="Y1116" s="9"/>
      <c r="Z1116" s="90">
        <v>8.9</v>
      </c>
      <c r="AA1116" s="90"/>
      <c r="AB1116" s="91">
        <v>0.53</v>
      </c>
      <c r="AC1116" s="90">
        <v>1.1000000000000001</v>
      </c>
      <c r="AD1116" s="42"/>
      <c r="AE1116" s="42">
        <v>5</v>
      </c>
      <c r="AF1116" s="92"/>
      <c r="AG1116" s="90">
        <v>0.36</v>
      </c>
      <c r="AH1116" s="90">
        <v>1.1000000000000001</v>
      </c>
      <c r="AI1116" s="90">
        <v>100</v>
      </c>
      <c r="AJ1116" s="90">
        <v>94</v>
      </c>
      <c r="AK1116" s="88"/>
      <c r="AL1116" s="87">
        <v>235</v>
      </c>
      <c r="AM1116" s="89">
        <v>600</v>
      </c>
      <c r="AN1116" s="89">
        <v>550</v>
      </c>
      <c r="AO1116" s="87">
        <v>367</v>
      </c>
      <c r="AP1116" s="87">
        <v>48</v>
      </c>
      <c r="AQ1116" s="87">
        <v>7.2</v>
      </c>
      <c r="AR1116" s="87">
        <v>4.3</v>
      </c>
    </row>
    <row r="1117" spans="1:44" ht="18" customHeight="1" x14ac:dyDescent="0.25">
      <c r="A1117" t="s">
        <v>2187</v>
      </c>
      <c r="B1117" s="36" t="s">
        <v>2188</v>
      </c>
      <c r="C1117" s="11">
        <v>523</v>
      </c>
      <c r="D1117" s="11"/>
      <c r="E1117" s="37">
        <v>2</v>
      </c>
      <c r="F1117" s="38">
        <v>10.4</v>
      </c>
      <c r="G1117" s="87">
        <v>27.7</v>
      </c>
      <c r="H1117" s="87">
        <v>58</v>
      </c>
      <c r="I1117" s="87"/>
      <c r="J1117" s="87"/>
      <c r="K1117" s="87">
        <v>38</v>
      </c>
      <c r="L1117" s="88"/>
      <c r="M1117" s="87">
        <v>0</v>
      </c>
      <c r="N1117" s="87">
        <v>10</v>
      </c>
      <c r="O1117" s="87"/>
      <c r="P1117" s="87">
        <v>0</v>
      </c>
      <c r="Q1117" s="87">
        <v>11.34</v>
      </c>
      <c r="R1117" s="87"/>
      <c r="S1117" s="87"/>
      <c r="T1117" s="87"/>
      <c r="U1117" s="87">
        <v>4.3</v>
      </c>
      <c r="V1117" s="89"/>
      <c r="W1117" s="90"/>
      <c r="X1117" s="9">
        <v>525</v>
      </c>
      <c r="Y1117" s="9"/>
      <c r="Z1117" s="90">
        <v>7.8</v>
      </c>
      <c r="AA1117" s="90"/>
      <c r="AB1117" s="91">
        <v>0.49</v>
      </c>
      <c r="AC1117" s="90">
        <v>0.12</v>
      </c>
      <c r="AD1117" s="42"/>
      <c r="AE1117" s="42">
        <v>0.48</v>
      </c>
      <c r="AF1117" s="92"/>
      <c r="AG1117" s="90">
        <v>0.49</v>
      </c>
      <c r="AH1117" s="90">
        <v>1.2</v>
      </c>
      <c r="AI1117" s="90">
        <v>82</v>
      </c>
      <c r="AJ1117" s="90">
        <v>62</v>
      </c>
      <c r="AK1117" s="88"/>
      <c r="AL1117" s="87">
        <v>135</v>
      </c>
      <c r="AM1117" s="89">
        <v>450</v>
      </c>
      <c r="AN1117" s="89">
        <v>320</v>
      </c>
      <c r="AO1117" s="87">
        <v>168</v>
      </c>
      <c r="AP1117" s="87">
        <v>51</v>
      </c>
      <c r="AQ1117" s="87">
        <v>5.2</v>
      </c>
      <c r="AR1117" s="87">
        <v>4.8</v>
      </c>
    </row>
    <row r="1118" spans="1:44" ht="18" customHeight="1" x14ac:dyDescent="0.25">
      <c r="A1118" t="s">
        <v>2189</v>
      </c>
      <c r="B1118" s="36" t="s">
        <v>2190</v>
      </c>
      <c r="C1118" s="11">
        <v>496</v>
      </c>
      <c r="D1118" s="11"/>
      <c r="E1118" s="37">
        <v>2.5</v>
      </c>
      <c r="F1118" s="38">
        <v>11.2</v>
      </c>
      <c r="G1118" s="87">
        <v>23.7</v>
      </c>
      <c r="H1118" s="87">
        <v>59.4</v>
      </c>
      <c r="I1118" s="87"/>
      <c r="J1118" s="87"/>
      <c r="K1118" s="87">
        <v>31</v>
      </c>
      <c r="L1118" s="88"/>
      <c r="M1118" s="87">
        <v>0</v>
      </c>
      <c r="N1118" s="87">
        <v>9.6</v>
      </c>
      <c r="O1118" s="87"/>
      <c r="P1118" s="87">
        <v>0</v>
      </c>
      <c r="Q1118" s="87">
        <v>9.64</v>
      </c>
      <c r="R1118" s="87"/>
      <c r="S1118" s="87"/>
      <c r="T1118" s="87"/>
      <c r="U1118" s="87">
        <v>3.62</v>
      </c>
      <c r="V1118" s="89"/>
      <c r="W1118" s="90"/>
      <c r="X1118" s="9">
        <v>470</v>
      </c>
      <c r="Y1118" s="9"/>
      <c r="Z1118" s="90">
        <v>7.4</v>
      </c>
      <c r="AA1118" s="90"/>
      <c r="AB1118" s="91">
        <v>0.99</v>
      </c>
      <c r="AC1118" s="90">
        <v>1</v>
      </c>
      <c r="AD1118" s="42"/>
      <c r="AE1118" s="42">
        <v>4.5999999999999996</v>
      </c>
      <c r="AF1118" s="92"/>
      <c r="AG1118" s="90">
        <v>0.6</v>
      </c>
      <c r="AH1118" s="90">
        <v>1.5</v>
      </c>
      <c r="AI1118" s="90">
        <v>84</v>
      </c>
      <c r="AJ1118" s="90">
        <v>65</v>
      </c>
      <c r="AK1118" s="88"/>
      <c r="AL1118" s="87">
        <v>201</v>
      </c>
      <c r="AM1118" s="89">
        <v>563</v>
      </c>
      <c r="AN1118" s="89">
        <v>571</v>
      </c>
      <c r="AO1118" s="87">
        <v>380</v>
      </c>
      <c r="AP1118" s="87">
        <v>47</v>
      </c>
      <c r="AQ1118" s="87">
        <v>5.2</v>
      </c>
      <c r="AR1118" s="87">
        <v>6</v>
      </c>
    </row>
    <row r="1119" spans="1:44" ht="18" customHeight="1" x14ac:dyDescent="0.25">
      <c r="A1119" t="s">
        <v>2191</v>
      </c>
      <c r="B1119" s="36" t="s">
        <v>2192</v>
      </c>
      <c r="C1119" s="11">
        <v>511</v>
      </c>
      <c r="D1119" s="11"/>
      <c r="E1119" s="37">
        <v>21</v>
      </c>
      <c r="F1119" s="38">
        <v>9.6999999999999993</v>
      </c>
      <c r="G1119" s="87">
        <v>26</v>
      </c>
      <c r="H1119" s="87">
        <v>59.6</v>
      </c>
      <c r="I1119" s="87"/>
      <c r="J1119" s="87"/>
      <c r="K1119" s="87"/>
      <c r="L1119" s="88"/>
      <c r="M1119" s="87">
        <v>0</v>
      </c>
      <c r="N1119" s="87">
        <v>20.6</v>
      </c>
      <c r="O1119" s="87"/>
      <c r="P1119" s="87"/>
      <c r="Q1119" s="87"/>
      <c r="R1119" s="87"/>
      <c r="S1119" s="87"/>
      <c r="T1119" s="87"/>
      <c r="U1119" s="87">
        <v>4</v>
      </c>
      <c r="V1119" s="89"/>
      <c r="W1119" s="90"/>
      <c r="X1119" s="9">
        <v>510</v>
      </c>
      <c r="Y1119" s="9"/>
      <c r="Z1119" s="90">
        <v>6.7</v>
      </c>
      <c r="AA1119" s="90"/>
      <c r="AB1119" s="91">
        <v>0.5</v>
      </c>
      <c r="AC1119" s="90">
        <v>0.9</v>
      </c>
      <c r="AD1119" s="42"/>
      <c r="AE1119" s="42">
        <v>5.3</v>
      </c>
      <c r="AF1119" s="92"/>
      <c r="AG1119" s="90">
        <v>0.4</v>
      </c>
      <c r="AH1119" s="90">
        <v>1</v>
      </c>
      <c r="AI1119" s="90">
        <v>69.3</v>
      </c>
      <c r="AJ1119" s="90">
        <v>89</v>
      </c>
      <c r="AK1119" s="88"/>
      <c r="AL1119" s="87">
        <v>154</v>
      </c>
      <c r="AM1119" s="89">
        <v>550</v>
      </c>
      <c r="AN1119" s="89">
        <v>355</v>
      </c>
      <c r="AO1119" s="87">
        <v>187</v>
      </c>
      <c r="AP1119" s="87">
        <v>45</v>
      </c>
      <c r="AQ1119" s="87">
        <v>5.6</v>
      </c>
      <c r="AR1119" s="87">
        <v>3.8</v>
      </c>
    </row>
    <row r="1120" spans="1:44" ht="18" customHeight="1" x14ac:dyDescent="0.25">
      <c r="A1120" t="s">
        <v>2193</v>
      </c>
      <c r="B1120" s="36" t="s">
        <v>2194</v>
      </c>
      <c r="C1120" s="11">
        <v>503</v>
      </c>
      <c r="D1120" s="11"/>
      <c r="E1120" s="37">
        <v>3</v>
      </c>
      <c r="F1120" s="38">
        <v>10.8</v>
      </c>
      <c r="G1120" s="87">
        <v>25</v>
      </c>
      <c r="H1120" s="87">
        <v>58.6</v>
      </c>
      <c r="I1120" s="87"/>
      <c r="J1120" s="87"/>
      <c r="K1120" s="87"/>
      <c r="L1120" s="88"/>
      <c r="M1120" s="87">
        <v>0</v>
      </c>
      <c r="N1120" s="87"/>
      <c r="O1120" s="87"/>
      <c r="P1120" s="87"/>
      <c r="Q1120" s="87"/>
      <c r="R1120" s="87"/>
      <c r="S1120" s="87"/>
      <c r="T1120" s="87"/>
      <c r="U1120" s="87">
        <v>3.99</v>
      </c>
      <c r="V1120" s="89"/>
      <c r="W1120" s="90"/>
      <c r="X1120" s="9">
        <v>535</v>
      </c>
      <c r="Y1120" s="9"/>
      <c r="Z1120" s="90">
        <v>6.7</v>
      </c>
      <c r="AA1120" s="90"/>
      <c r="AB1120" s="91">
        <v>0.5</v>
      </c>
      <c r="AC1120" s="90">
        <v>0.55000000000000004</v>
      </c>
      <c r="AD1120" s="42"/>
      <c r="AE1120" s="42">
        <v>5.3</v>
      </c>
      <c r="AF1120" s="92"/>
      <c r="AG1120" s="90">
        <v>0.35</v>
      </c>
      <c r="AH1120" s="90">
        <v>1.4</v>
      </c>
      <c r="AI1120" s="90">
        <v>87.3</v>
      </c>
      <c r="AJ1120" s="90">
        <v>80</v>
      </c>
      <c r="AK1120" s="88"/>
      <c r="AL1120" s="87">
        <v>170</v>
      </c>
      <c r="AM1120" s="89">
        <v>600</v>
      </c>
      <c r="AN1120" s="89">
        <v>420</v>
      </c>
      <c r="AO1120" s="87">
        <v>245</v>
      </c>
      <c r="AP1120" s="87">
        <v>50</v>
      </c>
      <c r="AQ1120" s="87">
        <v>5.4</v>
      </c>
      <c r="AR1120" s="87">
        <v>4</v>
      </c>
    </row>
    <row r="1121" spans="1:44" ht="18" customHeight="1" x14ac:dyDescent="0.25">
      <c r="A1121" t="s">
        <v>2195</v>
      </c>
      <c r="B1121" s="36" t="s">
        <v>2196</v>
      </c>
      <c r="C1121" s="11">
        <v>494</v>
      </c>
      <c r="D1121" s="11"/>
      <c r="E1121" s="37">
        <v>3</v>
      </c>
      <c r="F1121" s="38">
        <v>14.8</v>
      </c>
      <c r="G1121" s="87">
        <v>25.1</v>
      </c>
      <c r="H1121" s="87">
        <v>53.9</v>
      </c>
      <c r="I1121" s="87"/>
      <c r="J1121" s="87"/>
      <c r="K1121" s="87"/>
      <c r="L1121" s="88"/>
      <c r="M1121" s="87">
        <v>0</v>
      </c>
      <c r="N1121" s="87">
        <v>6</v>
      </c>
      <c r="O1121" s="87"/>
      <c r="P1121" s="87"/>
      <c r="Q1121" s="87"/>
      <c r="R1121" s="87"/>
      <c r="S1121" s="87"/>
      <c r="T1121" s="87"/>
      <c r="U1121" s="87">
        <v>3.55</v>
      </c>
      <c r="V1121" s="89"/>
      <c r="W1121" s="90"/>
      <c r="X1121" s="9">
        <v>520</v>
      </c>
      <c r="Y1121" s="9"/>
      <c r="Z1121" s="90">
        <v>7.4</v>
      </c>
      <c r="AA1121" s="90"/>
      <c r="AB1121" s="91">
        <v>0.35</v>
      </c>
      <c r="AC1121" s="90">
        <v>0.74</v>
      </c>
      <c r="AD1121" s="42"/>
      <c r="AE1121" s="42">
        <v>4.9000000000000004</v>
      </c>
      <c r="AF1121" s="92"/>
      <c r="AG1121" s="90">
        <v>0.4</v>
      </c>
      <c r="AH1121" s="90">
        <v>1.5</v>
      </c>
      <c r="AI1121" s="90">
        <v>49</v>
      </c>
      <c r="AJ1121" s="90">
        <v>44</v>
      </c>
      <c r="AK1121" s="88"/>
      <c r="AL1121" s="87">
        <v>245</v>
      </c>
      <c r="AM1121" s="89">
        <v>618</v>
      </c>
      <c r="AN1121" s="89">
        <v>380</v>
      </c>
      <c r="AO1121" s="87">
        <v>255</v>
      </c>
      <c r="AP1121" s="87">
        <v>59</v>
      </c>
      <c r="AQ1121" s="87">
        <v>4.9000000000000004</v>
      </c>
      <c r="AR1121" s="87">
        <v>4.9000000000000004</v>
      </c>
    </row>
    <row r="1122" spans="1:44" ht="18" customHeight="1" x14ac:dyDescent="0.25">
      <c r="A1122" t="s">
        <v>2197</v>
      </c>
      <c r="B1122" s="36" t="s">
        <v>2198</v>
      </c>
      <c r="C1122" s="11">
        <v>506</v>
      </c>
      <c r="D1122" s="11"/>
      <c r="E1122" s="37">
        <v>3</v>
      </c>
      <c r="F1122" s="38">
        <v>12.5</v>
      </c>
      <c r="G1122" s="87">
        <v>26</v>
      </c>
      <c r="H1122" s="87">
        <v>55.5</v>
      </c>
      <c r="I1122" s="87"/>
      <c r="J1122" s="87"/>
      <c r="K1122" s="87"/>
      <c r="L1122" s="88"/>
      <c r="M1122" s="87">
        <v>0</v>
      </c>
      <c r="N1122" s="87"/>
      <c r="O1122" s="87"/>
      <c r="P1122" s="87"/>
      <c r="Q1122" s="87"/>
      <c r="R1122" s="87"/>
      <c r="S1122" s="87"/>
      <c r="T1122" s="87"/>
      <c r="U1122" s="87">
        <v>3.8</v>
      </c>
      <c r="V1122" s="89"/>
      <c r="W1122" s="90"/>
      <c r="X1122" s="9">
        <v>600</v>
      </c>
      <c r="Y1122" s="9"/>
      <c r="Z1122" s="90">
        <v>7.6</v>
      </c>
      <c r="AA1122" s="90"/>
      <c r="AB1122" s="91">
        <v>0.4</v>
      </c>
      <c r="AC1122" s="90">
        <v>1.1000000000000001</v>
      </c>
      <c r="AD1122" s="42"/>
      <c r="AE1122" s="42">
        <v>6.5</v>
      </c>
      <c r="AF1122" s="92"/>
      <c r="AG1122" s="90">
        <v>0.4</v>
      </c>
      <c r="AH1122" s="90">
        <v>1.5</v>
      </c>
      <c r="AI1122" s="90">
        <v>51</v>
      </c>
      <c r="AJ1122" s="90">
        <v>56</v>
      </c>
      <c r="AK1122" s="88"/>
      <c r="AL1122" s="87">
        <v>140</v>
      </c>
      <c r="AM1122" s="89">
        <v>530</v>
      </c>
      <c r="AN1122" s="89">
        <v>310</v>
      </c>
      <c r="AO1122" s="87">
        <v>165</v>
      </c>
      <c r="AP1122" s="87">
        <v>42</v>
      </c>
      <c r="AQ1122" s="87">
        <v>5.5</v>
      </c>
      <c r="AR1122" s="87">
        <v>5</v>
      </c>
    </row>
    <row r="1123" spans="1:44" ht="18" customHeight="1" x14ac:dyDescent="0.25">
      <c r="A1123" t="s">
        <v>2199</v>
      </c>
      <c r="B1123" s="36" t="s">
        <v>2200</v>
      </c>
      <c r="C1123" s="11">
        <v>507</v>
      </c>
      <c r="D1123" s="11"/>
      <c r="E1123" s="37">
        <v>2</v>
      </c>
      <c r="F1123" s="38">
        <v>14.2</v>
      </c>
      <c r="G1123" s="87">
        <v>26.4</v>
      </c>
      <c r="H1123" s="87">
        <v>53.2</v>
      </c>
      <c r="I1123" s="87"/>
      <c r="J1123" s="87"/>
      <c r="K1123" s="87"/>
      <c r="L1123" s="88"/>
      <c r="M1123" s="87">
        <v>0</v>
      </c>
      <c r="N1123" s="87"/>
      <c r="O1123" s="87"/>
      <c r="P1123" s="87"/>
      <c r="Q1123" s="87"/>
      <c r="R1123" s="87"/>
      <c r="S1123" s="87"/>
      <c r="T1123" s="87"/>
      <c r="U1123" s="87">
        <v>3.99</v>
      </c>
      <c r="V1123" s="89"/>
      <c r="W1123" s="90"/>
      <c r="X1123" s="9">
        <v>636</v>
      </c>
      <c r="Y1123" s="9"/>
      <c r="Z1123" s="90">
        <v>8.9</v>
      </c>
      <c r="AA1123" s="90"/>
      <c r="AB1123" s="91">
        <v>0.76</v>
      </c>
      <c r="AC1123" s="90">
        <v>1.1000000000000001</v>
      </c>
      <c r="AD1123" s="42"/>
      <c r="AE1123" s="42">
        <v>5.0999999999999996</v>
      </c>
      <c r="AF1123" s="92"/>
      <c r="AG1123" s="90">
        <v>0.51</v>
      </c>
      <c r="AH1123" s="90">
        <v>1.6</v>
      </c>
      <c r="AI1123" s="90">
        <v>89</v>
      </c>
      <c r="AJ1123" s="90">
        <v>88</v>
      </c>
      <c r="AK1123" s="88"/>
      <c r="AL1123" s="87">
        <v>177</v>
      </c>
      <c r="AM1123" s="89">
        <v>532</v>
      </c>
      <c r="AN1123" s="89">
        <v>558</v>
      </c>
      <c r="AO1123" s="87">
        <v>330</v>
      </c>
      <c r="AP1123" s="87">
        <v>50</v>
      </c>
      <c r="AQ1123" s="87">
        <v>5.3</v>
      </c>
      <c r="AR1123" s="87">
        <v>6.1</v>
      </c>
    </row>
    <row r="1124" spans="1:44" ht="18" customHeight="1" x14ac:dyDescent="0.25">
      <c r="A1124" t="s">
        <v>2201</v>
      </c>
      <c r="B1124" s="36" t="s">
        <v>2202</v>
      </c>
      <c r="C1124" s="11">
        <v>519</v>
      </c>
      <c r="D1124" s="11"/>
      <c r="E1124" s="37">
        <v>2</v>
      </c>
      <c r="F1124" s="38">
        <v>9.6</v>
      </c>
      <c r="G1124" s="87">
        <v>27.7</v>
      </c>
      <c r="H1124" s="87">
        <v>57.8</v>
      </c>
      <c r="I1124" s="87"/>
      <c r="J1124" s="87"/>
      <c r="K1124" s="87"/>
      <c r="L1124" s="88"/>
      <c r="M1124" s="87">
        <v>0</v>
      </c>
      <c r="N1124" s="87"/>
      <c r="O1124" s="87"/>
      <c r="P1124" s="87"/>
      <c r="Q1124" s="87"/>
      <c r="R1124" s="87"/>
      <c r="S1124" s="87"/>
      <c r="T1124" s="87"/>
      <c r="U1124" s="87">
        <v>4.0999999999999996</v>
      </c>
      <c r="V1124" s="89"/>
      <c r="W1124" s="90"/>
      <c r="X1124" s="9">
        <v>527</v>
      </c>
      <c r="Y1124" s="9"/>
      <c r="Z1124" s="90">
        <v>7.2</v>
      </c>
      <c r="AA1124" s="90"/>
      <c r="AB1124" s="91">
        <v>0.57999999999999996</v>
      </c>
      <c r="AC1124" s="90">
        <v>1.1000000000000001</v>
      </c>
      <c r="AD1124" s="42"/>
      <c r="AE1124" s="42">
        <v>4.55</v>
      </c>
      <c r="AF1124" s="92"/>
      <c r="AG1124" s="90">
        <v>0.4</v>
      </c>
      <c r="AH1124" s="90">
        <v>1.85</v>
      </c>
      <c r="AI1124" s="90">
        <v>87</v>
      </c>
      <c r="AJ1124" s="90">
        <v>74</v>
      </c>
      <c r="AK1124" s="88"/>
      <c r="AL1124" s="87">
        <v>133</v>
      </c>
      <c r="AM1124" s="89">
        <v>525</v>
      </c>
      <c r="AN1124" s="89">
        <v>330</v>
      </c>
      <c r="AO1124" s="87">
        <v>183</v>
      </c>
      <c r="AP1124" s="87">
        <v>44</v>
      </c>
      <c r="AQ1124" s="87">
        <v>5.2</v>
      </c>
      <c r="AR1124" s="87">
        <v>5.4</v>
      </c>
    </row>
    <row r="1125" spans="1:44" ht="18" customHeight="1" x14ac:dyDescent="0.25">
      <c r="A1125" t="s">
        <v>2203</v>
      </c>
      <c r="B1125" s="36" t="s">
        <v>2204</v>
      </c>
      <c r="C1125" s="11">
        <v>498</v>
      </c>
      <c r="D1125" s="11"/>
      <c r="E1125" s="37">
        <v>2</v>
      </c>
      <c r="F1125" s="38">
        <v>9.9</v>
      </c>
      <c r="G1125" s="87">
        <v>23.5</v>
      </c>
      <c r="H1125" s="87">
        <v>61.7</v>
      </c>
      <c r="I1125" s="87"/>
      <c r="J1125" s="87"/>
      <c r="K1125" s="87"/>
      <c r="L1125" s="88"/>
      <c r="M1125" s="87">
        <v>0</v>
      </c>
      <c r="N1125" s="87"/>
      <c r="O1125" s="87"/>
      <c r="P1125" s="87"/>
      <c r="Q1125" s="87"/>
      <c r="R1125" s="87"/>
      <c r="S1125" s="87"/>
      <c r="T1125" s="87"/>
      <c r="U1125" s="87">
        <v>3.8</v>
      </c>
      <c r="V1125" s="89"/>
      <c r="W1125" s="90"/>
      <c r="X1125" s="9">
        <v>530</v>
      </c>
      <c r="Y1125" s="9"/>
      <c r="Z1125" s="90">
        <v>8.5</v>
      </c>
      <c r="AA1125" s="90"/>
      <c r="AB1125" s="91">
        <v>0.91</v>
      </c>
      <c r="AC1125" s="90">
        <v>1.3</v>
      </c>
      <c r="AD1125" s="42"/>
      <c r="AE1125" s="42">
        <v>4.4000000000000004</v>
      </c>
      <c r="AF1125" s="92"/>
      <c r="AG1125" s="90">
        <v>0.56000000000000005</v>
      </c>
      <c r="AH1125" s="90">
        <v>1</v>
      </c>
      <c r="AI1125" s="90">
        <v>85</v>
      </c>
      <c r="AJ1125" s="90">
        <v>106</v>
      </c>
      <c r="AK1125" s="88"/>
      <c r="AL1125" s="87">
        <v>195</v>
      </c>
      <c r="AM1125" s="89">
        <v>550</v>
      </c>
      <c r="AN1125" s="89">
        <v>550</v>
      </c>
      <c r="AO1125" s="87">
        <v>320</v>
      </c>
      <c r="AP1125" s="87">
        <v>51</v>
      </c>
      <c r="AQ1125" s="87">
        <v>7.3</v>
      </c>
      <c r="AR1125" s="87">
        <v>5.2</v>
      </c>
    </row>
    <row r="1126" spans="1:44" ht="18" customHeight="1" x14ac:dyDescent="0.25">
      <c r="A1126" t="s">
        <v>2205</v>
      </c>
      <c r="B1126" s="36" t="s">
        <v>2206</v>
      </c>
      <c r="C1126" s="11">
        <v>492</v>
      </c>
      <c r="D1126" s="11"/>
      <c r="E1126" s="37">
        <v>2</v>
      </c>
      <c r="F1126" s="38">
        <v>11</v>
      </c>
      <c r="G1126" s="87">
        <v>22.3</v>
      </c>
      <c r="H1126" s="87">
        <v>61.8</v>
      </c>
      <c r="I1126" s="87"/>
      <c r="J1126" s="87"/>
      <c r="K1126" s="87"/>
      <c r="L1126" s="88"/>
      <c r="M1126" s="87">
        <v>0</v>
      </c>
      <c r="N1126" s="87"/>
      <c r="O1126" s="87"/>
      <c r="P1126" s="87"/>
      <c r="Q1126" s="87"/>
      <c r="R1126" s="87"/>
      <c r="S1126" s="87"/>
      <c r="T1126" s="87"/>
      <c r="U1126" s="87">
        <v>4.7</v>
      </c>
      <c r="V1126" s="89"/>
      <c r="W1126" s="90"/>
      <c r="X1126" s="9">
        <v>550</v>
      </c>
      <c r="Y1126" s="9"/>
      <c r="Z1126" s="90">
        <v>8.6999999999999993</v>
      </c>
      <c r="AA1126" s="90"/>
      <c r="AB1126" s="91">
        <v>1</v>
      </c>
      <c r="AC1126" s="90">
        <v>1.4</v>
      </c>
      <c r="AD1126" s="42"/>
      <c r="AE1126" s="42">
        <v>4.5</v>
      </c>
      <c r="AF1126" s="92"/>
      <c r="AG1126" s="90">
        <v>0.57999999999999996</v>
      </c>
      <c r="AH1126" s="90">
        <v>1.1000000000000001</v>
      </c>
      <c r="AI1126" s="90">
        <v>87</v>
      </c>
      <c r="AJ1126" s="90">
        <v>125</v>
      </c>
      <c r="AK1126" s="88"/>
      <c r="AL1126" s="87">
        <v>195</v>
      </c>
      <c r="AM1126" s="89">
        <v>550</v>
      </c>
      <c r="AN1126" s="89">
        <v>575</v>
      </c>
      <c r="AO1126" s="87">
        <v>340</v>
      </c>
      <c r="AP1126" s="87">
        <v>50</v>
      </c>
      <c r="AQ1126" s="87">
        <v>7.6</v>
      </c>
      <c r="AR1126" s="87">
        <v>5.3</v>
      </c>
    </row>
    <row r="1127" spans="1:44" ht="18" customHeight="1" x14ac:dyDescent="0.25">
      <c r="A1127" t="s">
        <v>2207</v>
      </c>
      <c r="B1127" s="36" t="s">
        <v>2208</v>
      </c>
      <c r="C1127" s="11">
        <v>513</v>
      </c>
      <c r="D1127" s="11"/>
      <c r="E1127" s="37">
        <v>2</v>
      </c>
      <c r="F1127" s="38">
        <v>9.74</v>
      </c>
      <c r="G1127" s="87">
        <v>26</v>
      </c>
      <c r="H1127" s="87">
        <v>59.9</v>
      </c>
      <c r="I1127" s="87"/>
      <c r="J1127" s="87"/>
      <c r="K1127" s="87"/>
      <c r="L1127" s="88"/>
      <c r="M1127" s="87">
        <v>0</v>
      </c>
      <c r="N1127" s="87">
        <v>8.4</v>
      </c>
      <c r="O1127" s="87"/>
      <c r="P1127" s="87"/>
      <c r="Q1127" s="87"/>
      <c r="R1127" s="87"/>
      <c r="S1127" s="87"/>
      <c r="T1127" s="87"/>
      <c r="U1127" s="87">
        <v>4</v>
      </c>
      <c r="V1127" s="89"/>
      <c r="W1127" s="90"/>
      <c r="X1127" s="9">
        <v>510</v>
      </c>
      <c r="Y1127" s="9"/>
      <c r="Z1127" s="90">
        <v>7</v>
      </c>
      <c r="AA1127" s="90"/>
      <c r="AB1127" s="91">
        <v>0.5</v>
      </c>
      <c r="AC1127" s="90">
        <v>1.46</v>
      </c>
      <c r="AD1127" s="42"/>
      <c r="AE1127" s="42">
        <v>5.49</v>
      </c>
      <c r="AF1127" s="92"/>
      <c r="AG1127" s="90">
        <v>0.35</v>
      </c>
      <c r="AH1127" s="90">
        <v>1</v>
      </c>
      <c r="AI1127" s="90">
        <v>70</v>
      </c>
      <c r="AJ1127" s="90">
        <v>88</v>
      </c>
      <c r="AK1127" s="88"/>
      <c r="AL1127" s="87">
        <v>130</v>
      </c>
      <c r="AM1127" s="89">
        <v>500</v>
      </c>
      <c r="AN1127" s="89">
        <v>320</v>
      </c>
      <c r="AO1127" s="87">
        <v>175</v>
      </c>
      <c r="AP1127" s="87">
        <v>60</v>
      </c>
      <c r="AQ1127" s="87">
        <v>5.5</v>
      </c>
      <c r="AR1127" s="87">
        <v>4.8</v>
      </c>
    </row>
    <row r="1128" spans="1:44" ht="18" customHeight="1" x14ac:dyDescent="0.25">
      <c r="A1128" t="s">
        <v>2209</v>
      </c>
      <c r="B1128" s="36" t="s">
        <v>2210</v>
      </c>
      <c r="C1128" s="11">
        <v>393</v>
      </c>
      <c r="D1128" s="11"/>
      <c r="E1128" s="37">
        <v>0</v>
      </c>
      <c r="F1128" s="38">
        <v>6.8</v>
      </c>
      <c r="G1128" s="87">
        <v>1.2</v>
      </c>
      <c r="H1128" s="87">
        <v>87.6</v>
      </c>
      <c r="I1128" s="87"/>
      <c r="J1128" s="87"/>
      <c r="K1128" s="87">
        <v>17.600000000000001</v>
      </c>
      <c r="L1128" s="88"/>
      <c r="M1128" s="87">
        <v>0</v>
      </c>
      <c r="N1128" s="87"/>
      <c r="O1128" s="87"/>
      <c r="P1128" s="87">
        <v>2.15</v>
      </c>
      <c r="Q1128" s="87">
        <v>0.23</v>
      </c>
      <c r="R1128" s="87"/>
      <c r="S1128" s="87"/>
      <c r="T1128" s="87"/>
      <c r="U1128" s="87">
        <v>0.39</v>
      </c>
      <c r="V1128" s="89"/>
      <c r="W1128" s="90"/>
      <c r="X1128" s="9">
        <v>268</v>
      </c>
      <c r="Y1128" s="9"/>
      <c r="Z1128" s="90">
        <v>9</v>
      </c>
      <c r="AA1128" s="90"/>
      <c r="AB1128" s="91">
        <v>0.65</v>
      </c>
      <c r="AC1128" s="90">
        <v>0</v>
      </c>
      <c r="AD1128" s="42"/>
      <c r="AE1128" s="42">
        <v>6.5</v>
      </c>
      <c r="AF1128" s="92"/>
      <c r="AG1128" s="90">
        <v>0.3</v>
      </c>
      <c r="AH1128" s="90">
        <v>0</v>
      </c>
      <c r="AI1128" s="90">
        <v>28</v>
      </c>
      <c r="AJ1128" s="90">
        <v>60</v>
      </c>
      <c r="AK1128" s="88"/>
      <c r="AL1128" s="93" t="s">
        <v>2211</v>
      </c>
      <c r="AM1128" s="89">
        <v>0</v>
      </c>
      <c r="AN1128" s="89">
        <v>147</v>
      </c>
      <c r="AO1128" s="87">
        <v>0</v>
      </c>
      <c r="AP1128" s="87"/>
      <c r="AQ1128" s="87">
        <v>5.5</v>
      </c>
      <c r="AR1128" s="87">
        <v>1</v>
      </c>
    </row>
    <row r="1129" spans="1:44" ht="18" customHeight="1" x14ac:dyDescent="0.25">
      <c r="A1129" t="s">
        <v>2212</v>
      </c>
      <c r="B1129" s="36" t="s">
        <v>2213</v>
      </c>
      <c r="C1129" s="11">
        <v>433</v>
      </c>
      <c r="D1129" s="11"/>
      <c r="E1129" s="37">
        <v>0</v>
      </c>
      <c r="F1129" s="38">
        <v>13.4</v>
      </c>
      <c r="G1129" s="87">
        <v>11</v>
      </c>
      <c r="H1129" s="87">
        <v>69.400000000000006</v>
      </c>
      <c r="I1129" s="87"/>
      <c r="J1129" s="87"/>
      <c r="K1129" s="87">
        <v>28.84</v>
      </c>
      <c r="L1129" s="88"/>
      <c r="M1129" s="87">
        <v>0</v>
      </c>
      <c r="N1129" s="87"/>
      <c r="O1129" s="87"/>
      <c r="P1129" s="87">
        <v>1.2</v>
      </c>
      <c r="Q1129" s="87">
        <v>4.37</v>
      </c>
      <c r="R1129" s="87"/>
      <c r="S1129" s="87"/>
      <c r="T1129" s="87"/>
      <c r="U1129" s="87">
        <v>1.615</v>
      </c>
      <c r="V1129" s="89"/>
      <c r="W1129" s="90"/>
      <c r="X1129" s="9">
        <v>360</v>
      </c>
      <c r="Y1129" s="9"/>
      <c r="Z1129" s="90">
        <v>5</v>
      </c>
      <c r="AA1129" s="90"/>
      <c r="AB1129" s="91">
        <v>0.6</v>
      </c>
      <c r="AC1129" s="90"/>
      <c r="AD1129" s="42"/>
      <c r="AE1129" s="42">
        <v>6</v>
      </c>
      <c r="AF1129" s="92"/>
      <c r="AG1129" s="90">
        <v>0.3</v>
      </c>
      <c r="AH1129" s="90"/>
      <c r="AI1129" s="90">
        <v>45</v>
      </c>
      <c r="AJ1129" s="90">
        <v>33</v>
      </c>
      <c r="AK1129" s="88"/>
      <c r="AL1129" s="87">
        <v>130</v>
      </c>
      <c r="AM1129" s="89"/>
      <c r="AN1129" s="89">
        <v>430</v>
      </c>
      <c r="AO1129" s="87"/>
      <c r="AP1129" s="87"/>
      <c r="AQ1129" s="87">
        <v>7.5</v>
      </c>
      <c r="AR1129" s="87">
        <v>2.2999999999999998</v>
      </c>
    </row>
    <row r="1130" spans="1:44" ht="18" customHeight="1" x14ac:dyDescent="0.25">
      <c r="A1130" t="s">
        <v>2214</v>
      </c>
      <c r="B1130" s="36" t="s">
        <v>2215</v>
      </c>
      <c r="C1130" s="11">
        <v>430</v>
      </c>
      <c r="D1130" s="11"/>
      <c r="E1130" s="37">
        <v>0</v>
      </c>
      <c r="F1130" s="38">
        <v>13</v>
      </c>
      <c r="G1130" s="87">
        <v>10</v>
      </c>
      <c r="H1130" s="87">
        <v>70.7</v>
      </c>
      <c r="I1130" s="87"/>
      <c r="J1130" s="87"/>
      <c r="K1130" s="87">
        <v>30</v>
      </c>
      <c r="L1130" s="88"/>
      <c r="M1130" s="87">
        <v>0</v>
      </c>
      <c r="N1130" s="87"/>
      <c r="O1130" s="87"/>
      <c r="P1130" s="87">
        <v>2.6</v>
      </c>
      <c r="Q1130" s="87">
        <v>4.0999999999999996</v>
      </c>
      <c r="R1130" s="87"/>
      <c r="S1130" s="87"/>
      <c r="T1130" s="87"/>
      <c r="U1130" s="87">
        <v>1.6</v>
      </c>
      <c r="V1130" s="89"/>
      <c r="W1130" s="90"/>
      <c r="X1130" s="9">
        <v>360</v>
      </c>
      <c r="Y1130" s="9"/>
      <c r="Z1130" s="90">
        <v>5.5</v>
      </c>
      <c r="AA1130" s="90"/>
      <c r="AB1130" s="91">
        <v>0.9</v>
      </c>
      <c r="AC1130" s="90"/>
      <c r="AD1130" s="42"/>
      <c r="AE1130" s="42">
        <v>6</v>
      </c>
      <c r="AF1130" s="92"/>
      <c r="AG1130" s="90">
        <v>0.3</v>
      </c>
      <c r="AH1130" s="90"/>
      <c r="AI1130" s="90">
        <v>55</v>
      </c>
      <c r="AJ1130" s="90">
        <v>34</v>
      </c>
      <c r="AK1130" s="88"/>
      <c r="AL1130" s="87">
        <v>120</v>
      </c>
      <c r="AM1130" s="89"/>
      <c r="AN1130" s="89">
        <v>390</v>
      </c>
      <c r="AO1130" s="87"/>
      <c r="AP1130" s="87"/>
      <c r="AQ1130" s="87">
        <v>7.5</v>
      </c>
      <c r="AR1130" s="87">
        <v>2.7</v>
      </c>
    </row>
    <row r="1131" spans="1:44" ht="18" customHeight="1" x14ac:dyDescent="0.25">
      <c r="B1131" s="32" t="s">
        <v>2223</v>
      </c>
      <c r="C1131" s="11"/>
      <c r="D1131" s="11"/>
      <c r="E1131" s="37"/>
      <c r="F1131" s="38"/>
      <c r="G1131" s="87"/>
      <c r="H1131" s="87"/>
      <c r="I1131" s="87"/>
      <c r="J1131" s="87"/>
      <c r="K1131" s="87"/>
      <c r="L1131" s="88"/>
      <c r="M1131" s="87"/>
      <c r="N1131" s="87"/>
      <c r="O1131" s="87"/>
      <c r="P1131" s="87"/>
      <c r="Q1131" s="87"/>
      <c r="R1131" s="87"/>
      <c r="S1131" s="87"/>
      <c r="T1131" s="87"/>
      <c r="U1131" s="87"/>
      <c r="V1131" s="89"/>
      <c r="W1131" s="90"/>
      <c r="X1131" s="9"/>
      <c r="Y1131" s="9"/>
      <c r="Z1131" s="90"/>
      <c r="AA1131" s="90"/>
      <c r="AB1131" s="91"/>
      <c r="AC1131" s="90"/>
      <c r="AD1131" s="42"/>
      <c r="AE1131" s="42"/>
      <c r="AF1131" s="92"/>
      <c r="AG1131" s="90"/>
      <c r="AH1131" s="90"/>
      <c r="AI1131" s="90"/>
      <c r="AJ1131" s="90"/>
      <c r="AK1131" s="88"/>
      <c r="AL1131" s="87"/>
      <c r="AM1131" s="89"/>
      <c r="AN1131" s="89"/>
      <c r="AO1131" s="87"/>
      <c r="AP1131" s="87"/>
      <c r="AQ1131" s="87"/>
      <c r="AR1131" s="87"/>
    </row>
    <row r="1132" spans="1:44" ht="18" customHeight="1" x14ac:dyDescent="0.25">
      <c r="A1132" t="s">
        <v>2216</v>
      </c>
      <c r="B1132" s="26" t="s">
        <v>2217</v>
      </c>
      <c r="C1132" s="28">
        <v>420</v>
      </c>
      <c r="F1132" s="25">
        <v>12.5</v>
      </c>
      <c r="G1132" s="25">
        <v>11</v>
      </c>
      <c r="H1132" s="25">
        <v>68</v>
      </c>
      <c r="U1132" s="25">
        <v>1.1000000000000001</v>
      </c>
      <c r="X1132" s="22">
        <v>325</v>
      </c>
      <c r="Z1132" s="22">
        <v>6.6</v>
      </c>
      <c r="AA1132" s="22">
        <v>2.75E-2</v>
      </c>
      <c r="AB1132" s="22">
        <v>0.35</v>
      </c>
      <c r="AC1132" s="22">
        <v>0.52</v>
      </c>
      <c r="AE1132" s="22">
        <v>3.9</v>
      </c>
      <c r="AG1132" s="22">
        <v>0.4</v>
      </c>
      <c r="AH1132" s="22">
        <v>0.86</v>
      </c>
      <c r="AI1132" s="22">
        <v>35</v>
      </c>
      <c r="AJ1132" s="22">
        <v>47</v>
      </c>
      <c r="AL1132" s="28">
        <v>200</v>
      </c>
      <c r="AM1132" s="28">
        <v>360</v>
      </c>
      <c r="AN1132" s="28">
        <v>257</v>
      </c>
      <c r="AO1132" s="28">
        <v>200</v>
      </c>
      <c r="AP1132" s="28">
        <v>35</v>
      </c>
      <c r="AQ1132" s="25">
        <v>4.2</v>
      </c>
      <c r="AR1132" s="25">
        <v>3.3</v>
      </c>
    </row>
    <row r="1133" spans="1:44" ht="18" customHeight="1" x14ac:dyDescent="0.25">
      <c r="A1133" t="s">
        <v>2218</v>
      </c>
      <c r="B1133" s="26" t="s">
        <v>2219</v>
      </c>
      <c r="C1133" s="28">
        <v>290</v>
      </c>
      <c r="E1133" s="29">
        <v>0</v>
      </c>
      <c r="F1133" s="25">
        <v>50</v>
      </c>
      <c r="G1133" s="25">
        <v>0</v>
      </c>
      <c r="H1133" s="25">
        <v>22.4</v>
      </c>
      <c r="K1133" s="25">
        <v>0</v>
      </c>
      <c r="L1133" s="30">
        <v>0</v>
      </c>
      <c r="M1133" s="25">
        <v>0</v>
      </c>
      <c r="N1133" s="25">
        <v>0</v>
      </c>
      <c r="O1133" s="25">
        <v>0</v>
      </c>
      <c r="P1133" s="25">
        <v>0</v>
      </c>
      <c r="Q1133" s="25">
        <v>0</v>
      </c>
      <c r="R1133" s="25">
        <v>0</v>
      </c>
      <c r="S1133" s="25">
        <v>0</v>
      </c>
      <c r="T1133" s="25">
        <v>0</v>
      </c>
      <c r="U1133" s="25">
        <v>0</v>
      </c>
      <c r="V1133" s="28">
        <v>0</v>
      </c>
      <c r="X1133" s="22">
        <v>1750</v>
      </c>
      <c r="Z1133" s="22">
        <v>22.5</v>
      </c>
      <c r="AB1133" s="22">
        <v>2</v>
      </c>
      <c r="AC1133" s="22">
        <v>1.8</v>
      </c>
      <c r="AE1133" s="22">
        <v>21</v>
      </c>
      <c r="AG1133" s="22">
        <v>1.5</v>
      </c>
      <c r="AH1133" s="22">
        <v>4</v>
      </c>
      <c r="AI1133" s="22">
        <v>150</v>
      </c>
      <c r="AJ1133" s="22">
        <v>275</v>
      </c>
      <c r="AL1133" s="28">
        <v>700</v>
      </c>
      <c r="AM1133" s="28">
        <v>2230</v>
      </c>
      <c r="AN1133" s="28">
        <v>1900</v>
      </c>
      <c r="AO1133" s="28">
        <v>1130</v>
      </c>
      <c r="AP1133" s="28">
        <v>190</v>
      </c>
      <c r="AQ1133" s="25">
        <v>29</v>
      </c>
      <c r="AR1133" s="25">
        <v>18</v>
      </c>
    </row>
    <row r="1134" spans="1:44" ht="18" customHeight="1" x14ac:dyDescent="0.25">
      <c r="A1134" s="35" t="s">
        <v>2232</v>
      </c>
      <c r="B1134" s="36" t="s">
        <v>2233</v>
      </c>
      <c r="C1134" s="28">
        <v>303</v>
      </c>
      <c r="E1134" s="29">
        <v>0</v>
      </c>
      <c r="F1134" s="25">
        <v>63</v>
      </c>
      <c r="G1134" s="25">
        <v>0</v>
      </c>
      <c r="H1134" s="25">
        <v>12.7</v>
      </c>
      <c r="K1134" s="25">
        <v>0</v>
      </c>
      <c r="L1134" s="30">
        <v>0</v>
      </c>
      <c r="M1134" s="25">
        <v>0</v>
      </c>
      <c r="N1134" s="25">
        <v>0</v>
      </c>
      <c r="O1134" s="25">
        <v>0</v>
      </c>
      <c r="P1134" s="25">
        <v>0</v>
      </c>
      <c r="Q1134" s="25">
        <v>0</v>
      </c>
      <c r="R1134" s="25">
        <v>0</v>
      </c>
      <c r="S1134" s="25">
        <v>0</v>
      </c>
      <c r="T1134" s="25">
        <v>0</v>
      </c>
      <c r="U1134" s="25">
        <v>0</v>
      </c>
      <c r="V1134" s="28">
        <v>0</v>
      </c>
      <c r="X1134" s="22">
        <v>1100</v>
      </c>
      <c r="Z1134" s="22">
        <v>5.5</v>
      </c>
      <c r="AA1134" s="22">
        <v>18</v>
      </c>
      <c r="AB1134" s="22">
        <v>1.6</v>
      </c>
      <c r="AC1134" s="22">
        <v>2</v>
      </c>
      <c r="AE1134" s="22">
        <v>22.5</v>
      </c>
      <c r="AG1134" s="22">
        <v>1.8</v>
      </c>
      <c r="AH1134" s="22">
        <v>3</v>
      </c>
      <c r="AI1134" s="22">
        <v>80</v>
      </c>
      <c r="AJ1134" s="22">
        <v>350</v>
      </c>
      <c r="AL1134" s="28">
        <v>640</v>
      </c>
      <c r="AM1134" s="28">
        <v>1330</v>
      </c>
      <c r="AN1134" s="28">
        <v>1310</v>
      </c>
      <c r="AO1134" s="28">
        <v>1015</v>
      </c>
      <c r="AP1134" s="28">
        <v>155</v>
      </c>
      <c r="AQ1134" s="25">
        <v>15</v>
      </c>
      <c r="AR1134" s="25">
        <v>9.1</v>
      </c>
    </row>
    <row r="1135" spans="1:44" ht="18" customHeight="1" x14ac:dyDescent="0.25">
      <c r="A1135" t="s">
        <v>2220</v>
      </c>
      <c r="B1135" s="26" t="s">
        <v>2221</v>
      </c>
      <c r="C1135" s="28">
        <v>384</v>
      </c>
      <c r="E1135" s="29">
        <v>0</v>
      </c>
      <c r="F1135" s="25">
        <v>0</v>
      </c>
      <c r="G1135" s="25">
        <v>0</v>
      </c>
      <c r="H1135" s="25">
        <v>96</v>
      </c>
      <c r="K1135" s="25">
        <v>6</v>
      </c>
      <c r="L1135" s="30">
        <v>0</v>
      </c>
      <c r="M1135" s="25">
        <v>0</v>
      </c>
      <c r="N1135" s="25">
        <v>0</v>
      </c>
      <c r="O1135" s="25">
        <v>0</v>
      </c>
      <c r="P1135" s="25">
        <v>0</v>
      </c>
      <c r="Q1135" s="25">
        <v>0</v>
      </c>
      <c r="R1135" s="25">
        <v>0</v>
      </c>
      <c r="S1135" s="25">
        <v>0</v>
      </c>
      <c r="T1135" s="25">
        <v>0</v>
      </c>
      <c r="U1135" s="25">
        <v>0</v>
      </c>
      <c r="V1135" s="28">
        <v>0</v>
      </c>
      <c r="X1135" s="22">
        <v>0</v>
      </c>
      <c r="Y1135" s="22">
        <v>0</v>
      </c>
      <c r="Z1135" s="22">
        <v>0</v>
      </c>
      <c r="AA1135" s="22">
        <v>0</v>
      </c>
      <c r="AB1135" s="22">
        <v>0</v>
      </c>
      <c r="AC1135" s="22">
        <v>0</v>
      </c>
      <c r="AD1135" s="9">
        <v>0</v>
      </c>
      <c r="AE1135" s="22">
        <v>0</v>
      </c>
      <c r="AF1135" s="31">
        <v>0</v>
      </c>
      <c r="AG1135" s="22">
        <v>0</v>
      </c>
      <c r="AH1135" s="22">
        <v>0</v>
      </c>
      <c r="AI1135" s="22">
        <v>0</v>
      </c>
      <c r="AJ1135" s="22">
        <v>0</v>
      </c>
      <c r="AK1135" s="30">
        <v>0</v>
      </c>
      <c r="AL1135" s="28">
        <v>2</v>
      </c>
      <c r="AM1135" s="28">
        <v>0</v>
      </c>
      <c r="AN1135" s="28">
        <v>0</v>
      </c>
      <c r="AO1135" s="28">
        <v>0</v>
      </c>
      <c r="AP1135" s="28">
        <v>0</v>
      </c>
      <c r="AQ1135" s="25">
        <v>0</v>
      </c>
      <c r="AR1135" s="25">
        <v>0</v>
      </c>
    </row>
    <row r="1136" spans="1:44" ht="18" customHeight="1" x14ac:dyDescent="0.25">
      <c r="A1136" t="s">
        <v>2224</v>
      </c>
      <c r="B1136" s="36" t="s">
        <v>2225</v>
      </c>
      <c r="C1136" s="28">
        <v>290</v>
      </c>
      <c r="E1136" s="29">
        <v>0</v>
      </c>
      <c r="F1136" s="25">
        <v>50</v>
      </c>
      <c r="G1136" s="25">
        <v>0</v>
      </c>
      <c r="H1136" s="25">
        <v>22.5</v>
      </c>
      <c r="K1136" s="25">
        <v>0</v>
      </c>
      <c r="M1136" s="25">
        <v>0</v>
      </c>
      <c r="N1136" s="25">
        <v>0</v>
      </c>
      <c r="O1136" s="25">
        <v>0</v>
      </c>
      <c r="P1136" s="25">
        <v>0</v>
      </c>
      <c r="Q1136" s="25">
        <v>0</v>
      </c>
      <c r="R1136" s="25">
        <v>0</v>
      </c>
      <c r="S1136" s="25">
        <v>0</v>
      </c>
      <c r="T1136" s="25">
        <v>0</v>
      </c>
      <c r="U1136" s="25">
        <v>0</v>
      </c>
      <c r="V1136" s="28">
        <v>0</v>
      </c>
      <c r="X1136" s="22">
        <v>1750</v>
      </c>
      <c r="Z1136" s="22">
        <v>22.5</v>
      </c>
      <c r="AB1136" s="22">
        <v>2</v>
      </c>
      <c r="AC1136" s="22">
        <v>1.8</v>
      </c>
      <c r="AE1136" s="22">
        <v>21</v>
      </c>
      <c r="AG1136" s="22">
        <v>1.5</v>
      </c>
      <c r="AH1136" s="22">
        <v>4</v>
      </c>
      <c r="AI1136" s="22">
        <v>150</v>
      </c>
      <c r="AJ1136" s="22">
        <v>275</v>
      </c>
      <c r="AL1136" s="28">
        <v>700</v>
      </c>
      <c r="AM1136" s="28">
        <v>2230</v>
      </c>
      <c r="AN1136" s="28">
        <v>1900</v>
      </c>
      <c r="AO1136" s="28">
        <v>1130</v>
      </c>
      <c r="AP1136" s="28">
        <v>190</v>
      </c>
      <c r="AQ1136" s="25">
        <v>29</v>
      </c>
      <c r="AR1136" s="25">
        <v>18</v>
      </c>
    </row>
    <row r="1137" spans="1:44" ht="18" customHeight="1" x14ac:dyDescent="0.25">
      <c r="A1137" t="s">
        <v>2226</v>
      </c>
      <c r="B1137" s="36" t="s">
        <v>2227</v>
      </c>
      <c r="C1137" s="28">
        <v>280</v>
      </c>
      <c r="E1137" s="29">
        <v>0</v>
      </c>
      <c r="F1137" s="25">
        <v>60</v>
      </c>
      <c r="G1137" s="25">
        <v>0</v>
      </c>
      <c r="H1137" s="25">
        <v>10</v>
      </c>
      <c r="K1137" s="25">
        <v>0</v>
      </c>
      <c r="L1137" s="30">
        <v>0</v>
      </c>
      <c r="M1137" s="25">
        <v>0</v>
      </c>
      <c r="N1137" s="25">
        <v>0</v>
      </c>
      <c r="O1137" s="25">
        <v>0</v>
      </c>
      <c r="P1137" s="25">
        <v>0</v>
      </c>
      <c r="Q1137" s="25">
        <v>0</v>
      </c>
      <c r="R1137" s="25">
        <v>0</v>
      </c>
      <c r="S1137" s="25">
        <v>0</v>
      </c>
      <c r="T1137" s="25">
        <v>0</v>
      </c>
      <c r="U1137" s="25">
        <v>0</v>
      </c>
      <c r="V1137" s="28">
        <v>0</v>
      </c>
      <c r="X1137" s="22">
        <v>1200</v>
      </c>
      <c r="Z1137" s="22">
        <v>18</v>
      </c>
      <c r="AA1137" s="22">
        <v>21</v>
      </c>
      <c r="AB1137" s="22">
        <v>1.8</v>
      </c>
      <c r="AC1137" s="22">
        <v>2.4</v>
      </c>
      <c r="AE1137" s="22">
        <v>12.6</v>
      </c>
      <c r="AG1137" s="22">
        <v>2.7</v>
      </c>
      <c r="AH1137" s="22">
        <v>3.6</v>
      </c>
      <c r="AI1137" s="22">
        <v>180</v>
      </c>
      <c r="AJ1137" s="22">
        <v>288</v>
      </c>
      <c r="AL1137" s="28">
        <v>540</v>
      </c>
      <c r="AM1137" s="28">
        <v>1200</v>
      </c>
      <c r="AN1137" s="28">
        <v>2300</v>
      </c>
      <c r="AO1137" s="28">
        <v>1380</v>
      </c>
      <c r="AP1137" s="28">
        <v>300</v>
      </c>
      <c r="AQ1137" s="25">
        <v>30</v>
      </c>
      <c r="AR1137" s="25">
        <v>30</v>
      </c>
    </row>
    <row r="1138" spans="1:44" ht="18" customHeight="1" x14ac:dyDescent="0.25">
      <c r="A1138" t="s">
        <v>2228</v>
      </c>
      <c r="B1138" s="36" t="s">
        <v>2229</v>
      </c>
      <c r="C1138" s="28">
        <v>307</v>
      </c>
      <c r="E1138" s="29">
        <v>0</v>
      </c>
      <c r="F1138" s="25">
        <v>70</v>
      </c>
      <c r="G1138" s="25">
        <v>0</v>
      </c>
      <c r="H1138" s="25">
        <v>6.8</v>
      </c>
      <c r="K1138" s="25">
        <v>0</v>
      </c>
      <c r="L1138" s="30">
        <v>0</v>
      </c>
      <c r="M1138" s="25">
        <v>0</v>
      </c>
      <c r="N1138" s="25">
        <v>0</v>
      </c>
      <c r="O1138" s="25">
        <v>0</v>
      </c>
      <c r="P1138" s="25">
        <v>0</v>
      </c>
      <c r="Q1138" s="25">
        <v>0</v>
      </c>
      <c r="R1138" s="25">
        <v>0</v>
      </c>
      <c r="S1138" s="25">
        <v>0</v>
      </c>
      <c r="T1138" s="25">
        <v>0</v>
      </c>
      <c r="U1138" s="25">
        <v>0</v>
      </c>
      <c r="V1138" s="28">
        <v>0</v>
      </c>
      <c r="X1138" s="22">
        <v>1070</v>
      </c>
      <c r="Z1138" s="22">
        <v>11</v>
      </c>
      <c r="AA1138" s="22">
        <v>15</v>
      </c>
      <c r="AB1138" s="22">
        <v>1.8</v>
      </c>
      <c r="AC1138" s="22">
        <v>2.2000000000000002</v>
      </c>
      <c r="AE1138" s="22">
        <v>13.1</v>
      </c>
      <c r="AG1138" s="22">
        <v>2.5</v>
      </c>
      <c r="AH1138" s="22">
        <v>3.5</v>
      </c>
      <c r="AI1138" s="22">
        <v>105</v>
      </c>
      <c r="AJ1138" s="22">
        <v>294</v>
      </c>
      <c r="AM1138" s="28">
        <v>1400</v>
      </c>
      <c r="AN1138" s="28">
        <v>1680</v>
      </c>
      <c r="AO1138" s="28">
        <v>990</v>
      </c>
      <c r="AP1138" s="28">
        <v>350</v>
      </c>
      <c r="AQ1138" s="25">
        <v>20</v>
      </c>
      <c r="AR1138" s="25">
        <v>20</v>
      </c>
    </row>
    <row r="1139" spans="1:44" ht="18" customHeight="1" x14ac:dyDescent="0.25">
      <c r="A1139" t="s">
        <v>2230</v>
      </c>
      <c r="B1139" s="36" t="s">
        <v>2231</v>
      </c>
      <c r="C1139" s="28">
        <v>299</v>
      </c>
      <c r="E1139" s="29">
        <v>0</v>
      </c>
      <c r="F1139" s="25">
        <v>70</v>
      </c>
      <c r="G1139" s="25">
        <v>0</v>
      </c>
      <c r="H1139" s="25">
        <v>4.7</v>
      </c>
      <c r="K1139" s="25">
        <v>0</v>
      </c>
      <c r="L1139" s="30">
        <v>0</v>
      </c>
      <c r="M1139" s="25">
        <v>0</v>
      </c>
      <c r="N1139" s="25">
        <v>0</v>
      </c>
      <c r="O1139" s="25">
        <v>0</v>
      </c>
      <c r="P1139" s="25">
        <v>0</v>
      </c>
      <c r="Q1139" s="25">
        <v>0</v>
      </c>
      <c r="R1139" s="25">
        <v>0</v>
      </c>
      <c r="S1139" s="25">
        <v>0</v>
      </c>
      <c r="T1139" s="25">
        <v>0</v>
      </c>
      <c r="U1139" s="25">
        <v>0</v>
      </c>
      <c r="V1139" s="28">
        <v>0</v>
      </c>
      <c r="X1139" s="22">
        <v>575</v>
      </c>
      <c r="Z1139" s="22">
        <v>6</v>
      </c>
      <c r="AA1139" s="22">
        <v>9.5</v>
      </c>
      <c r="AB1139" s="22">
        <v>1.2</v>
      </c>
      <c r="AC1139" s="22">
        <v>1.3</v>
      </c>
      <c r="AE1139" s="22">
        <v>15.1</v>
      </c>
      <c r="AG1139" s="22">
        <v>1.3</v>
      </c>
      <c r="AH1139" s="22">
        <v>3</v>
      </c>
      <c r="AI1139" s="22">
        <v>65</v>
      </c>
      <c r="AJ1139" s="22">
        <v>215</v>
      </c>
      <c r="AM1139" s="28">
        <v>127</v>
      </c>
      <c r="AN1139" s="28">
        <v>1375</v>
      </c>
      <c r="AO1139" s="28">
        <v>685</v>
      </c>
      <c r="AP1139" s="28">
        <v>355</v>
      </c>
      <c r="AQ1139" s="25">
        <v>13.4</v>
      </c>
      <c r="AR1139" s="25">
        <v>15.5</v>
      </c>
    </row>
    <row r="1140" spans="1:44" ht="18" customHeight="1" x14ac:dyDescent="0.25">
      <c r="A1140" t="s">
        <v>2235</v>
      </c>
      <c r="B1140" s="26" t="s">
        <v>2234</v>
      </c>
      <c r="C1140" s="28">
        <v>492</v>
      </c>
      <c r="G1140" s="25">
        <v>25</v>
      </c>
      <c r="H1140" s="25">
        <v>66.7</v>
      </c>
      <c r="Q1140" s="25">
        <v>7.6</v>
      </c>
      <c r="R1140" s="25">
        <v>11.6</v>
      </c>
      <c r="S1140" s="25">
        <v>4.5999999999999996</v>
      </c>
      <c r="X1140" s="22">
        <v>392</v>
      </c>
      <c r="Z1140" s="22">
        <v>8.6999999999999993</v>
      </c>
      <c r="AA1140" s="22">
        <v>4.5999999999999996</v>
      </c>
      <c r="AB1140" s="22">
        <v>0.5</v>
      </c>
      <c r="AC1140" s="22">
        <v>0.5</v>
      </c>
      <c r="AE1140" s="22">
        <v>7.5</v>
      </c>
      <c r="AG1140" s="22">
        <v>0.5</v>
      </c>
      <c r="AH1140" s="22">
        <v>1.2</v>
      </c>
      <c r="AI1140" s="22">
        <v>49</v>
      </c>
      <c r="AJ1140" s="22">
        <v>55</v>
      </c>
      <c r="AL1140" s="28">
        <v>191</v>
      </c>
      <c r="AM1140" s="28">
        <v>501</v>
      </c>
      <c r="AN1140" s="28">
        <v>410</v>
      </c>
      <c r="AO1140" s="28">
        <v>300</v>
      </c>
      <c r="AP1140" s="28">
        <v>58</v>
      </c>
      <c r="AQ1140" s="25">
        <v>8.1</v>
      </c>
      <c r="AR1140" s="25">
        <v>5.7</v>
      </c>
    </row>
    <row r="1141" spans="1:44" ht="18" customHeight="1" x14ac:dyDescent="0.25">
      <c r="A1141" t="s">
        <v>2240</v>
      </c>
      <c r="B1141" s="26" t="s">
        <v>2241</v>
      </c>
      <c r="C1141" s="28">
        <v>125</v>
      </c>
      <c r="F1141" s="25">
        <v>10</v>
      </c>
      <c r="G1141" s="25">
        <v>3.5</v>
      </c>
      <c r="H1141" s="25">
        <v>14.2</v>
      </c>
      <c r="K1141" s="25">
        <v>7.1</v>
      </c>
      <c r="P1141" s="25">
        <v>0</v>
      </c>
      <c r="Q1141" s="25">
        <v>0.4</v>
      </c>
      <c r="X1141" s="22">
        <v>119</v>
      </c>
      <c r="Z1141" s="22">
        <v>1.3</v>
      </c>
      <c r="AB1141" s="22">
        <v>0.28000000000000003</v>
      </c>
      <c r="AC1141" s="22">
        <v>0.63</v>
      </c>
      <c r="AE1141" s="22">
        <v>3.4</v>
      </c>
      <c r="AG1141" s="22">
        <v>0.65</v>
      </c>
      <c r="AH1141" s="22">
        <v>0.79</v>
      </c>
      <c r="AI1141" s="22">
        <v>125</v>
      </c>
      <c r="AJ1141" s="22">
        <v>100</v>
      </c>
      <c r="AL1141" s="28">
        <v>50</v>
      </c>
      <c r="AM1141" s="28">
        <v>150</v>
      </c>
      <c r="AN1141" s="28">
        <v>225</v>
      </c>
      <c r="AO1141" s="28">
        <v>182</v>
      </c>
      <c r="AP1141" s="28">
        <v>42</v>
      </c>
      <c r="AQ1141" s="25">
        <v>3</v>
      </c>
      <c r="AR1141" s="25">
        <v>4.5</v>
      </c>
    </row>
    <row r="1142" spans="1:44" ht="18" customHeight="1" x14ac:dyDescent="0.25">
      <c r="A1142" t="s">
        <v>2242</v>
      </c>
      <c r="B1142" s="26" t="s">
        <v>2243</v>
      </c>
      <c r="C1142" s="28">
        <v>371</v>
      </c>
      <c r="F1142" s="25">
        <v>21.1</v>
      </c>
      <c r="G1142" s="25">
        <v>31.5</v>
      </c>
      <c r="H1142" s="25">
        <v>42.1</v>
      </c>
      <c r="P1142" s="25">
        <v>41.2</v>
      </c>
      <c r="Q1142" s="25">
        <v>3.2</v>
      </c>
      <c r="R1142" s="25">
        <v>2.5</v>
      </c>
      <c r="S1142" s="25">
        <v>25.6</v>
      </c>
      <c r="AL1142" s="28">
        <v>1</v>
      </c>
    </row>
    <row r="1143" spans="1:44" ht="18" customHeight="1" x14ac:dyDescent="0.25">
      <c r="A1143" t="s">
        <v>2244</v>
      </c>
      <c r="B1143" s="26" t="s">
        <v>2245</v>
      </c>
      <c r="C1143" s="28">
        <v>24</v>
      </c>
      <c r="F1143" s="25">
        <v>0.5</v>
      </c>
      <c r="G1143" s="25">
        <v>1.1000000000000001</v>
      </c>
      <c r="H1143" s="25">
        <v>3</v>
      </c>
      <c r="K1143" s="25">
        <v>3</v>
      </c>
      <c r="P1143" s="25">
        <v>0.2</v>
      </c>
      <c r="Q1143" s="25">
        <v>0.1</v>
      </c>
      <c r="AL1143" s="28">
        <v>0.05</v>
      </c>
    </row>
    <row r="1144" spans="1:44" ht="18" customHeight="1" x14ac:dyDescent="0.25">
      <c r="A1144" t="s">
        <v>2246</v>
      </c>
      <c r="B1144" s="26" t="s">
        <v>2247</v>
      </c>
      <c r="C1144" s="28">
        <v>580</v>
      </c>
      <c r="F1144" s="25">
        <v>20</v>
      </c>
      <c r="G1144" s="25">
        <v>48</v>
      </c>
      <c r="H1144" s="25">
        <v>23</v>
      </c>
      <c r="P1144" s="25">
        <v>11.8</v>
      </c>
    </row>
    <row r="1145" spans="1:44" ht="18" customHeight="1" x14ac:dyDescent="0.25">
      <c r="A1145" t="s">
        <v>2248</v>
      </c>
      <c r="B1145" s="26" t="s">
        <v>2249</v>
      </c>
      <c r="C1145" s="28">
        <v>579</v>
      </c>
      <c r="F1145" s="25">
        <v>33.299999999999997</v>
      </c>
      <c r="G1145" s="25">
        <v>46.1</v>
      </c>
      <c r="H1145" s="25">
        <v>6.7</v>
      </c>
      <c r="K1145" s="25">
        <v>3</v>
      </c>
      <c r="P1145" s="25">
        <v>6.7</v>
      </c>
      <c r="Q1145" s="25">
        <v>5.6</v>
      </c>
      <c r="AL1145" s="28">
        <v>10</v>
      </c>
    </row>
    <row r="1146" spans="1:44" ht="18" customHeight="1" x14ac:dyDescent="0.25">
      <c r="A1146" t="s">
        <v>2250</v>
      </c>
      <c r="B1146" s="26" t="s">
        <v>2251</v>
      </c>
      <c r="C1146" s="28">
        <v>535</v>
      </c>
      <c r="F1146" s="25">
        <v>18</v>
      </c>
      <c r="G1146" s="25">
        <v>45</v>
      </c>
      <c r="H1146" s="25">
        <v>24</v>
      </c>
      <c r="K1146" s="25">
        <v>14</v>
      </c>
      <c r="P1146" s="25">
        <v>10</v>
      </c>
      <c r="Q1146" s="25">
        <v>5</v>
      </c>
      <c r="AL1146" s="28">
        <v>0</v>
      </c>
    </row>
    <row r="1147" spans="1:44" ht="18" customHeight="1" x14ac:dyDescent="0.25">
      <c r="A1147" t="s">
        <v>2252</v>
      </c>
      <c r="B1147" s="26" t="s">
        <v>2253</v>
      </c>
      <c r="C1147" s="28">
        <v>543</v>
      </c>
      <c r="F1147" s="25">
        <v>4</v>
      </c>
      <c r="G1147" s="25">
        <v>36</v>
      </c>
      <c r="H1147" s="25">
        <v>50</v>
      </c>
      <c r="P1147" s="25">
        <v>0</v>
      </c>
      <c r="Q1147" s="25">
        <v>9</v>
      </c>
      <c r="AL1147" s="28">
        <v>3</v>
      </c>
    </row>
    <row r="1148" spans="1:44" ht="18" customHeight="1" x14ac:dyDescent="0.25">
      <c r="A1148" t="s">
        <v>2254</v>
      </c>
      <c r="B1148" s="26" t="s">
        <v>2255</v>
      </c>
      <c r="C1148" s="28">
        <v>623</v>
      </c>
      <c r="F1148" s="25">
        <v>18.3</v>
      </c>
      <c r="G1148" s="25">
        <v>42.2</v>
      </c>
      <c r="H1148" s="25">
        <v>28.9</v>
      </c>
      <c r="K1148" s="25">
        <v>1.55</v>
      </c>
      <c r="P1148" s="25">
        <v>27.3</v>
      </c>
      <c r="Q1148" s="25">
        <v>3.7</v>
      </c>
      <c r="R1148" s="25">
        <v>7.5</v>
      </c>
      <c r="S1148" s="25">
        <v>28.7</v>
      </c>
    </row>
    <row r="1149" spans="1:44" ht="18" customHeight="1" x14ac:dyDescent="0.25">
      <c r="A1149" t="s">
        <v>2256</v>
      </c>
      <c r="B1149" s="26" t="s">
        <v>2257</v>
      </c>
      <c r="C1149" s="28">
        <v>610</v>
      </c>
      <c r="F1149" s="25">
        <v>19</v>
      </c>
      <c r="G1149" s="25">
        <v>54</v>
      </c>
      <c r="H1149" s="25">
        <v>5.36</v>
      </c>
      <c r="K1149" s="25">
        <v>0</v>
      </c>
      <c r="P1149" s="25">
        <v>4</v>
      </c>
      <c r="Q1149" s="25">
        <v>4</v>
      </c>
      <c r="AL1149" s="28">
        <v>0.01</v>
      </c>
    </row>
    <row r="1150" spans="1:44" ht="18" customHeight="1" x14ac:dyDescent="0.25">
      <c r="A1150" t="s">
        <v>2258</v>
      </c>
      <c r="B1150" s="26" t="s">
        <v>2259</v>
      </c>
      <c r="C1150" s="28">
        <v>348</v>
      </c>
      <c r="F1150" s="25">
        <v>13</v>
      </c>
      <c r="G1150" s="25">
        <v>2.4</v>
      </c>
      <c r="H1150" s="25">
        <v>63.3</v>
      </c>
      <c r="K1150" s="25">
        <v>53</v>
      </c>
      <c r="P1150" s="25">
        <v>10.8</v>
      </c>
      <c r="Q1150" s="25">
        <v>0.8</v>
      </c>
      <c r="AL1150" s="28">
        <v>150</v>
      </c>
    </row>
    <row r="1151" spans="1:44" ht="18" customHeight="1" x14ac:dyDescent="0.25">
      <c r="A1151" t="s">
        <v>2260</v>
      </c>
      <c r="B1151" s="26" t="s">
        <v>2261</v>
      </c>
      <c r="C1151" s="28">
        <v>514</v>
      </c>
      <c r="F1151" s="25">
        <v>30</v>
      </c>
      <c r="G1151" s="25">
        <v>41</v>
      </c>
      <c r="H1151" s="25">
        <v>11</v>
      </c>
      <c r="P1151" s="25">
        <v>3</v>
      </c>
      <c r="Q1151" s="25">
        <v>4</v>
      </c>
    </row>
    <row r="1152" spans="1:44" ht="18" customHeight="1" x14ac:dyDescent="0.25">
      <c r="A1152" t="s">
        <v>2262</v>
      </c>
      <c r="B1152" s="26" t="s">
        <v>2263</v>
      </c>
      <c r="C1152" s="28">
        <v>20</v>
      </c>
      <c r="F1152" s="25">
        <v>0.1</v>
      </c>
      <c r="G1152" s="25">
        <v>0.9</v>
      </c>
      <c r="H1152" s="25">
        <v>2.7</v>
      </c>
      <c r="K1152" s="25">
        <v>2.7</v>
      </c>
      <c r="P1152" s="25">
        <v>0</v>
      </c>
      <c r="Q1152" s="25">
        <v>0.9</v>
      </c>
      <c r="V1152" s="28">
        <v>0</v>
      </c>
      <c r="AL1152" s="28">
        <v>50</v>
      </c>
    </row>
    <row r="1153" spans="1:44" ht="18" customHeight="1" x14ac:dyDescent="0.25">
      <c r="A1153" t="s">
        <v>2264</v>
      </c>
      <c r="B1153" s="26" t="s">
        <v>2265</v>
      </c>
      <c r="C1153" s="28">
        <v>570</v>
      </c>
      <c r="F1153" s="25">
        <v>22.78</v>
      </c>
      <c r="G1153" s="25">
        <v>49.57</v>
      </c>
      <c r="H1153" s="25">
        <v>18.760000000000002</v>
      </c>
      <c r="K1153" s="25">
        <v>2.62</v>
      </c>
      <c r="P1153" s="25">
        <v>10.5</v>
      </c>
      <c r="Q1153" s="25">
        <v>5.1950000000000003</v>
      </c>
      <c r="R1153" s="25">
        <v>9.4619999999999997</v>
      </c>
      <c r="S1153" s="25">
        <v>32.734999999999999</v>
      </c>
      <c r="V1153" s="28">
        <v>0</v>
      </c>
      <c r="AL1153" s="28">
        <v>3</v>
      </c>
      <c r="AM1153" s="28">
        <v>689</v>
      </c>
    </row>
    <row r="1154" spans="1:44" ht="18" customHeight="1" x14ac:dyDescent="0.25">
      <c r="A1154" t="s">
        <v>2266</v>
      </c>
      <c r="B1154" s="26" t="s">
        <v>2267</v>
      </c>
      <c r="C1154" s="28">
        <v>37</v>
      </c>
      <c r="F1154" s="25">
        <v>1.28</v>
      </c>
      <c r="G1154" s="25">
        <v>2.95</v>
      </c>
      <c r="H1154" s="25">
        <v>2.02</v>
      </c>
      <c r="K1154" s="25">
        <v>0.11</v>
      </c>
      <c r="P1154" s="25">
        <v>1.9</v>
      </c>
      <c r="Q1154" s="25">
        <v>0.25600000000000001</v>
      </c>
      <c r="R1154" s="25">
        <v>0.52700000000000002</v>
      </c>
      <c r="S1154" s="25">
        <v>2.0110000000000001</v>
      </c>
      <c r="AL1154" s="28">
        <v>2</v>
      </c>
      <c r="AM1154" s="28">
        <v>57</v>
      </c>
    </row>
    <row r="1155" spans="1:44" ht="18" customHeight="1" x14ac:dyDescent="0.25">
      <c r="A1155" t="s">
        <v>2268</v>
      </c>
      <c r="B1155" s="26" t="s">
        <v>2269</v>
      </c>
      <c r="C1155" s="28">
        <v>25</v>
      </c>
      <c r="F1155" s="25">
        <v>2.58</v>
      </c>
      <c r="G1155" s="25">
        <v>0.66</v>
      </c>
      <c r="H1155" s="25">
        <v>3.65</v>
      </c>
      <c r="K1155" s="25">
        <v>2.0499999999999998</v>
      </c>
      <c r="P1155" s="25">
        <v>1.6</v>
      </c>
      <c r="Q1155" s="25">
        <v>0.86</v>
      </c>
      <c r="R1155" s="25">
        <v>4.9000000000000002E-2</v>
      </c>
      <c r="S1155" s="25">
        <v>0.31900000000000001</v>
      </c>
      <c r="AL1155" s="28">
        <v>27</v>
      </c>
      <c r="AM1155" s="28">
        <v>369</v>
      </c>
    </row>
    <row r="1156" spans="1:44" ht="18" customHeight="1" x14ac:dyDescent="0.25">
      <c r="A1156" t="s">
        <v>2270</v>
      </c>
      <c r="B1156" s="26" t="s">
        <v>2271</v>
      </c>
      <c r="C1156" s="28">
        <v>378</v>
      </c>
      <c r="F1156" s="25">
        <v>1.8</v>
      </c>
      <c r="G1156" s="25">
        <v>0.2</v>
      </c>
      <c r="H1156" s="25">
        <v>87</v>
      </c>
      <c r="K1156" s="25">
        <v>73</v>
      </c>
      <c r="P1156" s="25">
        <v>9</v>
      </c>
      <c r="Q1156" s="25">
        <v>0</v>
      </c>
      <c r="AL1156" s="28">
        <v>0</v>
      </c>
    </row>
    <row r="1157" spans="1:44" ht="18" customHeight="1" x14ac:dyDescent="0.25">
      <c r="A1157" t="s">
        <v>2272</v>
      </c>
      <c r="B1157" s="26" t="s">
        <v>2273</v>
      </c>
      <c r="C1157" s="28">
        <v>432</v>
      </c>
      <c r="F1157" s="25">
        <v>51.1</v>
      </c>
      <c r="G1157" s="25">
        <v>4</v>
      </c>
      <c r="H1157" s="25">
        <v>36.9</v>
      </c>
      <c r="P1157" s="25">
        <v>22</v>
      </c>
      <c r="AL1157" s="28">
        <v>7.0000000000000007E-2</v>
      </c>
    </row>
    <row r="1158" spans="1:44" ht="18" customHeight="1" x14ac:dyDescent="0.25">
      <c r="A1158" t="s">
        <v>2274</v>
      </c>
      <c r="B1158" s="26" t="s">
        <v>2275</v>
      </c>
      <c r="C1158" s="28">
        <v>385</v>
      </c>
      <c r="F1158" s="25">
        <v>8</v>
      </c>
      <c r="G1158" s="25">
        <v>0.9</v>
      </c>
      <c r="H1158" s="25">
        <v>85.3</v>
      </c>
      <c r="K1158" s="25">
        <v>17.8</v>
      </c>
      <c r="P1158" s="25">
        <v>1.95</v>
      </c>
      <c r="Q1158" s="25">
        <v>0.2</v>
      </c>
      <c r="AL1158" s="28">
        <v>15</v>
      </c>
    </row>
    <row r="1159" spans="1:44" ht="18" customHeight="1" x14ac:dyDescent="0.25">
      <c r="A1159" t="s">
        <v>2276</v>
      </c>
      <c r="B1159" s="26" t="s">
        <v>2277</v>
      </c>
      <c r="C1159" s="28">
        <v>154</v>
      </c>
      <c r="F1159" s="25">
        <v>5.0999999999999996</v>
      </c>
      <c r="G1159" s="25">
        <v>14</v>
      </c>
      <c r="H1159" s="25">
        <v>2.6</v>
      </c>
      <c r="P1159" s="25">
        <v>0</v>
      </c>
      <c r="Q1159" s="25">
        <v>8.9</v>
      </c>
      <c r="T1159" s="25">
        <v>0</v>
      </c>
      <c r="AL1159" s="28">
        <v>130</v>
      </c>
    </row>
    <row r="1160" spans="1:44" ht="18" customHeight="1" x14ac:dyDescent="0.25">
      <c r="A1160" t="s">
        <v>2278</v>
      </c>
      <c r="B1160" s="26" t="s">
        <v>2279</v>
      </c>
      <c r="C1160" s="28">
        <v>432</v>
      </c>
      <c r="F1160" s="25">
        <v>30</v>
      </c>
      <c r="G1160" s="25">
        <v>22</v>
      </c>
      <c r="H1160" s="25">
        <v>32</v>
      </c>
      <c r="K1160" s="25">
        <v>4</v>
      </c>
      <c r="P1160" s="25">
        <v>10</v>
      </c>
      <c r="Q1160" s="25">
        <v>6</v>
      </c>
    </row>
    <row r="1161" spans="1:44" ht="18" customHeight="1" x14ac:dyDescent="0.25">
      <c r="A1161" t="s">
        <v>2280</v>
      </c>
      <c r="B1161" s="26" t="s">
        <v>2286</v>
      </c>
      <c r="C1161" s="28">
        <v>371</v>
      </c>
      <c r="F1161" s="25">
        <v>73</v>
      </c>
      <c r="G1161" s="25">
        <v>6.7</v>
      </c>
      <c r="H1161" s="25">
        <v>4.7</v>
      </c>
      <c r="K1161" s="25">
        <v>4.7</v>
      </c>
      <c r="Q1161" s="25">
        <v>2.2999999999999998</v>
      </c>
      <c r="AL1161" s="28">
        <v>1400</v>
      </c>
    </row>
    <row r="1162" spans="1:44" ht="18" customHeight="1" x14ac:dyDescent="0.25">
      <c r="A1162" t="s">
        <v>2281</v>
      </c>
      <c r="B1162" s="26" t="s">
        <v>2282</v>
      </c>
      <c r="C1162" s="28">
        <v>385</v>
      </c>
      <c r="F1162" s="25">
        <v>24</v>
      </c>
      <c r="G1162" s="25">
        <v>8.1999999999999993</v>
      </c>
      <c r="H1162" s="25">
        <v>53</v>
      </c>
      <c r="K1162" s="25">
        <v>24</v>
      </c>
      <c r="P1162" s="25">
        <v>2.8</v>
      </c>
      <c r="Q1162" s="25">
        <v>5</v>
      </c>
      <c r="X1162" s="22">
        <v>640</v>
      </c>
      <c r="Z1162" s="22">
        <v>5</v>
      </c>
      <c r="AB1162" s="22">
        <v>1.1000000000000001</v>
      </c>
      <c r="AC1162" s="22">
        <v>1.4</v>
      </c>
      <c r="AD1162" s="9">
        <v>16</v>
      </c>
      <c r="AG1162" s="22">
        <v>1.4</v>
      </c>
      <c r="AH1162" s="22">
        <v>1</v>
      </c>
      <c r="AI1162" s="22">
        <v>60</v>
      </c>
      <c r="AJ1162" s="22">
        <v>200</v>
      </c>
      <c r="AL1162" s="28">
        <v>48</v>
      </c>
    </row>
    <row r="1163" spans="1:44" ht="18" customHeight="1" x14ac:dyDescent="0.25">
      <c r="A1163" t="s">
        <v>2283</v>
      </c>
      <c r="B1163" s="26" t="s">
        <v>2284</v>
      </c>
      <c r="C1163" s="28">
        <v>363.25</v>
      </c>
      <c r="E1163" s="29">
        <v>0</v>
      </c>
      <c r="F1163" s="25">
        <v>0</v>
      </c>
      <c r="G1163" s="25">
        <v>0</v>
      </c>
      <c r="H1163" s="25">
        <v>90.81</v>
      </c>
      <c r="K1163" s="25">
        <v>30.66</v>
      </c>
      <c r="AL1163" s="28">
        <v>600</v>
      </c>
      <c r="AM1163" s="28">
        <v>308</v>
      </c>
      <c r="AP1163" s="28">
        <v>257</v>
      </c>
    </row>
    <row r="1164" spans="1:44" ht="18" customHeight="1" x14ac:dyDescent="0.25">
      <c r="A1164" t="s">
        <v>2285</v>
      </c>
      <c r="B1164" s="26" t="s">
        <v>2287</v>
      </c>
      <c r="C1164" s="28">
        <v>375</v>
      </c>
      <c r="F1164" s="25">
        <v>20</v>
      </c>
      <c r="G1164" s="25">
        <v>0.74</v>
      </c>
      <c r="H1164" s="25">
        <v>69.3</v>
      </c>
      <c r="K1164" s="25">
        <v>46.9</v>
      </c>
      <c r="X1164" s="22">
        <v>1600</v>
      </c>
      <c r="AB1164" s="22">
        <v>2.2000000000000002</v>
      </c>
      <c r="AC1164" s="22">
        <v>2.8</v>
      </c>
      <c r="AD1164" s="9">
        <v>32</v>
      </c>
      <c r="AG1164" s="22">
        <v>2.8</v>
      </c>
      <c r="AH1164" s="22">
        <v>5</v>
      </c>
      <c r="AI1164" s="22">
        <v>160.30000000000001</v>
      </c>
      <c r="AJ1164" s="22">
        <v>400</v>
      </c>
      <c r="AL1164" s="28">
        <v>300</v>
      </c>
      <c r="AN1164" s="28">
        <v>299.3</v>
      </c>
      <c r="AP1164" s="28">
        <v>255.4</v>
      </c>
      <c r="AR1164" s="25">
        <v>2.1</v>
      </c>
    </row>
    <row r="1165" spans="1:44" ht="18" customHeight="1" x14ac:dyDescent="0.25">
      <c r="A1165" s="35" t="s">
        <v>2315</v>
      </c>
      <c r="B1165" s="36" t="s">
        <v>2316</v>
      </c>
      <c r="C1165" s="28">
        <v>17</v>
      </c>
      <c r="E1165" s="29">
        <v>94.8</v>
      </c>
      <c r="F1165" s="25">
        <v>0.7</v>
      </c>
      <c r="G1165" s="25">
        <v>0.1</v>
      </c>
      <c r="H1165" s="25">
        <v>4.0999999999999996</v>
      </c>
      <c r="P1165" s="25">
        <v>1.3</v>
      </c>
      <c r="Q1165" s="25">
        <v>0.5</v>
      </c>
    </row>
    <row r="1166" spans="1:44" ht="18" customHeight="1" x14ac:dyDescent="0.25">
      <c r="A1166" s="35" t="s">
        <v>2318</v>
      </c>
      <c r="B1166" s="36" t="s">
        <v>2319</v>
      </c>
      <c r="C1166" s="28">
        <v>317</v>
      </c>
      <c r="F1166" s="25">
        <v>24.3</v>
      </c>
      <c r="G1166" s="25">
        <v>1.5</v>
      </c>
      <c r="H1166" s="25">
        <v>44</v>
      </c>
      <c r="K1166" s="25">
        <v>3.9</v>
      </c>
      <c r="P1166" s="25">
        <v>15.3</v>
      </c>
      <c r="AL1166" s="28">
        <v>8</v>
      </c>
    </row>
    <row r="1167" spans="1:44" ht="18" customHeight="1" x14ac:dyDescent="0.25">
      <c r="A1167" s="35" t="s">
        <v>2320</v>
      </c>
      <c r="B1167" s="36" t="s">
        <v>2321</v>
      </c>
      <c r="C1167" s="28">
        <v>290</v>
      </c>
      <c r="F1167" s="25">
        <v>21</v>
      </c>
      <c r="G1167" s="25">
        <v>1.3</v>
      </c>
      <c r="H1167" s="25">
        <v>39</v>
      </c>
      <c r="K1167" s="25">
        <v>3.9</v>
      </c>
      <c r="P1167" s="25">
        <v>21</v>
      </c>
      <c r="Q1167" s="25">
        <v>0.3</v>
      </c>
      <c r="AL1167" s="28">
        <v>4</v>
      </c>
    </row>
    <row r="1168" spans="1:44" ht="18" customHeight="1" x14ac:dyDescent="0.25">
      <c r="A1168" s="35" t="s">
        <v>2322</v>
      </c>
      <c r="B1168" s="36" t="s">
        <v>2323</v>
      </c>
      <c r="C1168" s="28">
        <v>44</v>
      </c>
      <c r="F1168" s="25">
        <v>3.29</v>
      </c>
      <c r="G1168" s="25">
        <v>0.73</v>
      </c>
      <c r="H1168" s="25">
        <v>8.41</v>
      </c>
      <c r="P1168" s="25">
        <v>6.8</v>
      </c>
      <c r="Q1168" s="25">
        <v>0.191</v>
      </c>
      <c r="R1168" s="25">
        <v>2.5000000000000001E-2</v>
      </c>
      <c r="S1168" s="25">
        <v>0.34899999999999998</v>
      </c>
      <c r="AL1168" s="28">
        <v>30</v>
      </c>
      <c r="AM1168" s="28">
        <v>458</v>
      </c>
    </row>
    <row r="1169" spans="1:8" ht="18" customHeight="1" x14ac:dyDescent="0.25">
      <c r="A1169" s="35" t="s">
        <v>2329</v>
      </c>
      <c r="B1169" s="36" t="s">
        <v>2330</v>
      </c>
      <c r="C1169" s="28">
        <v>80</v>
      </c>
      <c r="F1169" s="38" t="s">
        <v>2331</v>
      </c>
      <c r="G1169" s="38" t="s">
        <v>2332</v>
      </c>
      <c r="H1169" s="25">
        <v>12</v>
      </c>
    </row>
  </sheetData>
  <phoneticPr fontId="3" type="noConversion"/>
  <pageMargins left="0.55000000000000004" right="0.54" top="0.59055118110236227" bottom="0.56000000000000005" header="0" footer="0"/>
  <pageSetup paperSize="9" scale="71" orientation="landscape" horizontalDpi="4294967295" verticalDpi="1200" r:id="rId1"/>
  <headerFooter alignWithMargins="0">
    <oddFooter>Página &amp;P de &amp;N</oddFooter>
  </headerFooter>
  <colBreaks count="2" manualBreakCount="2">
    <brk id="16" min="1" max="1163" man="1"/>
    <brk id="27" min="1" max="116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40">
    <tabColor theme="5" tint="0.39997558519241921"/>
  </sheetPr>
  <dimension ref="A1:Y244"/>
  <sheetViews>
    <sheetView showGridLines="0" topLeftCell="B5" zoomScale="123" zoomScaleNormal="98" zoomScaleSheetLayoutView="90" workbookViewId="0">
      <selection activeCell="N28" sqref="N28"/>
    </sheetView>
  </sheetViews>
  <sheetFormatPr defaultColWidth="9.1796875" defaultRowHeight="10" x14ac:dyDescent="0.2"/>
  <cols>
    <col min="1" max="1" width="10.453125" style="65" customWidth="1"/>
    <col min="2" max="2" width="8.54296875" style="65" customWidth="1"/>
    <col min="3" max="3" width="37.81640625" style="69" bestFit="1" customWidth="1"/>
    <col min="4" max="4" width="11.453125" style="69" customWidth="1"/>
    <col min="5" max="5" width="11.453125" style="66" customWidth="1"/>
    <col min="6" max="6" width="12.26953125" style="65" customWidth="1"/>
    <col min="7" max="7" width="8.26953125" style="65" bestFit="1" customWidth="1"/>
    <col min="8" max="10" width="10.453125" style="65" bestFit="1" customWidth="1"/>
    <col min="11" max="11" width="11.81640625" style="65" bestFit="1" customWidth="1"/>
    <col min="12" max="12" width="11.1796875" style="65" bestFit="1" customWidth="1"/>
    <col min="13" max="13" width="9.54296875" style="65" bestFit="1" customWidth="1"/>
    <col min="14" max="14" width="9.1796875" style="65"/>
    <col min="15" max="15" width="8.453125" style="65" hidden="1" customWidth="1"/>
    <col min="16" max="16" width="8.7265625" style="65" hidden="1" customWidth="1"/>
    <col min="17" max="17" width="18.54296875" style="65" customWidth="1"/>
    <col min="18" max="18" width="7.453125" style="65" bestFit="1" customWidth="1"/>
    <col min="19" max="19" width="5.26953125" style="65" bestFit="1" customWidth="1"/>
    <col min="20" max="20" width="5.81640625" style="65" bestFit="1" customWidth="1"/>
    <col min="21" max="21" width="5.54296875" style="65" bestFit="1" customWidth="1"/>
    <col min="22" max="22" width="7" style="65" bestFit="1" customWidth="1"/>
    <col min="23" max="16384" width="9.1796875" style="65"/>
  </cols>
  <sheetData>
    <row r="1" spans="2:14" ht="17.5" x14ac:dyDescent="0.35">
      <c r="C1" s="65"/>
      <c r="D1" s="65"/>
      <c r="E1" s="69"/>
      <c r="F1" s="66"/>
      <c r="K1" s="110" t="s">
        <v>2288</v>
      </c>
      <c r="L1" s="140" t="s">
        <v>2324</v>
      </c>
      <c r="M1" s="133"/>
    </row>
    <row r="2" spans="2:14" ht="24.5" x14ac:dyDescent="0.45">
      <c r="B2" s="166" t="s">
        <v>2290</v>
      </c>
      <c r="C2" s="166"/>
      <c r="D2" s="166"/>
      <c r="E2" s="166"/>
      <c r="F2" s="166"/>
      <c r="G2" s="166"/>
      <c r="H2" s="166"/>
      <c r="I2" s="166"/>
      <c r="J2" s="166"/>
      <c r="K2" s="166"/>
      <c r="L2" s="166"/>
      <c r="M2" s="166"/>
    </row>
    <row r="3" spans="2:14" ht="27" x14ac:dyDescent="0.7">
      <c r="B3" s="99"/>
      <c r="C3" s="111" t="s">
        <v>2299</v>
      </c>
      <c r="D3" s="111"/>
      <c r="E3" s="167" t="s">
        <v>2333</v>
      </c>
      <c r="F3" s="167"/>
      <c r="G3" s="167"/>
      <c r="H3" s="167"/>
      <c r="I3" s="167"/>
      <c r="J3" s="167"/>
      <c r="K3" s="167"/>
      <c r="L3" s="167"/>
      <c r="M3" s="167"/>
    </row>
    <row r="4" spans="2:14" ht="15.5" x14ac:dyDescent="0.35">
      <c r="B4" s="101"/>
      <c r="C4" s="109" t="s">
        <v>2289</v>
      </c>
      <c r="D4" s="109"/>
      <c r="E4" s="168" t="s">
        <v>2305</v>
      </c>
      <c r="F4" s="168"/>
      <c r="G4" s="168"/>
      <c r="H4" s="100"/>
      <c r="I4" s="100"/>
      <c r="J4" s="100"/>
      <c r="K4" s="100"/>
      <c r="L4" s="100"/>
      <c r="M4" s="100"/>
    </row>
    <row r="5" spans="2:14" ht="15.5" x14ac:dyDescent="0.35">
      <c r="B5" s="101"/>
      <c r="C5" s="109" t="s">
        <v>2300</v>
      </c>
      <c r="D5" s="109"/>
      <c r="E5" s="168" t="s">
        <v>2317</v>
      </c>
      <c r="F5" s="168"/>
      <c r="G5" s="168"/>
      <c r="H5" s="100"/>
      <c r="I5" s="104"/>
      <c r="J5" s="100"/>
      <c r="K5" s="100"/>
      <c r="L5" s="100"/>
      <c r="M5" s="100"/>
    </row>
    <row r="6" spans="2:14" ht="15.5" x14ac:dyDescent="0.35">
      <c r="B6" s="102"/>
      <c r="C6" s="103"/>
      <c r="D6" s="103"/>
      <c r="E6" s="104"/>
      <c r="F6" s="105"/>
      <c r="G6" s="100"/>
      <c r="H6" s="100"/>
      <c r="I6" s="100"/>
      <c r="J6" s="100"/>
      <c r="K6" s="100"/>
      <c r="L6" s="100"/>
      <c r="M6" s="100"/>
    </row>
    <row r="7" spans="2:14" ht="11" thickBot="1" x14ac:dyDescent="0.3">
      <c r="B7" s="100"/>
      <c r="C7" s="100"/>
      <c r="D7" s="100"/>
      <c r="E7" s="104"/>
      <c r="F7" s="105"/>
      <c r="G7" s="100"/>
      <c r="H7" s="100"/>
      <c r="I7" s="100"/>
      <c r="J7" s="100"/>
      <c r="K7" s="100"/>
      <c r="L7" s="100"/>
      <c r="M7" s="100"/>
    </row>
    <row r="8" spans="2:14" ht="39" customHeight="1" thickBot="1" x14ac:dyDescent="0.4">
      <c r="B8" s="106"/>
      <c r="C8" s="134" t="s">
        <v>2314</v>
      </c>
      <c r="D8" s="152" t="s">
        <v>2327</v>
      </c>
      <c r="E8" s="135" t="s">
        <v>2313</v>
      </c>
      <c r="F8" s="135" t="s">
        <v>2303</v>
      </c>
      <c r="G8" s="135" t="s">
        <v>2312</v>
      </c>
      <c r="H8" s="136" t="s">
        <v>2304</v>
      </c>
      <c r="I8" s="169" t="s">
        <v>2311</v>
      </c>
      <c r="J8" s="169"/>
      <c r="K8" s="169"/>
      <c r="L8" s="169"/>
      <c r="M8" s="170"/>
      <c r="N8" s="97"/>
    </row>
    <row r="9" spans="2:14" ht="15.5" x14ac:dyDescent="0.35">
      <c r="B9" s="107"/>
      <c r="C9" s="137" t="s">
        <v>2306</v>
      </c>
      <c r="D9" s="145">
        <v>120</v>
      </c>
      <c r="E9" s="153">
        <f>D9*0.87</f>
        <v>104.4</v>
      </c>
      <c r="F9" s="129">
        <f t="shared" ref="F9:F14" si="0">D9/1000</f>
        <v>0.12</v>
      </c>
      <c r="G9" s="129">
        <v>1.18</v>
      </c>
      <c r="H9" s="129">
        <f t="shared" ref="H9:H14" si="1">G9*F9</f>
        <v>0.14159999999999998</v>
      </c>
      <c r="I9" s="171"/>
      <c r="J9" s="171"/>
      <c r="K9" s="171"/>
      <c r="L9" s="171"/>
      <c r="M9" s="172"/>
      <c r="N9" s="97"/>
    </row>
    <row r="10" spans="2:14" ht="15.5" x14ac:dyDescent="0.35">
      <c r="B10" s="107"/>
      <c r="C10" s="137" t="s">
        <v>2328</v>
      </c>
      <c r="D10" s="146">
        <v>40</v>
      </c>
      <c r="E10" s="154">
        <f>D10*0.82</f>
        <v>32.799999999999997</v>
      </c>
      <c r="F10" s="129">
        <f t="shared" si="0"/>
        <v>0.04</v>
      </c>
      <c r="G10" s="130">
        <v>2.25</v>
      </c>
      <c r="H10" s="130">
        <f t="shared" si="1"/>
        <v>0.09</v>
      </c>
      <c r="I10" s="171"/>
      <c r="J10" s="171"/>
      <c r="K10" s="171"/>
      <c r="L10" s="171"/>
      <c r="M10" s="172"/>
      <c r="N10" s="97"/>
    </row>
    <row r="11" spans="2:14" ht="15.5" x14ac:dyDescent="0.35">
      <c r="B11" s="108"/>
      <c r="C11" s="137" t="s">
        <v>2307</v>
      </c>
      <c r="D11" s="146">
        <v>15</v>
      </c>
      <c r="E11" s="154">
        <f>D11*0.89</f>
        <v>13.35</v>
      </c>
      <c r="F11" s="129">
        <f t="shared" si="0"/>
        <v>1.4999999999999999E-2</v>
      </c>
      <c r="G11" s="130">
        <v>1.46</v>
      </c>
      <c r="H11" s="130">
        <f t="shared" si="1"/>
        <v>2.1899999999999999E-2</v>
      </c>
      <c r="I11" s="171"/>
      <c r="J11" s="171"/>
      <c r="K11" s="171"/>
      <c r="L11" s="171"/>
      <c r="M11" s="172"/>
      <c r="N11" s="97"/>
    </row>
    <row r="12" spans="2:14" ht="15.5" x14ac:dyDescent="0.35">
      <c r="B12" s="108"/>
      <c r="C12" s="137" t="s">
        <v>2334</v>
      </c>
      <c r="D12" s="146">
        <v>40</v>
      </c>
      <c r="E12" s="154">
        <f>D12*0.75</f>
        <v>30</v>
      </c>
      <c r="F12" s="129">
        <f t="shared" si="0"/>
        <v>0.04</v>
      </c>
      <c r="G12" s="130">
        <v>4.3600000000000003</v>
      </c>
      <c r="H12" s="130">
        <f t="shared" si="1"/>
        <v>0.17440000000000003</v>
      </c>
      <c r="I12" s="171"/>
      <c r="J12" s="171"/>
      <c r="K12" s="171"/>
      <c r="L12" s="171"/>
      <c r="M12" s="172"/>
      <c r="N12" s="97"/>
    </row>
    <row r="13" spans="2:14" ht="15.5" x14ac:dyDescent="0.35">
      <c r="B13" s="108"/>
      <c r="C13" s="137" t="s">
        <v>194</v>
      </c>
      <c r="D13" s="146">
        <v>0.5</v>
      </c>
      <c r="E13" s="154">
        <v>0.5</v>
      </c>
      <c r="F13" s="129">
        <f t="shared" si="0"/>
        <v>5.0000000000000001E-4</v>
      </c>
      <c r="G13" s="130">
        <v>0.25</v>
      </c>
      <c r="H13" s="130">
        <f t="shared" si="1"/>
        <v>1.25E-4</v>
      </c>
      <c r="I13" s="171"/>
      <c r="J13" s="171"/>
      <c r="K13" s="171"/>
      <c r="L13" s="171"/>
      <c r="M13" s="172"/>
      <c r="N13" s="97"/>
    </row>
    <row r="14" spans="2:14" ht="15.5" x14ac:dyDescent="0.35">
      <c r="B14" s="108"/>
      <c r="C14" s="137" t="s">
        <v>2308</v>
      </c>
      <c r="D14" s="146">
        <v>5</v>
      </c>
      <c r="E14" s="154">
        <v>5</v>
      </c>
      <c r="F14" s="129">
        <f t="shared" si="0"/>
        <v>5.0000000000000001E-3</v>
      </c>
      <c r="G14" s="130">
        <v>7.32</v>
      </c>
      <c r="H14" s="130">
        <f t="shared" si="1"/>
        <v>3.6600000000000001E-2</v>
      </c>
      <c r="I14" s="171"/>
      <c r="J14" s="171"/>
      <c r="K14" s="171"/>
      <c r="L14" s="171"/>
      <c r="M14" s="172"/>
      <c r="N14" s="97"/>
    </row>
    <row r="15" spans="2:14" ht="15.5" x14ac:dyDescent="0.35">
      <c r="B15" s="108"/>
      <c r="C15" s="138" t="s">
        <v>2309</v>
      </c>
      <c r="D15" s="147"/>
      <c r="E15" s="131">
        <f>SUM(E9:E14)</f>
        <v>186.04999999999998</v>
      </c>
      <c r="F15" s="120"/>
      <c r="G15" s="122"/>
      <c r="H15" s="130">
        <f>SUM(H9:H14) + (SUM(H9:H14)*0.06)</f>
        <v>0.49250249999999995</v>
      </c>
      <c r="I15" s="171"/>
      <c r="J15" s="171"/>
      <c r="K15" s="171"/>
      <c r="L15" s="171"/>
      <c r="M15" s="172"/>
      <c r="N15" s="97"/>
    </row>
    <row r="16" spans="2:14" ht="15.5" x14ac:dyDescent="0.35">
      <c r="B16" s="108"/>
      <c r="C16" s="119"/>
      <c r="D16" s="148"/>
      <c r="E16" s="120"/>
      <c r="F16" s="121"/>
      <c r="G16" s="122"/>
      <c r="H16" s="117"/>
      <c r="I16" s="171"/>
      <c r="J16" s="171"/>
      <c r="K16" s="171"/>
      <c r="L16" s="171"/>
      <c r="M16" s="172"/>
      <c r="N16" s="97"/>
    </row>
    <row r="17" spans="2:14" ht="15.5" x14ac:dyDescent="0.35">
      <c r="B17" s="108"/>
      <c r="C17" s="119"/>
      <c r="D17" s="148"/>
      <c r="E17" s="120"/>
      <c r="F17" s="121"/>
      <c r="G17" s="122"/>
      <c r="H17" s="117"/>
      <c r="I17" s="171"/>
      <c r="J17" s="171"/>
      <c r="K17" s="171"/>
      <c r="L17" s="171"/>
      <c r="M17" s="172"/>
      <c r="N17" s="97"/>
    </row>
    <row r="18" spans="2:14" ht="15.5" x14ac:dyDescent="0.35">
      <c r="B18" s="108"/>
      <c r="C18" s="119"/>
      <c r="D18" s="148"/>
      <c r="E18" s="120"/>
      <c r="F18" s="121"/>
      <c r="G18" s="122"/>
      <c r="H18" s="117"/>
      <c r="I18" s="171"/>
      <c r="J18" s="171"/>
      <c r="K18" s="171"/>
      <c r="L18" s="171"/>
      <c r="M18" s="172"/>
      <c r="N18" s="97"/>
    </row>
    <row r="19" spans="2:14" ht="15.5" x14ac:dyDescent="0.35">
      <c r="B19" s="108"/>
      <c r="C19" s="119"/>
      <c r="D19" s="148"/>
      <c r="E19" s="120"/>
      <c r="F19" s="121"/>
      <c r="G19" s="122"/>
      <c r="H19" s="117"/>
      <c r="I19" s="173"/>
      <c r="J19" s="173"/>
      <c r="K19" s="173"/>
      <c r="L19" s="173"/>
      <c r="M19" s="174"/>
      <c r="N19" s="97"/>
    </row>
    <row r="20" spans="2:14" ht="15.5" x14ac:dyDescent="0.35">
      <c r="B20" s="108"/>
      <c r="C20" s="119"/>
      <c r="D20" s="148"/>
      <c r="E20" s="120"/>
      <c r="F20" s="121"/>
      <c r="G20" s="122"/>
      <c r="H20" s="118"/>
      <c r="I20" s="175" t="s">
        <v>2301</v>
      </c>
      <c r="J20" s="176"/>
      <c r="K20" s="176"/>
      <c r="L20" s="176"/>
      <c r="M20" s="177"/>
      <c r="N20" s="97"/>
    </row>
    <row r="21" spans="2:14" ht="15.5" x14ac:dyDescent="0.35">
      <c r="B21" s="108"/>
      <c r="C21" s="119"/>
      <c r="D21" s="148"/>
      <c r="E21" s="120"/>
      <c r="F21" s="121"/>
      <c r="G21" s="122"/>
      <c r="H21" s="117"/>
      <c r="I21" s="155"/>
      <c r="J21" s="156"/>
      <c r="K21" s="156"/>
      <c r="L21" s="156"/>
      <c r="M21" s="157"/>
      <c r="N21" s="97"/>
    </row>
    <row r="22" spans="2:14" ht="15.5" x14ac:dyDescent="0.35">
      <c r="B22" s="108"/>
      <c r="C22" s="119"/>
      <c r="D22" s="148"/>
      <c r="E22" s="120"/>
      <c r="F22" s="121"/>
      <c r="G22" s="122"/>
      <c r="H22" s="117"/>
      <c r="I22" s="155"/>
      <c r="J22" s="156"/>
      <c r="K22" s="156"/>
      <c r="L22" s="156"/>
      <c r="M22" s="157"/>
      <c r="N22" s="97"/>
    </row>
    <row r="23" spans="2:14" ht="15.5" x14ac:dyDescent="0.35">
      <c r="B23" s="108"/>
      <c r="C23" s="119"/>
      <c r="D23" s="148"/>
      <c r="E23" s="120"/>
      <c r="F23" s="121"/>
      <c r="G23" s="122"/>
      <c r="H23" s="117"/>
      <c r="I23" s="155"/>
      <c r="J23" s="156"/>
      <c r="K23" s="156"/>
      <c r="L23" s="156"/>
      <c r="M23" s="157"/>
      <c r="N23" s="97"/>
    </row>
    <row r="24" spans="2:14" ht="16" thickBot="1" x14ac:dyDescent="0.4">
      <c r="B24" s="108"/>
      <c r="C24" s="123"/>
      <c r="D24" s="149"/>
      <c r="E24" s="124"/>
      <c r="F24" s="125"/>
      <c r="G24" s="126"/>
      <c r="H24" s="127"/>
      <c r="I24" s="158"/>
      <c r="J24" s="159"/>
      <c r="K24" s="159"/>
      <c r="L24" s="159"/>
      <c r="M24" s="160"/>
      <c r="N24" s="97"/>
    </row>
    <row r="25" spans="2:14" ht="15.5" x14ac:dyDescent="0.35">
      <c r="B25" s="98"/>
      <c r="C25" s="18"/>
      <c r="D25" s="18"/>
      <c r="E25" s="98"/>
      <c r="F25" s="18"/>
      <c r="G25" s="98"/>
      <c r="H25" s="97"/>
      <c r="I25" s="97"/>
      <c r="J25" s="97"/>
      <c r="K25" s="97"/>
      <c r="L25" s="97"/>
      <c r="M25" s="97"/>
      <c r="N25" s="97"/>
    </row>
    <row r="26" spans="2:14" ht="16" x14ac:dyDescent="0.4">
      <c r="B26" s="98"/>
      <c r="C26" s="128" t="s">
        <v>2302</v>
      </c>
      <c r="D26" s="128"/>
      <c r="E26" s="161" t="s">
        <v>2291</v>
      </c>
      <c r="F26" s="162"/>
      <c r="G26" s="162"/>
      <c r="H26" s="162"/>
      <c r="I26" s="162"/>
      <c r="J26" s="162"/>
      <c r="K26" s="162"/>
      <c r="L26" s="162"/>
      <c r="M26" s="162"/>
      <c r="N26" s="163"/>
    </row>
    <row r="27" spans="2:14" ht="31.5" customHeight="1" x14ac:dyDescent="0.35">
      <c r="B27" s="98"/>
      <c r="C27" s="164" t="s">
        <v>2310</v>
      </c>
      <c r="D27" s="150"/>
      <c r="E27" s="113" t="s">
        <v>2292</v>
      </c>
      <c r="F27" s="112" t="s">
        <v>2293</v>
      </c>
      <c r="G27" s="112" t="s">
        <v>1999</v>
      </c>
      <c r="H27" s="112" t="s">
        <v>2018</v>
      </c>
      <c r="I27" s="112" t="s">
        <v>2294</v>
      </c>
      <c r="J27" s="112" t="s">
        <v>2295</v>
      </c>
      <c r="K27" s="112" t="s">
        <v>2296</v>
      </c>
      <c r="L27" s="112" t="s">
        <v>2297</v>
      </c>
      <c r="M27" s="112" t="s">
        <v>2004</v>
      </c>
      <c r="N27" s="112" t="s">
        <v>2298</v>
      </c>
    </row>
    <row r="28" spans="2:14" ht="16.5" customHeight="1" x14ac:dyDescent="0.2">
      <c r="C28" s="165"/>
      <c r="D28" s="150"/>
      <c r="E28" s="139">
        <f>E47</f>
        <v>171.40477258159999</v>
      </c>
      <c r="F28" s="132">
        <f>H47</f>
        <v>4.18</v>
      </c>
      <c r="G28" s="132">
        <f>J47</f>
        <v>26.104999999999997</v>
      </c>
      <c r="H28" s="132">
        <f>K47</f>
        <v>4.29</v>
      </c>
      <c r="I28" s="132">
        <f>I47</f>
        <v>5.3450000000000006</v>
      </c>
      <c r="J28" s="132">
        <f>S47</f>
        <v>0.72000000000000008</v>
      </c>
      <c r="K28" s="132">
        <f>T47</f>
        <v>3.9299999999999997</v>
      </c>
      <c r="L28" s="132">
        <f>U47</f>
        <v>0.57500000000000007</v>
      </c>
      <c r="M28" s="132">
        <f>R47</f>
        <v>3.8749999999999996</v>
      </c>
      <c r="N28" s="132">
        <f>V47</f>
        <v>226.3</v>
      </c>
    </row>
    <row r="43" spans="1:25" ht="31.5" customHeight="1" x14ac:dyDescent="0.2"/>
    <row r="46" spans="1:25" ht="13.5" thickBot="1" x14ac:dyDescent="0.3">
      <c r="G46" s="75" t="s">
        <v>1997</v>
      </c>
      <c r="H46" s="143">
        <f>H47*4/E47*100</f>
        <v>9.7546875435105953</v>
      </c>
      <c r="I46" s="143">
        <f>I47*9/E47*100</f>
        <v>28.065146189029743</v>
      </c>
      <c r="J46" s="143">
        <f>J47*4/E47*100</f>
        <v>60.920124000800023</v>
      </c>
      <c r="K46" s="144">
        <f>K47*4/E47*100</f>
        <v>10.011389847287191</v>
      </c>
      <c r="S46" s="96">
        <f>S47*9/E47*100</f>
        <v>3.7805248374371212</v>
      </c>
      <c r="T46" s="96">
        <f>T47*9/F47*100</f>
        <v>6.1370823266083372</v>
      </c>
      <c r="U46" s="96">
        <f>U47*9/G47*100</f>
        <v>2.8925157900620424</v>
      </c>
    </row>
    <row r="47" spans="1:25" ht="11" thickBot="1" x14ac:dyDescent="0.3">
      <c r="C47" s="76" t="s">
        <v>1996</v>
      </c>
      <c r="D47" s="151"/>
      <c r="E47" s="77">
        <f>SUM(E49:E243)</f>
        <v>171.40477258159999</v>
      </c>
      <c r="F47" s="77">
        <f t="shared" ref="F47:V47" si="2">SUM(F49:F243)</f>
        <v>576.33249999999998</v>
      </c>
      <c r="G47" s="77">
        <f t="shared" si="2"/>
        <v>178.91000000000003</v>
      </c>
      <c r="H47" s="141">
        <f t="shared" si="2"/>
        <v>4.18</v>
      </c>
      <c r="I47" s="141">
        <f t="shared" si="2"/>
        <v>5.3450000000000006</v>
      </c>
      <c r="J47" s="142">
        <f t="shared" si="2"/>
        <v>26.104999999999997</v>
      </c>
      <c r="K47" s="78">
        <f t="shared" si="2"/>
        <v>4.29</v>
      </c>
      <c r="L47" s="78">
        <f t="shared" si="2"/>
        <v>4.29</v>
      </c>
      <c r="M47" s="78">
        <f t="shared" si="2"/>
        <v>7.3530000000000012E-2</v>
      </c>
      <c r="N47" s="78">
        <f t="shared" si="2"/>
        <v>0</v>
      </c>
      <c r="O47" s="78">
        <f t="shared" si="2"/>
        <v>0</v>
      </c>
      <c r="P47" s="78">
        <f t="shared" si="2"/>
        <v>21.679999999999996</v>
      </c>
      <c r="Q47" s="78">
        <f t="shared" si="2"/>
        <v>0.13500000000000001</v>
      </c>
      <c r="R47" s="66">
        <f t="shared" si="2"/>
        <v>3.8749999999999996</v>
      </c>
      <c r="S47" s="66">
        <f t="shared" si="2"/>
        <v>0.72000000000000008</v>
      </c>
      <c r="T47" s="66">
        <f t="shared" si="2"/>
        <v>3.9299999999999997</v>
      </c>
      <c r="U47" s="66">
        <f t="shared" si="2"/>
        <v>0.57500000000000007</v>
      </c>
      <c r="V47" s="66">
        <f t="shared" si="2"/>
        <v>226.3</v>
      </c>
      <c r="W47" s="66">
        <f>V47/400</f>
        <v>0.56574999999999998</v>
      </c>
    </row>
    <row r="48" spans="1:25" s="85" customFormat="1" ht="18" x14ac:dyDescent="0.2">
      <c r="A48" s="79" t="s">
        <v>996</v>
      </c>
      <c r="B48" s="80" t="s">
        <v>997</v>
      </c>
      <c r="C48" s="79" t="s">
        <v>1995</v>
      </c>
      <c r="D48" s="79" t="s">
        <v>2326</v>
      </c>
      <c r="E48" s="81" t="s">
        <v>54</v>
      </c>
      <c r="F48" s="81" t="s">
        <v>55</v>
      </c>
      <c r="G48" s="82" t="s">
        <v>981</v>
      </c>
      <c r="H48" s="82" t="s">
        <v>53</v>
      </c>
      <c r="I48" s="82" t="s">
        <v>1998</v>
      </c>
      <c r="J48" s="82" t="s">
        <v>1999</v>
      </c>
      <c r="K48" s="82" t="s">
        <v>2018</v>
      </c>
      <c r="L48" s="82" t="s">
        <v>2001</v>
      </c>
      <c r="M48" s="82" t="s">
        <v>2000</v>
      </c>
      <c r="N48" s="83" t="s">
        <v>2002</v>
      </c>
      <c r="O48" s="82" t="s">
        <v>980</v>
      </c>
      <c r="P48" s="82" t="s">
        <v>977</v>
      </c>
      <c r="Q48" s="82" t="s">
        <v>2003</v>
      </c>
      <c r="R48" s="82" t="s">
        <v>2004</v>
      </c>
      <c r="S48" s="82" t="s">
        <v>2005</v>
      </c>
      <c r="T48" s="82" t="s">
        <v>2006</v>
      </c>
      <c r="U48" s="82" t="s">
        <v>2007</v>
      </c>
      <c r="V48" s="81" t="s">
        <v>986</v>
      </c>
      <c r="W48" s="81" t="s">
        <v>2325</v>
      </c>
      <c r="X48" s="84"/>
      <c r="Y48" s="84"/>
    </row>
    <row r="49" spans="1:23" ht="12.5" x14ac:dyDescent="0.25">
      <c r="A49" s="35" t="s">
        <v>395</v>
      </c>
      <c r="B49" s="65" t="str">
        <f>IF(A49&lt;&gt;"",VLOOKUP(A49,'TABELA '!A3:AR1168,2,0),"")</f>
        <v>Batata crua</v>
      </c>
      <c r="C49" s="70">
        <v>120</v>
      </c>
      <c r="D49" s="70"/>
      <c r="E49" s="68">
        <f>IF($A49&lt;&gt;"",IF($A49&lt;&gt;"",VLOOKUP($A49,'TABELA '!$A$4:$AR$1168,3,0),"")/100*C49,"")</f>
        <v>106.96431838079999</v>
      </c>
      <c r="F49" s="69">
        <f>IF($A49&lt;&gt;"",IF($A49&lt;&gt;"",VLOOKUP($A49,'TABELA '!$A$4:$AR$1109,4,0),"")/100*C49/100*C49,"")</f>
        <v>537.12</v>
      </c>
      <c r="G49" s="69">
        <f>IF($A49&lt;&gt;"",IF($A49&lt;&gt;"",VLOOKUP($A49,'TABELA '!$A$4:$AR$1168,5,0),"")/100*C49,"")</f>
        <v>91.2</v>
      </c>
      <c r="H49" s="69">
        <f>IF($A49&lt;&gt;"",IF($A49&lt;&gt;"",VLOOKUP($A49,'TABELA '!$A$4:$AR$1168,6,0),"")/100*C49,"")</f>
        <v>3</v>
      </c>
      <c r="I49" s="69">
        <f>IF($A49&lt;&gt;"",IF($A49&lt;&gt;"",VLOOKUP($A49,'TABELA '!$A$4:$AR$1168,7,0),"")/100*C49,"")</f>
        <v>0</v>
      </c>
      <c r="J49" s="69">
        <f>IF($A49&lt;&gt;"",IF($A49&lt;&gt;"",VLOOKUP($A49,'TABELA '!$A$4:$AR$1168,8,0),"")/100*C49,"")</f>
        <v>23.04</v>
      </c>
      <c r="K49" s="69">
        <f>IF($A49&lt;&gt;"",IF($A49&lt;&gt;"",VLOOKUP($A49,'TABELA '!$A$4:$AR$1171,11,0),"")/100*C49,"")</f>
        <v>1.44</v>
      </c>
      <c r="L49" s="69">
        <f>IF($A49&lt;&gt;"",IF($A49&lt;&gt;"",VLOOKUP($A49,'TABELA '!$A$4:$AR$1109,10,0),"")/100*C49,"")</f>
        <v>1.44</v>
      </c>
      <c r="M49" s="69">
        <f>IF($A49&lt;&gt;"",IF($A49&lt;&gt;"",VLOOKUP($A49,'TABELA '!$A$4:$AR$1109,11,0),"")/100*H49,"")</f>
        <v>3.6000000000000004E-2</v>
      </c>
      <c r="N49" s="69">
        <f>IF($A49&lt;&gt;"",IF($A49&lt;&gt;"",VLOOKUP($A49,'TABELA '!$A$4:$AR$1109,12,0),"")/100*C49,"")</f>
        <v>0</v>
      </c>
      <c r="O49" s="69">
        <f>IF($A49&lt;&gt;"",IF($A49&lt;&gt;"",VLOOKUP($A49,'TABELA '!$A$4:$AR$1109,13,0),"")/100*C49,"")</f>
        <v>0</v>
      </c>
      <c r="P49" s="69">
        <f>IF($A49&lt;&gt;"",IF($A49&lt;&gt;"",VLOOKUP($A49,'TABELA '!$A$4:$AR$1109,14,0),"")/100*C49,"")</f>
        <v>21.599999999999998</v>
      </c>
      <c r="Q49" s="69">
        <f>IF($A49&lt;&gt;"",IF($A49&lt;&gt;"",VLOOKUP($A49,'TABELA '!$A$4:$AR$1109,15,0),"")/100*C49,"")</f>
        <v>0</v>
      </c>
      <c r="R49" s="69">
        <f>IF($A49&lt;&gt;"",IF($A49&lt;&gt;"",VLOOKUP($A49,'TABELA '!$A$4:$AR$1168,16,0),"")/100*C49,"")</f>
        <v>1.92</v>
      </c>
      <c r="S49" s="69">
        <f>IF($A49&lt;&gt;"",IF($A49&lt;&gt;"",VLOOKUP($A49,'TABELA '!$A$4:$AR$1168,17,0),"")/100*C49,"")</f>
        <v>0</v>
      </c>
      <c r="T49" s="69">
        <f>IF($A49&lt;&gt;"",IF($A49&lt;&gt;"",VLOOKUP($A49,'TABELA '!$A$4:$AR$1168,18,0),"")/100*C49,"")</f>
        <v>0</v>
      </c>
      <c r="U49" s="69">
        <f>IF($A49&lt;&gt;"",IF($A49&lt;&gt;"",VLOOKUP($A49,'TABELA '!$A$4:$AR$1168,19,0),"")/100*C49,"")</f>
        <v>0</v>
      </c>
      <c r="V49" s="69">
        <f>IF($A49&lt;&gt;"",IF($A49&lt;&gt;"",VLOOKUP($A49,'TABELA '!$A$4:$AR$1168,38,0),"")/100*C49,"")</f>
        <v>10.799999999999999</v>
      </c>
      <c r="W49" s="69"/>
    </row>
    <row r="50" spans="1:23" ht="12.5" x14ac:dyDescent="0.25">
      <c r="A50" s="35" t="s">
        <v>432</v>
      </c>
      <c r="B50" s="65" t="str">
        <f>IF(A50&lt;&gt;"",VLOOKUP(A50,'TABELA '!A4:AR1169,2,0),"")</f>
        <v>Nabo (raiz) cru</v>
      </c>
      <c r="C50" s="70">
        <v>40</v>
      </c>
      <c r="D50" s="70"/>
      <c r="E50" s="68">
        <f>IF($A50&lt;&gt;"",IF($A50&lt;&gt;"",VLOOKUP($A50,'TABELA '!$A$4:$AR$1168,3,0),"")/100*C50,"")</f>
        <v>6.5956550207999998</v>
      </c>
      <c r="F50" s="69">
        <f>IF($A50&lt;&gt;"",IF($A50&lt;&gt;"",VLOOKUP($A50,'TABELA '!$A$4:$AR$1109,4,0),"")/100*C50/100*C50,"")</f>
        <v>11.04</v>
      </c>
      <c r="G50" s="69">
        <f>IF($A50&lt;&gt;"",IF($A50&lt;&gt;"",VLOOKUP($A50,'TABELA '!$A$4:$AR$1168,5,0),"")/100*C50,"")</f>
        <v>37.400000000000006</v>
      </c>
      <c r="H50" s="69">
        <f>IF($A50&lt;&gt;"",IF($A50&lt;&gt;"",VLOOKUP($A50,'TABELA '!$A$4:$AR$1168,6,0),"")/100*C50,"")</f>
        <v>0.16</v>
      </c>
      <c r="I50" s="69">
        <f>IF($A50&lt;&gt;"",IF($A50&lt;&gt;"",VLOOKUP($A50,'TABELA '!$A$4:$AR$1168,7,0),"")/100*C50,"")</f>
        <v>0.16</v>
      </c>
      <c r="J50" s="69">
        <f>IF($A50&lt;&gt;"",IF($A50&lt;&gt;"",VLOOKUP($A50,'TABELA '!$A$4:$AR$1168,8,0),"")/100*C50,"")</f>
        <v>1.2</v>
      </c>
      <c r="K50" s="69">
        <f>IF($A50&lt;&gt;"",IF($A50&lt;&gt;"",VLOOKUP($A50,'TABELA '!$A$4:$AR$1171,11,0),"")/100*C50,"")</f>
        <v>1.1599999999999999</v>
      </c>
      <c r="L50" s="69">
        <f>IF($A50&lt;&gt;"",IF($A50&lt;&gt;"",VLOOKUP($A50,'TABELA '!$A$4:$AR$1109,10,0),"")/100*C50,"")</f>
        <v>1.1599999999999999</v>
      </c>
      <c r="M50" s="69">
        <f>IF($A50&lt;&gt;"",IF($A50&lt;&gt;"",VLOOKUP($A50,'TABELA '!$A$4:$AR$1109,11,0),"")/100*H50,"")</f>
        <v>4.64E-3</v>
      </c>
      <c r="N50" s="69">
        <f>IF($A50&lt;&gt;"",IF($A50&lt;&gt;"",VLOOKUP($A50,'TABELA '!$A$4:$AR$1109,12,0),"")/100*C50,"")</f>
        <v>0</v>
      </c>
      <c r="O50" s="69">
        <f>IF($A50&lt;&gt;"",IF($A50&lt;&gt;"",VLOOKUP($A50,'TABELA '!$A$4:$AR$1109,13,0),"")/100*C50,"")</f>
        <v>0</v>
      </c>
      <c r="P50" s="69">
        <f>IF($A50&lt;&gt;"",IF($A50&lt;&gt;"",VLOOKUP($A50,'TABELA '!$A$4:$AR$1109,14,0),"")/100*C50,"")</f>
        <v>0.04</v>
      </c>
      <c r="Q50" s="69">
        <f>IF($A50&lt;&gt;"",IF($A50&lt;&gt;"",VLOOKUP($A50,'TABELA '!$A$4:$AR$1109,15,0),"")/100*C50,"")</f>
        <v>0</v>
      </c>
      <c r="R50" s="69">
        <f>IF($A50&lt;&gt;"",IF($A50&lt;&gt;"",VLOOKUP($A50,'TABELA '!$A$4:$AR$1168,16,0),"")/100*C50,"")</f>
        <v>0.8</v>
      </c>
      <c r="S50" s="69">
        <f>IF($A50&lt;&gt;"",IF($A50&lt;&gt;"",VLOOKUP($A50,'TABELA '!$A$4:$AR$1168,17,0),"")/100*C50,"")</f>
        <v>0</v>
      </c>
      <c r="T50" s="69">
        <f>IF($A50&lt;&gt;"",IF($A50&lt;&gt;"",VLOOKUP($A50,'TABELA '!$A$4:$AR$1168,18,0),"")/100*C50,"")</f>
        <v>0</v>
      </c>
      <c r="U50" s="69">
        <f>IF($A50&lt;&gt;"",IF($A50&lt;&gt;"",VLOOKUP($A50,'TABELA '!$A$4:$AR$1168,19,0),"")/100*C50,"")</f>
        <v>0.08</v>
      </c>
      <c r="V50" s="69">
        <f>IF($A50&lt;&gt;"",IF($A50&lt;&gt;"",VLOOKUP($A50,'TABELA '!$A$4:$AR$1168,38,0),"")/100*C50,"")</f>
        <v>8</v>
      </c>
      <c r="W50" s="69"/>
    </row>
    <row r="51" spans="1:23" ht="12.5" x14ac:dyDescent="0.25">
      <c r="A51" t="s">
        <v>422</v>
      </c>
      <c r="B51" s="65" t="str">
        <f>IF(A51&lt;&gt;"",VLOOKUP(A51,'TABELA '!A5:AR1170,2,0),"")</f>
        <v>Couve portuguesa crua</v>
      </c>
      <c r="C51" s="70">
        <v>40</v>
      </c>
      <c r="D51" s="70"/>
      <c r="E51" s="68">
        <f>IF($A51&lt;&gt;"",IF($A51&lt;&gt;"",VLOOKUP($A51,'TABELA '!$A$4:$AR$1168,3,0),"")/100*C51,"")</f>
        <v>10.2280447424</v>
      </c>
      <c r="F51" s="69">
        <f>IF($A51&lt;&gt;"",IF($A51&lt;&gt;"",VLOOKUP($A51,'TABELA '!$A$4:$AR$1109,4,0),"")/100*C51/100*C51,"")</f>
        <v>17.12</v>
      </c>
      <c r="G51" s="69">
        <f>IF($A51&lt;&gt;"",IF($A51&lt;&gt;"",VLOOKUP($A51,'TABELA '!$A$4:$AR$1168,5,0),"")/100*C51,"")</f>
        <v>36.239999999999995</v>
      </c>
      <c r="H51" s="69">
        <f>IF($A51&lt;&gt;"",IF($A51&lt;&gt;"",VLOOKUP($A51,'TABELA '!$A$4:$AR$1168,6,0),"")/100*C51,"")</f>
        <v>0.88000000000000012</v>
      </c>
      <c r="I51" s="69">
        <f>IF($A51&lt;&gt;"",IF($A51&lt;&gt;"",VLOOKUP($A51,'TABELA '!$A$4:$AR$1168,7,0),"")/100*C51,"")</f>
        <v>0.16</v>
      </c>
      <c r="J51" s="69">
        <f>IF($A51&lt;&gt;"",IF($A51&lt;&gt;"",VLOOKUP($A51,'TABELA '!$A$4:$AR$1168,8,0),"")/100*C51,"")</f>
        <v>1.4000000000000001</v>
      </c>
      <c r="K51" s="69">
        <f>IF($A51&lt;&gt;"",IF($A51&lt;&gt;"",VLOOKUP($A51,'TABELA '!$A$4:$AR$1171,11,0),"")/100*C51,"")</f>
        <v>1.36</v>
      </c>
      <c r="L51" s="69">
        <f>IF($A51&lt;&gt;"",IF($A51&lt;&gt;"",VLOOKUP($A51,'TABELA '!$A$4:$AR$1109,10,0),"")/100*C51,"")</f>
        <v>1.36</v>
      </c>
      <c r="M51" s="69">
        <f>IF($A51&lt;&gt;"",IF($A51&lt;&gt;"",VLOOKUP($A51,'TABELA '!$A$4:$AR$1109,11,0),"")/100*H51,"")</f>
        <v>2.9920000000000006E-2</v>
      </c>
      <c r="N51" s="69">
        <f>IF($A51&lt;&gt;"",IF($A51&lt;&gt;"",VLOOKUP($A51,'TABELA '!$A$4:$AR$1109,12,0),"")/100*C51,"")</f>
        <v>0</v>
      </c>
      <c r="O51" s="69">
        <f>IF($A51&lt;&gt;"",IF($A51&lt;&gt;"",VLOOKUP($A51,'TABELA '!$A$4:$AR$1109,13,0),"")/100*C51,"")</f>
        <v>0</v>
      </c>
      <c r="P51" s="69">
        <f>IF($A51&lt;&gt;"",IF($A51&lt;&gt;"",VLOOKUP($A51,'TABELA '!$A$4:$AR$1109,14,0),"")/100*C51,"")</f>
        <v>0.04</v>
      </c>
      <c r="Q51" s="69">
        <f>IF($A51&lt;&gt;"",IF($A51&lt;&gt;"",VLOOKUP($A51,'TABELA '!$A$4:$AR$1109,15,0),"")/100*C51,"")</f>
        <v>0</v>
      </c>
      <c r="R51" s="69">
        <f>IF($A51&lt;&gt;"",IF($A51&lt;&gt;"",VLOOKUP($A51,'TABELA '!$A$4:$AR$1168,16,0),"")/100*C51,"")</f>
        <v>0.96</v>
      </c>
      <c r="S51" s="69">
        <f>IF($A51&lt;&gt;"",IF($A51&lt;&gt;"",VLOOKUP($A51,'TABELA '!$A$4:$AR$1168,17,0),"")/100*C51,"")</f>
        <v>0</v>
      </c>
      <c r="T51" s="69">
        <f>IF($A51&lt;&gt;"",IF($A51&lt;&gt;"",VLOOKUP($A51,'TABELA '!$A$4:$AR$1168,18,0),"")/100*C51,"")</f>
        <v>0</v>
      </c>
      <c r="U51" s="69">
        <f>IF($A51&lt;&gt;"",IF($A51&lt;&gt;"",VLOOKUP($A51,'TABELA '!$A$4:$AR$1168,19,0),"")/100*C51,"")</f>
        <v>0.12</v>
      </c>
      <c r="V51" s="69">
        <f>IF($A51&lt;&gt;"",IF($A51&lt;&gt;"",VLOOKUP($A51,'TABELA '!$A$4:$AR$1168,38,0),"")/100*C51,"")</f>
        <v>6</v>
      </c>
      <c r="W51" s="69"/>
    </row>
    <row r="52" spans="1:23" ht="12.5" x14ac:dyDescent="0.25">
      <c r="A52" t="s">
        <v>412</v>
      </c>
      <c r="B52" s="65" t="str">
        <f>IF(A52&lt;&gt;"",VLOOKUP(A52,'TABELA '!A6:AR1171,2,0),"")</f>
        <v>Cebola crua</v>
      </c>
      <c r="C52" s="70">
        <v>15</v>
      </c>
      <c r="D52" s="70"/>
      <c r="E52" s="68">
        <f>IF($A52&lt;&gt;"",IF($A52&lt;&gt;"",VLOOKUP($A52,'TABELA '!$A$4:$AR$1168,3,0),"")/100*C52,"")</f>
        <v>2.6167544376</v>
      </c>
      <c r="F52" s="69">
        <f>IF($A52&lt;&gt;"",IF($A52&lt;&gt;"",VLOOKUP($A52,'TABELA '!$A$4:$AR$1109,4,0),"")/100*C52/100*C52,"")</f>
        <v>1.6424999999999998</v>
      </c>
      <c r="G52" s="69">
        <f>IF($A52&lt;&gt;"",IF($A52&lt;&gt;"",VLOOKUP($A52,'TABELA '!$A$4:$AR$1168,5,0),"")/100*C52,"")</f>
        <v>14.069999999999999</v>
      </c>
      <c r="H52" s="69">
        <f>IF($A52&lt;&gt;"",IF($A52&lt;&gt;"",VLOOKUP($A52,'TABELA '!$A$4:$AR$1168,6,0),"")/100*C52,"")</f>
        <v>0.13500000000000001</v>
      </c>
      <c r="I52" s="69">
        <f>IF($A52&lt;&gt;"",IF($A52&lt;&gt;"",VLOOKUP($A52,'TABELA '!$A$4:$AR$1168,7,0),"")/100*C52,"")</f>
        <v>0.03</v>
      </c>
      <c r="J52" s="69">
        <f>IF($A52&lt;&gt;"",IF($A52&lt;&gt;"",VLOOKUP($A52,'TABELA '!$A$4:$AR$1168,8,0),"")/100*C52,"")</f>
        <v>0.46499999999999997</v>
      </c>
      <c r="K52" s="69">
        <f>IF($A52&lt;&gt;"",IF($A52&lt;&gt;"",VLOOKUP($A52,'TABELA '!$A$4:$AR$1171,11,0),"")/100*C52,"")</f>
        <v>0.33</v>
      </c>
      <c r="L52" s="69">
        <f>IF($A52&lt;&gt;"",IF($A52&lt;&gt;"",VLOOKUP($A52,'TABELA '!$A$4:$AR$1109,10,0),"")/100*C52,"")</f>
        <v>0.33</v>
      </c>
      <c r="M52" s="69">
        <f>IF($A52&lt;&gt;"",IF($A52&lt;&gt;"",VLOOKUP($A52,'TABELA '!$A$4:$AR$1109,11,0),"")/100*H52,"")</f>
        <v>2.9700000000000004E-3</v>
      </c>
      <c r="N52" s="69">
        <f>IF($A52&lt;&gt;"",IF($A52&lt;&gt;"",VLOOKUP($A52,'TABELA '!$A$4:$AR$1109,12,0),"")/100*C52,"")</f>
        <v>0</v>
      </c>
      <c r="O52" s="69">
        <f>IF($A52&lt;&gt;"",IF($A52&lt;&gt;"",VLOOKUP($A52,'TABELA '!$A$4:$AR$1109,13,0),"")/100*C52,"")</f>
        <v>0</v>
      </c>
      <c r="P52" s="69">
        <f>IF($A52&lt;&gt;"",IF($A52&lt;&gt;"",VLOOKUP($A52,'TABELA '!$A$4:$AR$1109,14,0),"")/100*C52,"")</f>
        <v>0</v>
      </c>
      <c r="Q52" s="69">
        <f>IF($A52&lt;&gt;"",IF($A52&lt;&gt;"",VLOOKUP($A52,'TABELA '!$A$4:$AR$1109,15,0),"")/100*C52,"")</f>
        <v>0.13500000000000001</v>
      </c>
      <c r="R52" s="69">
        <f>IF($A52&lt;&gt;"",IF($A52&lt;&gt;"",VLOOKUP($A52,'TABELA '!$A$4:$AR$1168,16,0),"")/100*C52,"")</f>
        <v>0.19500000000000001</v>
      </c>
      <c r="S52" s="69">
        <f>IF($A52&lt;&gt;"",IF($A52&lt;&gt;"",VLOOKUP($A52,'TABELA '!$A$4:$AR$1168,17,0),"")/100*C52,"")</f>
        <v>0</v>
      </c>
      <c r="T52" s="69">
        <f>IF($A52&lt;&gt;"",IF($A52&lt;&gt;"",VLOOKUP($A52,'TABELA '!$A$4:$AR$1168,18,0),"")/100*C52,"")</f>
        <v>0</v>
      </c>
      <c r="U52" s="69">
        <f>IF($A52&lt;&gt;"",IF($A52&lt;&gt;"",VLOOKUP($A52,'TABELA '!$A$4:$AR$1168,19,0),"")/100*C52,"")</f>
        <v>0.03</v>
      </c>
      <c r="V52" s="69">
        <f>IF($A52&lt;&gt;"",IF($A52&lt;&gt;"",VLOOKUP($A52,'TABELA '!$A$4:$AR$1168,38,0),"")/100*C52,"")</f>
        <v>1.5</v>
      </c>
      <c r="W52" s="69"/>
    </row>
    <row r="53" spans="1:23" ht="12.5" x14ac:dyDescent="0.25">
      <c r="A53" t="s">
        <v>516</v>
      </c>
      <c r="B53" s="65" t="str">
        <f>IF(A53&lt;&gt;"",VLOOKUP(A53,'TABELA '!A7:AR1172,2,0),"")</f>
        <v>Azeite (4 marcas)</v>
      </c>
      <c r="C53" s="70">
        <v>5</v>
      </c>
      <c r="D53" s="70"/>
      <c r="E53" s="68">
        <f>IF($A53&lt;&gt;"",IF($A53&lt;&gt;"",VLOOKUP($A53,'TABELA '!$A$4:$AR$1168,3,0),"")/100*C53,"")</f>
        <v>45</v>
      </c>
      <c r="F53" s="69">
        <f>IF($A53&lt;&gt;"",IF($A53&lt;&gt;"",VLOOKUP($A53,'TABELA '!$A$4:$AR$1109,4,0),"")/100*C53/100*C53,"")</f>
        <v>9.41</v>
      </c>
      <c r="G53" s="69">
        <f>IF($A53&lt;&gt;"",IF($A53&lt;&gt;"",VLOOKUP($A53,'TABELA '!$A$4:$AR$1168,5,0),"")/100*C53,"")</f>
        <v>0</v>
      </c>
      <c r="H53" s="69">
        <f>IF($A53&lt;&gt;"",IF($A53&lt;&gt;"",VLOOKUP($A53,'TABELA '!$A$4:$AR$1168,6,0),"")/100*C53,"")</f>
        <v>5.0000000000000001E-3</v>
      </c>
      <c r="I53" s="69">
        <f>IF($A53&lt;&gt;"",IF($A53&lt;&gt;"",VLOOKUP($A53,'TABELA '!$A$4:$AR$1168,7,0),"")/100*C53,"")</f>
        <v>4.995000000000001</v>
      </c>
      <c r="J53" s="69">
        <f>IF($A53&lt;&gt;"",IF($A53&lt;&gt;"",VLOOKUP($A53,'TABELA '!$A$4:$AR$1168,8,0),"")/100*C53,"")</f>
        <v>0</v>
      </c>
      <c r="K53" s="69">
        <f>IF($A53&lt;&gt;"",IF($A53&lt;&gt;"",VLOOKUP($A53,'TABELA '!$A$4:$AR$1171,11,0),"")/100*C53,"")</f>
        <v>0</v>
      </c>
      <c r="L53" s="69">
        <f>IF($A53&lt;&gt;"",IF($A53&lt;&gt;"",VLOOKUP($A53,'TABELA '!$A$4:$AR$1109,10,0),"")/100*C53,"")</f>
        <v>0</v>
      </c>
      <c r="M53" s="69">
        <f>IF($A53&lt;&gt;"",IF($A53&lt;&gt;"",VLOOKUP($A53,'TABELA '!$A$4:$AR$1109,11,0),"")/100*H53,"")</f>
        <v>0</v>
      </c>
      <c r="N53" s="69">
        <f>IF($A53&lt;&gt;"",IF($A53&lt;&gt;"",VLOOKUP($A53,'TABELA '!$A$4:$AR$1109,12,0),"")/100*C53,"")</f>
        <v>0</v>
      </c>
      <c r="O53" s="69">
        <f>IF($A53&lt;&gt;"",IF($A53&lt;&gt;"",VLOOKUP($A53,'TABELA '!$A$4:$AR$1109,13,0),"")/100*C53,"")</f>
        <v>0</v>
      </c>
      <c r="P53" s="69">
        <f>IF($A53&lt;&gt;"",IF($A53&lt;&gt;"",VLOOKUP($A53,'TABELA '!$A$4:$AR$1109,14,0),"")/100*C53,"")</f>
        <v>0</v>
      </c>
      <c r="Q53" s="69">
        <f>IF($A53&lt;&gt;"",IF($A53&lt;&gt;"",VLOOKUP($A53,'TABELA '!$A$4:$AR$1109,15,0),"")/100*C53,"")</f>
        <v>0</v>
      </c>
      <c r="R53" s="69">
        <f>IF($A53&lt;&gt;"",IF($A53&lt;&gt;"",VLOOKUP($A53,'TABELA '!$A$4:$AR$1168,16,0),"")/100*C53,"")</f>
        <v>0</v>
      </c>
      <c r="S53" s="69">
        <f>IF($A53&lt;&gt;"",IF($A53&lt;&gt;"",VLOOKUP($A53,'TABELA '!$A$4:$AR$1168,17,0),"")/100*C53,"")</f>
        <v>0.72000000000000008</v>
      </c>
      <c r="T53" s="69">
        <f>IF($A53&lt;&gt;"",IF($A53&lt;&gt;"",VLOOKUP($A53,'TABELA '!$A$4:$AR$1168,18,0),"")/100*C53,"")</f>
        <v>3.9299999999999997</v>
      </c>
      <c r="U53" s="69">
        <f>IF($A53&lt;&gt;"",IF($A53&lt;&gt;"",VLOOKUP($A53,'TABELA '!$A$4:$AR$1168,19,0),"")/100*C53,"")</f>
        <v>0.34500000000000003</v>
      </c>
      <c r="V53" s="69">
        <f>IF($A53&lt;&gt;"",IF($A53&lt;&gt;"",VLOOKUP($A53,'TABELA '!$A$4:$AR$1168,38,0),"")/100*C53,"")</f>
        <v>0</v>
      </c>
      <c r="W53" s="69"/>
    </row>
    <row r="54" spans="1:23" ht="12.5" x14ac:dyDescent="0.25">
      <c r="A54" s="44" t="s">
        <v>964</v>
      </c>
      <c r="B54" s="65" t="str">
        <f>IF(A54&lt;&gt;"",VLOOKUP(A54,'TABELA '!A8:AR1173,2,0),"")</f>
        <v>Sal</v>
      </c>
      <c r="C54" s="70">
        <v>0.5</v>
      </c>
      <c r="D54" s="70"/>
      <c r="E54" s="68">
        <f>IF($A54&lt;&gt;"",IF($A54&lt;&gt;"",VLOOKUP($A54,'TABELA '!$A$4:$AR$1168,3,0),"")/100*C54,"")</f>
        <v>0</v>
      </c>
      <c r="F54" s="69">
        <f>IF($A54&lt;&gt;"",IF($A54&lt;&gt;"",VLOOKUP($A54,'TABELA '!$A$4:$AR$1109,4,0),"")/100*C54/100*C54,"")</f>
        <v>0</v>
      </c>
      <c r="G54" s="69">
        <f>IF($A54&lt;&gt;"",IF($A54&lt;&gt;"",VLOOKUP($A54,'TABELA '!$A$4:$AR$1168,5,0),"")/100*C54,"")</f>
        <v>0</v>
      </c>
      <c r="H54" s="69">
        <f>IF($A54&lt;&gt;"",IF($A54&lt;&gt;"",VLOOKUP($A54,'TABELA '!$A$4:$AR$1168,6,0),"")/100*C54,"")</f>
        <v>0</v>
      </c>
      <c r="I54" s="69">
        <f>IF($A54&lt;&gt;"",IF($A54&lt;&gt;"",VLOOKUP($A54,'TABELA '!$A$4:$AR$1168,7,0),"")/100*C54,"")</f>
        <v>0</v>
      </c>
      <c r="J54" s="69">
        <f>IF($A54&lt;&gt;"",IF($A54&lt;&gt;"",VLOOKUP($A54,'TABELA '!$A$4:$AR$1168,8,0),"")/100*C54,"")</f>
        <v>0</v>
      </c>
      <c r="K54" s="69">
        <f>IF($A54&lt;&gt;"",IF($A54&lt;&gt;"",VLOOKUP($A54,'TABELA '!$A$4:$AR$1171,11,0),"")/100*C54,"")</f>
        <v>0</v>
      </c>
      <c r="L54" s="69">
        <f>IF($A54&lt;&gt;"",IF($A54&lt;&gt;"",VLOOKUP($A54,'TABELA '!$A$4:$AR$1109,10,0),"")/100*C54,"")</f>
        <v>0</v>
      </c>
      <c r="M54" s="69">
        <f>IF($A54&lt;&gt;"",IF($A54&lt;&gt;"",VLOOKUP($A54,'TABELA '!$A$4:$AR$1109,11,0),"")/100*H54,"")</f>
        <v>0</v>
      </c>
      <c r="N54" s="69">
        <f>IF($A54&lt;&gt;"",IF($A54&lt;&gt;"",VLOOKUP($A54,'TABELA '!$A$4:$AR$1109,12,0),"")/100*C54,"")</f>
        <v>0</v>
      </c>
      <c r="O54" s="69">
        <f>IF($A54&lt;&gt;"",IF($A54&lt;&gt;"",VLOOKUP($A54,'TABELA '!$A$4:$AR$1109,13,0),"")/100*C54,"")</f>
        <v>0</v>
      </c>
      <c r="P54" s="69">
        <f>IF($A54&lt;&gt;"",IF($A54&lt;&gt;"",VLOOKUP($A54,'TABELA '!$A$4:$AR$1109,14,0),"")/100*C54,"")</f>
        <v>0</v>
      </c>
      <c r="Q54" s="69">
        <f>IF($A54&lt;&gt;"",IF($A54&lt;&gt;"",VLOOKUP($A54,'TABELA '!$A$4:$AR$1109,15,0),"")/100*C54,"")</f>
        <v>0</v>
      </c>
      <c r="R54" s="69">
        <f>IF($A54&lt;&gt;"",IF($A54&lt;&gt;"",VLOOKUP($A54,'TABELA '!$A$4:$AR$1168,16,0),"")/100*C54,"")</f>
        <v>0</v>
      </c>
      <c r="S54" s="69">
        <f>IF($A54&lt;&gt;"",IF($A54&lt;&gt;"",VLOOKUP($A54,'TABELA '!$A$4:$AR$1168,17,0),"")/100*C54,"")</f>
        <v>0</v>
      </c>
      <c r="T54" s="69">
        <f>IF($A54&lt;&gt;"",IF($A54&lt;&gt;"",VLOOKUP($A54,'TABELA '!$A$4:$AR$1168,18,0),"")/100*C54,"")</f>
        <v>0</v>
      </c>
      <c r="U54" s="69">
        <f>IF($A54&lt;&gt;"",IF($A54&lt;&gt;"",VLOOKUP($A54,'TABELA '!$A$4:$AR$1168,19,0),"")/100*C54,"")</f>
        <v>0</v>
      </c>
      <c r="V54" s="69">
        <f>IF($A54&lt;&gt;"",IF($A54&lt;&gt;"",VLOOKUP($A54,'TABELA '!$A$4:$AR$1168,38,0),"")/100*C54,"")</f>
        <v>200</v>
      </c>
      <c r="W54" s="69"/>
    </row>
    <row r="55" spans="1:23" ht="12.5" x14ac:dyDescent="0.25">
      <c r="A55"/>
      <c r="B55" s="65" t="str">
        <f>IF(A55&lt;&gt;"",VLOOKUP(A55,'TABELA '!A9:AR1174,2,0),"")</f>
        <v/>
      </c>
      <c r="C55" s="70"/>
      <c r="D55" s="70"/>
      <c r="E55" s="68" t="str">
        <f>IF($A55&lt;&gt;"",IF($A55&lt;&gt;"",VLOOKUP($A55,'TABELA '!$A$4:$AR$1168,3,0),"")/100*C55,"")</f>
        <v/>
      </c>
      <c r="F55" s="69" t="str">
        <f>IF($A55&lt;&gt;"",IF($A55&lt;&gt;"",VLOOKUP($A55,'TABELA '!$A$4:$AR$1109,4,0),"")/100*C55/100*C55,"")</f>
        <v/>
      </c>
      <c r="G55" s="69" t="str">
        <f>IF($A55&lt;&gt;"",IF($A55&lt;&gt;"",VLOOKUP($A55,'TABELA '!$A$4:$AR$1168,5,0),"")/100*C55,"")</f>
        <v/>
      </c>
      <c r="H55" s="69" t="str">
        <f>IF($A55&lt;&gt;"",IF($A55&lt;&gt;"",VLOOKUP($A55,'TABELA '!$A$4:$AR$1168,6,0),"")/100*C55,"")</f>
        <v/>
      </c>
      <c r="I55" s="69" t="str">
        <f>IF($A55&lt;&gt;"",IF($A55&lt;&gt;"",VLOOKUP($A55,'TABELA '!$A$4:$AR$1168,7,0),"")/100*C55,"")</f>
        <v/>
      </c>
      <c r="J55" s="69" t="str">
        <f>IF($A55&lt;&gt;"",IF($A55&lt;&gt;"",VLOOKUP($A55,'TABELA '!$A$4:$AR$1168,8,0),"")/100*C55,"")</f>
        <v/>
      </c>
      <c r="K55" s="69" t="str">
        <f>IF($A55&lt;&gt;"",IF($A55&lt;&gt;"",VLOOKUP($A55,'TABELA '!$A$4:$AR$1171,11,0),"")/100*C55,"")</f>
        <v/>
      </c>
      <c r="L55" s="69" t="str">
        <f>IF($A55&lt;&gt;"",IF($A55&lt;&gt;"",VLOOKUP($A55,'TABELA '!$A$4:$AR$1109,10,0),"")/100*C55,"")</f>
        <v/>
      </c>
      <c r="M55" s="69" t="str">
        <f>IF($A55&lt;&gt;"",IF($A55&lt;&gt;"",VLOOKUP($A55,'TABELA '!$A$4:$AR$1109,11,0),"")/100*H55,"")</f>
        <v/>
      </c>
      <c r="N55" s="69" t="str">
        <f>IF($A55&lt;&gt;"",IF($A55&lt;&gt;"",VLOOKUP($A55,'TABELA '!$A$4:$AR$1109,12,0),"")/100*C55,"")</f>
        <v/>
      </c>
      <c r="O55" s="69" t="str">
        <f>IF($A55&lt;&gt;"",IF($A55&lt;&gt;"",VLOOKUP($A55,'TABELA '!$A$4:$AR$1109,13,0),"")/100*C55,"")</f>
        <v/>
      </c>
      <c r="P55" s="69" t="str">
        <f>IF($A55&lt;&gt;"",IF($A55&lt;&gt;"",VLOOKUP($A55,'TABELA '!$A$4:$AR$1109,14,0),"")/100*C55,"")</f>
        <v/>
      </c>
      <c r="Q55" s="69" t="str">
        <f>IF($A55&lt;&gt;"",IF($A55&lt;&gt;"",VLOOKUP($A55,'TABELA '!$A$4:$AR$1109,15,0),"")/100*C55,"")</f>
        <v/>
      </c>
      <c r="R55" s="69" t="str">
        <f>IF($A55&lt;&gt;"",IF($A55&lt;&gt;"",VLOOKUP($A55,'TABELA '!$A$4:$AR$1168,16,0),"")/100*C55,"")</f>
        <v/>
      </c>
      <c r="S55" s="69" t="str">
        <f>IF($A55&lt;&gt;"",IF($A55&lt;&gt;"",VLOOKUP($A55,'TABELA '!$A$4:$AR$1168,17,0),"")/100*C55,"")</f>
        <v/>
      </c>
      <c r="T55" s="69" t="str">
        <f>IF($A55&lt;&gt;"",IF($A55&lt;&gt;"",VLOOKUP($A55,'TABELA '!$A$4:$AR$1168,18,0),"")/100*C55,"")</f>
        <v/>
      </c>
      <c r="U55" s="69" t="str">
        <f>IF($A55&lt;&gt;"",IF($A55&lt;&gt;"",VLOOKUP($A55,'TABELA '!$A$4:$AR$1168,19,0),"")/100*C55,"")</f>
        <v/>
      </c>
      <c r="V55" s="69" t="str">
        <f>IF($A55&lt;&gt;"",IF($A55&lt;&gt;"",VLOOKUP($A55,'TABELA '!$A$4:$AR$1168,38,0),"")/100*C55,"")</f>
        <v/>
      </c>
      <c r="W55" s="69"/>
    </row>
    <row r="56" spans="1:23" ht="13.5" customHeight="1" x14ac:dyDescent="0.25">
      <c r="A56"/>
      <c r="B56" s="65" t="str">
        <f>IF(A56&lt;&gt;"",VLOOKUP(A56,'TABELA '!A10:AR1175,2,0),"")</f>
        <v/>
      </c>
      <c r="C56" s="70"/>
      <c r="D56" s="70"/>
      <c r="E56" s="68" t="str">
        <f>IF($A56&lt;&gt;"",IF($A56&lt;&gt;"",VLOOKUP($A56,'TABELA '!$A$4:$AR$1168,3,0),"")/100*C56,"")</f>
        <v/>
      </c>
      <c r="F56" s="69" t="str">
        <f>IF($A56&lt;&gt;"",IF($A56&lt;&gt;"",VLOOKUP($A56,'TABELA '!$A$4:$AR$1109,4,0),"")/100*C56/100*C56,"")</f>
        <v/>
      </c>
      <c r="G56" s="69" t="str">
        <f>IF($A56&lt;&gt;"",IF($A56&lt;&gt;"",VLOOKUP($A56,'TABELA '!$A$4:$AR$1168,5,0),"")/100*C56,"")</f>
        <v/>
      </c>
      <c r="H56" s="69" t="str">
        <f>IF($A56&lt;&gt;"",IF($A56&lt;&gt;"",VLOOKUP($A56,'TABELA '!$A$4:$AR$1168,6,0),"")/100*C56,"")</f>
        <v/>
      </c>
      <c r="I56" s="69" t="str">
        <f>IF($A56&lt;&gt;"",IF($A56&lt;&gt;"",VLOOKUP($A56,'TABELA '!$A$4:$AR$1168,7,0),"")/100*C56,"")</f>
        <v/>
      </c>
      <c r="J56" s="69" t="str">
        <f>IF($A56&lt;&gt;"",IF($A56&lt;&gt;"",VLOOKUP($A56,'TABELA '!$A$4:$AR$1168,8,0),"")/100*C56,"")</f>
        <v/>
      </c>
      <c r="K56" s="69" t="str">
        <f>IF($A56&lt;&gt;"",IF($A56&lt;&gt;"",VLOOKUP($A56,'TABELA '!$A$4:$AR$1171,11,0),"")/100*C56,"")</f>
        <v/>
      </c>
      <c r="L56" s="69" t="str">
        <f>IF($A56&lt;&gt;"",IF($A56&lt;&gt;"",VLOOKUP($A56,'TABELA '!$A$4:$AR$1109,10,0),"")/100*C56,"")</f>
        <v/>
      </c>
      <c r="M56" s="69" t="str">
        <f>IF($A56&lt;&gt;"",IF($A56&lt;&gt;"",VLOOKUP($A56,'TABELA '!$A$4:$AR$1109,11,0),"")/100*H56,"")</f>
        <v/>
      </c>
      <c r="N56" s="69" t="str">
        <f>IF($A56&lt;&gt;"",IF($A56&lt;&gt;"",VLOOKUP($A56,'TABELA '!$A$4:$AR$1109,12,0),"")/100*C56,"")</f>
        <v/>
      </c>
      <c r="O56" s="69" t="str">
        <f>IF($A56&lt;&gt;"",IF($A56&lt;&gt;"",VLOOKUP($A56,'TABELA '!$A$4:$AR$1109,13,0),"")/100*C56,"")</f>
        <v/>
      </c>
      <c r="P56" s="69" t="str">
        <f>IF($A56&lt;&gt;"",IF($A56&lt;&gt;"",VLOOKUP($A56,'TABELA '!$A$4:$AR$1109,14,0),"")/100*C56,"")</f>
        <v/>
      </c>
      <c r="Q56" s="69" t="str">
        <f>IF($A56&lt;&gt;"",IF($A56&lt;&gt;"",VLOOKUP($A56,'TABELA '!$A$4:$AR$1109,15,0),"")/100*C56,"")</f>
        <v/>
      </c>
      <c r="R56" s="69" t="str">
        <f>IF($A56&lt;&gt;"",IF($A56&lt;&gt;"",VLOOKUP($A56,'TABELA '!$A$4:$AR$1168,16,0),"")/100*C56,"")</f>
        <v/>
      </c>
      <c r="S56" s="69" t="str">
        <f>IF($A56&lt;&gt;"",IF($A56&lt;&gt;"",VLOOKUP($A56,'TABELA '!$A$4:$AR$1168,17,0),"")/100*C56,"")</f>
        <v/>
      </c>
      <c r="T56" s="69" t="str">
        <f>IF($A56&lt;&gt;"",IF($A56&lt;&gt;"",VLOOKUP($A56,'TABELA '!$A$4:$AR$1168,18,0),"")/100*C56,"")</f>
        <v/>
      </c>
      <c r="U56" s="69" t="str">
        <f>IF($A56&lt;&gt;"",IF($A56&lt;&gt;"",VLOOKUP($A56,'TABELA '!$A$4:$AR$1168,19,0),"")/100*C56,"")</f>
        <v/>
      </c>
      <c r="V56" s="69" t="str">
        <f>IF($A56&lt;&gt;"",IF($A56&lt;&gt;"",VLOOKUP($A56,'TABELA '!$A$4:$AR$1168,38,0),"")/100*C56,"")</f>
        <v/>
      </c>
      <c r="W56" s="69"/>
    </row>
    <row r="57" spans="1:23" ht="12.5" x14ac:dyDescent="0.25">
      <c r="A57"/>
      <c r="B57" s="65" t="str">
        <f>IF(A57&lt;&gt;"",VLOOKUP(A57,'TABELA '!A11:AR1176,2,0),"")</f>
        <v/>
      </c>
      <c r="C57" s="70"/>
      <c r="D57" s="70"/>
      <c r="E57" s="68" t="str">
        <f>IF($A57&lt;&gt;"",IF($A57&lt;&gt;"",VLOOKUP($A57,'TABELA '!$A$4:$AR$1168,3,0),"")/100*C57,"")</f>
        <v/>
      </c>
      <c r="F57" s="69" t="str">
        <f>IF($A57&lt;&gt;"",IF($A57&lt;&gt;"",VLOOKUP($A57,'TABELA '!$A$4:$AR$1109,4,0),"")/100*C57/100*C57,"")</f>
        <v/>
      </c>
      <c r="G57" s="69" t="str">
        <f>IF($A57&lt;&gt;"",IF($A57&lt;&gt;"",VLOOKUP($A57,'TABELA '!$A$4:$AR$1168,5,0),"")/100*C57,"")</f>
        <v/>
      </c>
      <c r="H57" s="69" t="str">
        <f>IF($A57&lt;&gt;"",IF($A57&lt;&gt;"",VLOOKUP($A57,'TABELA '!$A$4:$AR$1168,6,0),"")/100*C57,"")</f>
        <v/>
      </c>
      <c r="I57" s="69" t="str">
        <f>IF($A57&lt;&gt;"",IF($A57&lt;&gt;"",VLOOKUP($A57,'TABELA '!$A$4:$AR$1168,7,0),"")/100*C57,"")</f>
        <v/>
      </c>
      <c r="J57" s="69" t="str">
        <f>IF($A57&lt;&gt;"",IF($A57&lt;&gt;"",VLOOKUP($A57,'TABELA '!$A$4:$AR$1168,8,0),"")/100*C57,"")</f>
        <v/>
      </c>
      <c r="K57" s="69" t="str">
        <f>IF($A57&lt;&gt;"",IF($A57&lt;&gt;"",VLOOKUP($A57,'TABELA '!$A$4:$AR$1171,11,0),"")/100*C57,"")</f>
        <v/>
      </c>
      <c r="L57" s="69" t="str">
        <f>IF($A57&lt;&gt;"",IF($A57&lt;&gt;"",VLOOKUP($A57,'TABELA '!$A$4:$AR$1109,10,0),"")/100*C57,"")</f>
        <v/>
      </c>
      <c r="M57" s="69" t="str">
        <f>IF($A57&lt;&gt;"",IF($A57&lt;&gt;"",VLOOKUP($A57,'TABELA '!$A$4:$AR$1109,11,0),"")/100*H57,"")</f>
        <v/>
      </c>
      <c r="N57" s="69" t="str">
        <f>IF($A57&lt;&gt;"",IF($A57&lt;&gt;"",VLOOKUP($A57,'TABELA '!$A$4:$AR$1109,12,0),"")/100*C57,"")</f>
        <v/>
      </c>
      <c r="O57" s="69" t="str">
        <f>IF($A57&lt;&gt;"",IF($A57&lt;&gt;"",VLOOKUP($A57,'TABELA '!$A$4:$AR$1109,13,0),"")/100*C57,"")</f>
        <v/>
      </c>
      <c r="P57" s="69" t="str">
        <f>IF($A57&lt;&gt;"",IF($A57&lt;&gt;"",VLOOKUP($A57,'TABELA '!$A$4:$AR$1109,14,0),"")/100*C57,"")</f>
        <v/>
      </c>
      <c r="Q57" s="69" t="str">
        <f>IF($A57&lt;&gt;"",IF($A57&lt;&gt;"",VLOOKUP($A57,'TABELA '!$A$4:$AR$1109,15,0),"")/100*C57,"")</f>
        <v/>
      </c>
      <c r="R57" s="69" t="str">
        <f>IF($A57&lt;&gt;"",IF($A57&lt;&gt;"",VLOOKUP($A57,'TABELA '!$A$4:$AR$1168,16,0),"")/100*C57,"")</f>
        <v/>
      </c>
      <c r="S57" s="69" t="str">
        <f>IF($A57&lt;&gt;"",IF($A57&lt;&gt;"",VLOOKUP($A57,'TABELA '!$A$4:$AR$1168,17,0),"")/100*C57,"")</f>
        <v/>
      </c>
      <c r="T57" s="69" t="str">
        <f>IF($A57&lt;&gt;"",IF($A57&lt;&gt;"",VLOOKUP($A57,'TABELA '!$A$4:$AR$1168,18,0),"")/100*C57,"")</f>
        <v/>
      </c>
      <c r="U57" s="69" t="str">
        <f>IF($A57&lt;&gt;"",IF($A57&lt;&gt;"",VLOOKUP($A57,'TABELA '!$A$4:$AR$1168,19,0),"")/100*C57,"")</f>
        <v/>
      </c>
      <c r="V57" s="69" t="str">
        <f>IF($A57&lt;&gt;"",IF($A57&lt;&gt;"",VLOOKUP($A57,'TABELA '!$A$4:$AR$1168,38,0),"")/100*C57,"")</f>
        <v/>
      </c>
      <c r="W57" s="69"/>
    </row>
    <row r="58" spans="1:23" ht="12.5" x14ac:dyDescent="0.25">
      <c r="A58"/>
      <c r="B58" s="65" t="str">
        <f>IF(A58&lt;&gt;"",VLOOKUP(A58,'TABELA '!A12:AR1177,2,0),"")</f>
        <v/>
      </c>
      <c r="C58" s="70"/>
      <c r="D58" s="70"/>
      <c r="E58" s="68" t="str">
        <f>IF($A58&lt;&gt;"",IF($A58&lt;&gt;"",VLOOKUP($A58,'TABELA '!$A$4:$AR$1168,3,0),"")/100*C58,"")</f>
        <v/>
      </c>
      <c r="F58" s="69" t="str">
        <f>IF($A58&lt;&gt;"",IF($A58&lt;&gt;"",VLOOKUP($A58,'TABELA '!$A$4:$AR$1109,4,0),"")/100*C58/100*C58,"")</f>
        <v/>
      </c>
      <c r="G58" s="69" t="str">
        <f>IF($A58&lt;&gt;"",IF($A58&lt;&gt;"",VLOOKUP($A58,'TABELA '!$A$4:$AR$1168,5,0),"")/100*C58,"")</f>
        <v/>
      </c>
      <c r="H58" s="69" t="str">
        <f>IF($A58&lt;&gt;"",IF($A58&lt;&gt;"",VLOOKUP($A58,'TABELA '!$A$4:$AR$1168,6,0),"")/100*C58,"")</f>
        <v/>
      </c>
      <c r="I58" s="69" t="str">
        <f>IF($A58&lt;&gt;"",IF($A58&lt;&gt;"",VLOOKUP($A58,'TABELA '!$A$4:$AR$1168,7,0),"")/100*C58,"")</f>
        <v/>
      </c>
      <c r="J58" s="69" t="str">
        <f>IF($A58&lt;&gt;"",IF($A58&lt;&gt;"",VLOOKUP($A58,'TABELA '!$A$4:$AR$1168,8,0),"")/100*C58,"")</f>
        <v/>
      </c>
      <c r="K58" s="69" t="str">
        <f>IF($A58&lt;&gt;"",IF($A58&lt;&gt;"",VLOOKUP($A58,'TABELA '!$A$4:$AR$1171,11,0),"")/100*C58,"")</f>
        <v/>
      </c>
      <c r="L58" s="69" t="str">
        <f>IF($A58&lt;&gt;"",IF($A58&lt;&gt;"",VLOOKUP($A58,'TABELA '!$A$4:$AR$1109,10,0),"")/100*C58,"")</f>
        <v/>
      </c>
      <c r="M58" s="69" t="str">
        <f>IF($A58&lt;&gt;"",IF($A58&lt;&gt;"",VLOOKUP($A58,'TABELA '!$A$4:$AR$1109,11,0),"")/100*H58,"")</f>
        <v/>
      </c>
      <c r="N58" s="69" t="str">
        <f>IF($A58&lt;&gt;"",IF($A58&lt;&gt;"",VLOOKUP($A58,'TABELA '!$A$4:$AR$1109,12,0),"")/100*C58,"")</f>
        <v/>
      </c>
      <c r="O58" s="69" t="str">
        <f>IF($A58&lt;&gt;"",IF($A58&lt;&gt;"",VLOOKUP($A58,'TABELA '!$A$4:$AR$1109,13,0),"")/100*C58,"")</f>
        <v/>
      </c>
      <c r="P58" s="69" t="str">
        <f>IF($A58&lt;&gt;"",IF($A58&lt;&gt;"",VLOOKUP($A58,'TABELA '!$A$4:$AR$1109,14,0),"")/100*C58,"")</f>
        <v/>
      </c>
      <c r="Q58" s="69" t="str">
        <f>IF($A58&lt;&gt;"",IF($A58&lt;&gt;"",VLOOKUP($A58,'TABELA '!$A$4:$AR$1109,15,0),"")/100*C58,"")</f>
        <v/>
      </c>
      <c r="R58" s="69" t="str">
        <f>IF($A58&lt;&gt;"",IF($A58&lt;&gt;"",VLOOKUP($A58,'TABELA '!$A$4:$AR$1168,16,0),"")/100*C58,"")</f>
        <v/>
      </c>
      <c r="S58" s="69" t="str">
        <f>IF($A58&lt;&gt;"",IF($A58&lt;&gt;"",VLOOKUP($A58,'TABELA '!$A$4:$AR$1168,17,0),"")/100*C58,"")</f>
        <v/>
      </c>
      <c r="T58" s="69" t="str">
        <f>IF($A58&lt;&gt;"",IF($A58&lt;&gt;"",VLOOKUP($A58,'TABELA '!$A$4:$AR$1168,18,0),"")/100*C58,"")</f>
        <v/>
      </c>
      <c r="U58" s="69" t="str">
        <f>IF($A58&lt;&gt;"",IF($A58&lt;&gt;"",VLOOKUP($A58,'TABELA '!$A$4:$AR$1168,19,0),"")/100*C58,"")</f>
        <v/>
      </c>
      <c r="V58" s="69" t="str">
        <f>IF($A58&lt;&gt;"",IF($A58&lt;&gt;"",VLOOKUP($A58,'TABELA '!$A$4:$AR$1168,38,0),"")/100*C58,"")</f>
        <v/>
      </c>
      <c r="W58" s="69"/>
    </row>
    <row r="59" spans="1:23" ht="12.5" x14ac:dyDescent="0.25">
      <c r="A59"/>
      <c r="B59" s="65" t="str">
        <f>IF(A59&lt;&gt;"",VLOOKUP(A59,'TABELA '!A13:AR1178,2,0),"")</f>
        <v/>
      </c>
      <c r="C59" s="70"/>
      <c r="D59" s="70"/>
      <c r="E59" s="68" t="str">
        <f>IF($A59&lt;&gt;"",IF($A59&lt;&gt;"",VLOOKUP($A59,'TABELA '!$A$4:$AR$1168,3,0),"")/100*C59,"")</f>
        <v/>
      </c>
      <c r="F59" s="69" t="str">
        <f>IF($A59&lt;&gt;"",IF($A59&lt;&gt;"",VLOOKUP($A59,'TABELA '!$A$4:$AR$1109,4,0),"")/100*C59/100*C59,"")</f>
        <v/>
      </c>
      <c r="G59" s="69" t="str">
        <f>IF($A59&lt;&gt;"",IF($A59&lt;&gt;"",VLOOKUP($A59,'TABELA '!$A$4:$AR$1168,5,0),"")/100*C59,"")</f>
        <v/>
      </c>
      <c r="H59" s="69" t="str">
        <f>IF($A59&lt;&gt;"",IF($A59&lt;&gt;"",VLOOKUP($A59,'TABELA '!$A$4:$AR$1168,6,0),"")/100*C59,"")</f>
        <v/>
      </c>
      <c r="I59" s="69" t="str">
        <f>IF($A59&lt;&gt;"",IF($A59&lt;&gt;"",VLOOKUP($A59,'TABELA '!$A$4:$AR$1168,7,0),"")/100*C59,"")</f>
        <v/>
      </c>
      <c r="J59" s="69" t="str">
        <f>IF($A59&lt;&gt;"",IF($A59&lt;&gt;"",VLOOKUP($A59,'TABELA '!$A$4:$AR$1168,8,0),"")/100*C59,"")</f>
        <v/>
      </c>
      <c r="K59" s="69" t="str">
        <f>IF($A59&lt;&gt;"",IF($A59&lt;&gt;"",VLOOKUP($A59,'TABELA '!$A$4:$AR$1171,11,0),"")/100*C59,"")</f>
        <v/>
      </c>
      <c r="L59" s="69" t="str">
        <f>IF($A59&lt;&gt;"",IF($A59&lt;&gt;"",VLOOKUP($A59,'TABELA '!$A$4:$AR$1109,10,0),"")/100*C59,"")</f>
        <v/>
      </c>
      <c r="M59" s="69" t="str">
        <f>IF($A59&lt;&gt;"",IF($A59&lt;&gt;"",VLOOKUP($A59,'TABELA '!$A$4:$AR$1109,11,0),"")/100*H59,"")</f>
        <v/>
      </c>
      <c r="N59" s="69" t="str">
        <f>IF($A59&lt;&gt;"",IF($A59&lt;&gt;"",VLOOKUP($A59,'TABELA '!$A$4:$AR$1109,12,0),"")/100*C59,"")</f>
        <v/>
      </c>
      <c r="O59" s="69" t="str">
        <f>IF($A59&lt;&gt;"",IF($A59&lt;&gt;"",VLOOKUP($A59,'TABELA '!$A$4:$AR$1109,13,0),"")/100*C59,"")</f>
        <v/>
      </c>
      <c r="P59" s="69" t="str">
        <f>IF($A59&lt;&gt;"",IF($A59&lt;&gt;"",VLOOKUP($A59,'TABELA '!$A$4:$AR$1109,14,0),"")/100*C59,"")</f>
        <v/>
      </c>
      <c r="Q59" s="69" t="str">
        <f>IF($A59&lt;&gt;"",IF($A59&lt;&gt;"",VLOOKUP($A59,'TABELA '!$A$4:$AR$1109,15,0),"")/100*C59,"")</f>
        <v/>
      </c>
      <c r="R59" s="69" t="str">
        <f>IF($A59&lt;&gt;"",IF($A59&lt;&gt;"",VLOOKUP($A59,'TABELA '!$A$4:$AR$1168,16,0),"")/100*C59,"")</f>
        <v/>
      </c>
      <c r="S59" s="69" t="str">
        <f>IF($A59&lt;&gt;"",IF($A59&lt;&gt;"",VLOOKUP($A59,'TABELA '!$A$4:$AR$1168,17,0),"")/100*C59,"")</f>
        <v/>
      </c>
      <c r="T59" s="69" t="str">
        <f>IF($A59&lt;&gt;"",IF($A59&lt;&gt;"",VLOOKUP($A59,'TABELA '!$A$4:$AR$1168,18,0),"")/100*C59,"")</f>
        <v/>
      </c>
      <c r="U59" s="69" t="str">
        <f>IF($A59&lt;&gt;"",IF($A59&lt;&gt;"",VLOOKUP($A59,'TABELA '!$A$4:$AR$1168,19,0),"")/100*C59,"")</f>
        <v/>
      </c>
      <c r="V59" s="69" t="str">
        <f>IF($A59&lt;&gt;"",IF($A59&lt;&gt;"",VLOOKUP($A59,'TABELA '!$A$4:$AR$1168,38,0),"")/100*C59,"")</f>
        <v/>
      </c>
      <c r="W59" s="69"/>
    </row>
    <row r="60" spans="1:23" ht="12.5" x14ac:dyDescent="0.25">
      <c r="A60"/>
      <c r="B60" s="65" t="str">
        <f>IF(A60&lt;&gt;"",VLOOKUP(A60,'TABELA '!A14:AR1179,2,0),"")</f>
        <v/>
      </c>
      <c r="C60" s="70"/>
      <c r="D60" s="70"/>
      <c r="E60" s="68" t="str">
        <f>IF($A60&lt;&gt;"",IF($A60&lt;&gt;"",VLOOKUP($A60,'TABELA '!$A$4:$AR$1168,3,0),"")/100*C60,"")</f>
        <v/>
      </c>
      <c r="F60" s="69" t="str">
        <f>IF($A60&lt;&gt;"",IF($A60&lt;&gt;"",VLOOKUP($A60,'TABELA '!$A$4:$AR$1109,4,0),"")/100*C60/100*C60,"")</f>
        <v/>
      </c>
      <c r="G60" s="69" t="str">
        <f>IF($A60&lt;&gt;"",IF($A60&lt;&gt;"",VLOOKUP($A60,'TABELA '!$A$4:$AR$1168,5,0),"")/100*C60,"")</f>
        <v/>
      </c>
      <c r="H60" s="69" t="str">
        <f>IF($A60&lt;&gt;"",IF($A60&lt;&gt;"",VLOOKUP($A60,'TABELA '!$A$4:$AR$1168,6,0),"")/100*C60,"")</f>
        <v/>
      </c>
      <c r="I60" s="69" t="str">
        <f>IF($A60&lt;&gt;"",IF($A60&lt;&gt;"",VLOOKUP($A60,'TABELA '!$A$4:$AR$1168,7,0),"")/100*C60,"")</f>
        <v/>
      </c>
      <c r="J60" s="69" t="str">
        <f>IF($A60&lt;&gt;"",IF($A60&lt;&gt;"",VLOOKUP($A60,'TABELA '!$A$4:$AR$1168,8,0),"")/100*C60,"")</f>
        <v/>
      </c>
      <c r="K60" s="69" t="str">
        <f>IF($A60&lt;&gt;"",IF($A60&lt;&gt;"",VLOOKUP($A60,'TABELA '!$A$4:$AR$1171,11,0),"")/100*C60,"")</f>
        <v/>
      </c>
      <c r="L60" s="69" t="str">
        <f>IF($A60&lt;&gt;"",IF($A60&lt;&gt;"",VLOOKUP($A60,'TABELA '!$A$4:$AR$1109,10,0),"")/100*C60,"")</f>
        <v/>
      </c>
      <c r="M60" s="69" t="str">
        <f>IF($A60&lt;&gt;"",IF($A60&lt;&gt;"",VLOOKUP($A60,'TABELA '!$A$4:$AR$1109,11,0),"")/100*H60,"")</f>
        <v/>
      </c>
      <c r="N60" s="69" t="str">
        <f>IF($A60&lt;&gt;"",IF($A60&lt;&gt;"",VLOOKUP($A60,'TABELA '!$A$4:$AR$1109,12,0),"")/100*C60,"")</f>
        <v/>
      </c>
      <c r="O60" s="69" t="str">
        <f>IF($A60&lt;&gt;"",IF($A60&lt;&gt;"",VLOOKUP($A60,'TABELA '!$A$4:$AR$1109,13,0),"")/100*C60,"")</f>
        <v/>
      </c>
      <c r="P60" s="69" t="str">
        <f>IF($A60&lt;&gt;"",IF($A60&lt;&gt;"",VLOOKUP($A60,'TABELA '!$A$4:$AR$1109,14,0),"")/100*C60,"")</f>
        <v/>
      </c>
      <c r="Q60" s="69" t="str">
        <f>IF($A60&lt;&gt;"",IF($A60&lt;&gt;"",VLOOKUP($A60,'TABELA '!$A$4:$AR$1109,15,0),"")/100*C60,"")</f>
        <v/>
      </c>
      <c r="R60" s="69" t="str">
        <f>IF($A60&lt;&gt;"",IF($A60&lt;&gt;"",VLOOKUP($A60,'TABELA '!$A$4:$AR$1168,16,0),"")/100*C60,"")</f>
        <v/>
      </c>
      <c r="S60" s="69" t="str">
        <f>IF($A60&lt;&gt;"",IF($A60&lt;&gt;"",VLOOKUP($A60,'TABELA '!$A$4:$AR$1168,17,0),"")/100*C60,"")</f>
        <v/>
      </c>
      <c r="T60" s="69" t="str">
        <f>IF($A60&lt;&gt;"",IF($A60&lt;&gt;"",VLOOKUP($A60,'TABELA '!$A$4:$AR$1168,18,0),"")/100*C60,"")</f>
        <v/>
      </c>
      <c r="U60" s="69" t="str">
        <f>IF($A60&lt;&gt;"",IF($A60&lt;&gt;"",VLOOKUP($A60,'TABELA '!$A$4:$AR$1168,19,0),"")/100*C60,"")</f>
        <v/>
      </c>
      <c r="V60" s="69" t="str">
        <f>IF($A60&lt;&gt;"",IF($A60&lt;&gt;"",VLOOKUP($A60,'TABELA '!$A$4:$AR$1168,38,0),"")/100*C60,"")</f>
        <v/>
      </c>
      <c r="W60" s="69"/>
    </row>
    <row r="61" spans="1:23" ht="12.5" x14ac:dyDescent="0.25">
      <c r="A61"/>
      <c r="B61" s="65" t="str">
        <f>IF(A61&lt;&gt;"",VLOOKUP(A61,'TABELA '!A15:AR1180,2,0),"")</f>
        <v/>
      </c>
      <c r="C61" s="70"/>
      <c r="D61" s="70"/>
      <c r="E61" s="68" t="str">
        <f>IF($A61&lt;&gt;"",IF($A61&lt;&gt;"",VLOOKUP($A61,'TABELA '!$A$4:$AR$1168,3,0),"")/100*C61,"")</f>
        <v/>
      </c>
      <c r="F61" s="69" t="str">
        <f>IF($A61&lt;&gt;"",IF($A61&lt;&gt;"",VLOOKUP($A61,'TABELA '!$A$4:$AR$1109,4,0),"")/100*C61/100*C61,"")</f>
        <v/>
      </c>
      <c r="G61" s="69" t="str">
        <f>IF($A61&lt;&gt;"",IF($A61&lt;&gt;"",VLOOKUP($A61,'TABELA '!$A$4:$AR$1168,5,0),"")/100*C61,"")</f>
        <v/>
      </c>
      <c r="H61" s="69" t="str">
        <f>IF($A61&lt;&gt;"",IF($A61&lt;&gt;"",VLOOKUP($A61,'TABELA '!$A$4:$AR$1168,6,0),"")/100*C61,"")</f>
        <v/>
      </c>
      <c r="I61" s="69" t="str">
        <f>IF($A61&lt;&gt;"",IF($A61&lt;&gt;"",VLOOKUP($A61,'TABELA '!$A$4:$AR$1168,7,0),"")/100*C61,"")</f>
        <v/>
      </c>
      <c r="J61" s="69" t="str">
        <f>IF($A61&lt;&gt;"",IF($A61&lt;&gt;"",VLOOKUP($A61,'TABELA '!$A$4:$AR$1168,8,0),"")/100*C61,"")</f>
        <v/>
      </c>
      <c r="K61" s="69" t="str">
        <f>IF($A61&lt;&gt;"",IF($A61&lt;&gt;"",VLOOKUP($A61,'TABELA '!$A$4:$AR$1171,11,0),"")/100*C61,"")</f>
        <v/>
      </c>
      <c r="L61" s="69" t="str">
        <f>IF($A61&lt;&gt;"",IF($A61&lt;&gt;"",VLOOKUP($A61,'TABELA '!$A$4:$AR$1109,10,0),"")/100*C61,"")</f>
        <v/>
      </c>
      <c r="M61" s="69" t="str">
        <f>IF($A61&lt;&gt;"",IF($A61&lt;&gt;"",VLOOKUP($A61,'TABELA '!$A$4:$AR$1109,11,0),"")/100*H61,"")</f>
        <v/>
      </c>
      <c r="N61" s="69" t="str">
        <f>IF($A61&lt;&gt;"",IF($A61&lt;&gt;"",VLOOKUP($A61,'TABELA '!$A$4:$AR$1109,12,0),"")/100*C61,"")</f>
        <v/>
      </c>
      <c r="O61" s="69" t="str">
        <f>IF($A61&lt;&gt;"",IF($A61&lt;&gt;"",VLOOKUP($A61,'TABELA '!$A$4:$AR$1109,13,0),"")/100*C61,"")</f>
        <v/>
      </c>
      <c r="P61" s="69" t="str">
        <f>IF($A61&lt;&gt;"",IF($A61&lt;&gt;"",VLOOKUP($A61,'TABELA '!$A$4:$AR$1109,14,0),"")/100*C61,"")</f>
        <v/>
      </c>
      <c r="Q61" s="69" t="str">
        <f>IF($A61&lt;&gt;"",IF($A61&lt;&gt;"",VLOOKUP($A61,'TABELA '!$A$4:$AR$1109,15,0),"")/100*C61,"")</f>
        <v/>
      </c>
      <c r="R61" s="69" t="str">
        <f>IF($A61&lt;&gt;"",IF($A61&lt;&gt;"",VLOOKUP($A61,'TABELA '!$A$4:$AR$1168,16,0),"")/100*C61,"")</f>
        <v/>
      </c>
      <c r="S61" s="69" t="str">
        <f>IF($A61&lt;&gt;"",IF($A61&lt;&gt;"",VLOOKUP($A61,'TABELA '!$A$4:$AR$1168,17,0),"")/100*C61,"")</f>
        <v/>
      </c>
      <c r="T61" s="69" t="str">
        <f>IF($A61&lt;&gt;"",IF($A61&lt;&gt;"",VLOOKUP($A61,'TABELA '!$A$4:$AR$1168,18,0),"")/100*C61,"")</f>
        <v/>
      </c>
      <c r="U61" s="69" t="str">
        <f>IF($A61&lt;&gt;"",IF($A61&lt;&gt;"",VLOOKUP($A61,'TABELA '!$A$4:$AR$1168,19,0),"")/100*C61,"")</f>
        <v/>
      </c>
      <c r="V61" s="69" t="str">
        <f>IF($A61&lt;&gt;"",IF($A61&lt;&gt;"",VLOOKUP($A61,'TABELA '!$A$4:$AR$1168,38,0),"")/100*C61,"")</f>
        <v/>
      </c>
      <c r="W61" s="69"/>
    </row>
    <row r="62" spans="1:23" ht="12.5" x14ac:dyDescent="0.25">
      <c r="A62"/>
      <c r="B62" s="65" t="str">
        <f>IF(A62&lt;&gt;"",VLOOKUP(A62,'TABELA '!A16:AR1181,2,0),"")</f>
        <v/>
      </c>
      <c r="C62" s="70"/>
      <c r="D62" s="70"/>
      <c r="E62" s="68" t="str">
        <f>IF($A62&lt;&gt;"",IF($A62&lt;&gt;"",VLOOKUP($A62,'TABELA '!$A$4:$AR$1168,3,0),"")/100*C62,"")</f>
        <v/>
      </c>
      <c r="F62" s="69" t="str">
        <f>IF($A62&lt;&gt;"",IF($A62&lt;&gt;"",VLOOKUP($A62,'TABELA '!$A$4:$AR$1109,4,0),"")/100*C62/100*C62,"")</f>
        <v/>
      </c>
      <c r="G62" s="69" t="str">
        <f>IF($A62&lt;&gt;"",IF($A62&lt;&gt;"",VLOOKUP($A62,'TABELA '!$A$4:$AR$1168,5,0),"")/100*C62,"")</f>
        <v/>
      </c>
      <c r="H62" s="69" t="str">
        <f>IF($A62&lt;&gt;"",IF($A62&lt;&gt;"",VLOOKUP($A62,'TABELA '!$A$4:$AR$1168,6,0),"")/100*C62,"")</f>
        <v/>
      </c>
      <c r="I62" s="69" t="str">
        <f>IF($A62&lt;&gt;"",IF($A62&lt;&gt;"",VLOOKUP($A62,'TABELA '!$A$4:$AR$1168,7,0),"")/100*C62,"")</f>
        <v/>
      </c>
      <c r="J62" s="69" t="str">
        <f>IF($A62&lt;&gt;"",IF($A62&lt;&gt;"",VLOOKUP($A62,'TABELA '!$A$4:$AR$1168,8,0),"")/100*C62,"")</f>
        <v/>
      </c>
      <c r="K62" s="69" t="str">
        <f>IF($A62&lt;&gt;"",IF($A62&lt;&gt;"",VLOOKUP($A62,'TABELA '!$A$4:$AR$1171,11,0),"")/100*C62,"")</f>
        <v/>
      </c>
      <c r="L62" s="69" t="str">
        <f>IF($A62&lt;&gt;"",IF($A62&lt;&gt;"",VLOOKUP($A62,'TABELA '!$A$4:$AR$1109,10,0),"")/100*C62,"")</f>
        <v/>
      </c>
      <c r="M62" s="69" t="str">
        <f>IF($A62&lt;&gt;"",IF($A62&lt;&gt;"",VLOOKUP($A62,'TABELA '!$A$4:$AR$1109,11,0),"")/100*H62,"")</f>
        <v/>
      </c>
      <c r="N62" s="69" t="str">
        <f>IF($A62&lt;&gt;"",IF($A62&lt;&gt;"",VLOOKUP($A62,'TABELA '!$A$4:$AR$1109,12,0),"")/100*C62,"")</f>
        <v/>
      </c>
      <c r="O62" s="69" t="str">
        <f>IF($A62&lt;&gt;"",IF($A62&lt;&gt;"",VLOOKUP($A62,'TABELA '!$A$4:$AR$1109,13,0),"")/100*C62,"")</f>
        <v/>
      </c>
      <c r="P62" s="69" t="str">
        <f>IF($A62&lt;&gt;"",IF($A62&lt;&gt;"",VLOOKUP($A62,'TABELA '!$A$4:$AR$1109,14,0),"")/100*C62,"")</f>
        <v/>
      </c>
      <c r="Q62" s="69" t="str">
        <f>IF($A62&lt;&gt;"",IF($A62&lt;&gt;"",VLOOKUP($A62,'TABELA '!$A$4:$AR$1109,15,0),"")/100*C62,"")</f>
        <v/>
      </c>
      <c r="R62" s="69" t="str">
        <f>IF($A62&lt;&gt;"",IF($A62&lt;&gt;"",VLOOKUP($A62,'TABELA '!$A$4:$AR$1168,16,0),"")/100*C62,"")</f>
        <v/>
      </c>
      <c r="S62" s="69" t="str">
        <f>IF($A62&lt;&gt;"",IF($A62&lt;&gt;"",VLOOKUP($A62,'TABELA '!$A$4:$AR$1168,17,0),"")/100*C62,"")</f>
        <v/>
      </c>
      <c r="T62" s="69" t="str">
        <f>IF($A62&lt;&gt;"",IF($A62&lt;&gt;"",VLOOKUP($A62,'TABELA '!$A$4:$AR$1168,18,0),"")/100*C62,"")</f>
        <v/>
      </c>
      <c r="U62" s="69" t="str">
        <f>IF($A62&lt;&gt;"",IF($A62&lt;&gt;"",VLOOKUP($A62,'TABELA '!$A$4:$AR$1168,19,0),"")/100*C62,"")</f>
        <v/>
      </c>
      <c r="V62" s="69" t="str">
        <f>IF($A62&lt;&gt;"",IF($A62&lt;&gt;"",VLOOKUP($A62,'TABELA '!$A$4:$AR$1168,38,0),"")/100*C62,"")</f>
        <v/>
      </c>
      <c r="W62" s="69"/>
    </row>
    <row r="63" spans="1:23" ht="12.5" x14ac:dyDescent="0.25">
      <c r="A63"/>
      <c r="B63" s="65" t="str">
        <f>IF(A63&lt;&gt;"",VLOOKUP(A63,'TABELA '!A17:AR1182,2,0),"")</f>
        <v/>
      </c>
      <c r="C63" s="70"/>
      <c r="D63" s="70"/>
      <c r="E63" s="68" t="str">
        <f>IF($A63&lt;&gt;"",IF($A63&lt;&gt;"",VLOOKUP($A63,'TABELA '!$A$4:$AR$1168,3,0),"")/100*C63,"")</f>
        <v/>
      </c>
      <c r="F63" s="69" t="str">
        <f>IF($A63&lt;&gt;"",IF($A63&lt;&gt;"",VLOOKUP($A63,'TABELA '!$A$4:$AR$1109,4,0),"")/100*C63/100*C63,"")</f>
        <v/>
      </c>
      <c r="G63" s="69" t="str">
        <f>IF($A63&lt;&gt;"",IF($A63&lt;&gt;"",VLOOKUP($A63,'TABELA '!$A$4:$AR$1168,5,0),"")/100*C63,"")</f>
        <v/>
      </c>
      <c r="H63" s="69" t="str">
        <f>IF($A63&lt;&gt;"",IF($A63&lt;&gt;"",VLOOKUP($A63,'TABELA '!$A$4:$AR$1168,6,0),"")/100*C63,"")</f>
        <v/>
      </c>
      <c r="I63" s="69" t="str">
        <f>IF($A63&lt;&gt;"",IF($A63&lt;&gt;"",VLOOKUP($A63,'TABELA '!$A$4:$AR$1168,7,0),"")/100*C63,"")</f>
        <v/>
      </c>
      <c r="J63" s="69" t="str">
        <f>IF($A63&lt;&gt;"",IF($A63&lt;&gt;"",VLOOKUP($A63,'TABELA '!$A$4:$AR$1168,8,0),"")/100*C63,"")</f>
        <v/>
      </c>
      <c r="K63" s="69" t="str">
        <f>IF($A63&lt;&gt;"",IF($A63&lt;&gt;"",VLOOKUP($A63,'TABELA '!$A$4:$AR$1171,11,0),"")/100*C63,"")</f>
        <v/>
      </c>
      <c r="L63" s="69" t="str">
        <f>IF($A63&lt;&gt;"",IF($A63&lt;&gt;"",VLOOKUP($A63,'TABELA '!$A$4:$AR$1109,10,0),"")/100*C63,"")</f>
        <v/>
      </c>
      <c r="M63" s="69" t="str">
        <f>IF($A63&lt;&gt;"",IF($A63&lt;&gt;"",VLOOKUP($A63,'TABELA '!$A$4:$AR$1109,11,0),"")/100*H63,"")</f>
        <v/>
      </c>
      <c r="N63" s="69" t="str">
        <f>IF($A63&lt;&gt;"",IF($A63&lt;&gt;"",VLOOKUP($A63,'TABELA '!$A$4:$AR$1109,12,0),"")/100*C63,"")</f>
        <v/>
      </c>
      <c r="O63" s="69" t="str">
        <f>IF($A63&lt;&gt;"",IF($A63&lt;&gt;"",VLOOKUP($A63,'TABELA '!$A$4:$AR$1109,13,0),"")/100*C63,"")</f>
        <v/>
      </c>
      <c r="P63" s="69" t="str">
        <f>IF($A63&lt;&gt;"",IF($A63&lt;&gt;"",VLOOKUP($A63,'TABELA '!$A$4:$AR$1109,14,0),"")/100*C63,"")</f>
        <v/>
      </c>
      <c r="Q63" s="69" t="str">
        <f>IF($A63&lt;&gt;"",IF($A63&lt;&gt;"",VLOOKUP($A63,'TABELA '!$A$4:$AR$1109,15,0),"")/100*C63,"")</f>
        <v/>
      </c>
      <c r="R63" s="69" t="str">
        <f>IF($A63&lt;&gt;"",IF($A63&lt;&gt;"",VLOOKUP($A63,'TABELA '!$A$4:$AR$1168,16,0),"")/100*C63,"")</f>
        <v/>
      </c>
      <c r="S63" s="69" t="str">
        <f>IF($A63&lt;&gt;"",IF($A63&lt;&gt;"",VLOOKUP($A63,'TABELA '!$A$4:$AR$1168,17,0),"")/100*C63,"")</f>
        <v/>
      </c>
      <c r="T63" s="69" t="str">
        <f>IF($A63&lt;&gt;"",IF($A63&lt;&gt;"",VLOOKUP($A63,'TABELA '!$A$4:$AR$1168,18,0),"")/100*C63,"")</f>
        <v/>
      </c>
      <c r="U63" s="69" t="str">
        <f>IF($A63&lt;&gt;"",IF($A63&lt;&gt;"",VLOOKUP($A63,'TABELA '!$A$4:$AR$1168,19,0),"")/100*C63,"")</f>
        <v/>
      </c>
      <c r="V63" s="69" t="str">
        <f>IF($A63&lt;&gt;"",IF($A63&lt;&gt;"",VLOOKUP($A63,'TABELA '!$A$4:$AR$1168,38,0),"")/100*C63,"")</f>
        <v/>
      </c>
      <c r="W63" s="69"/>
    </row>
    <row r="64" spans="1:23" ht="12.5" x14ac:dyDescent="0.25">
      <c r="A64"/>
      <c r="B64" s="65" t="str">
        <f>IF(A64&lt;&gt;"",VLOOKUP(A64,'TABELA '!A18:AR1183,2,0),"")</f>
        <v/>
      </c>
      <c r="C64" s="70"/>
      <c r="D64" s="70"/>
      <c r="E64" s="68" t="str">
        <f>IF($A64&lt;&gt;"",IF($A64&lt;&gt;"",VLOOKUP($A64,'TABELA '!$A$4:$AR$1168,3,0),"")/100*C64,"")</f>
        <v/>
      </c>
      <c r="F64" s="69" t="str">
        <f>IF($A64&lt;&gt;"",IF($A64&lt;&gt;"",VLOOKUP($A64,'TABELA '!$A$4:$AR$1109,4,0),"")/100*C64/100*C64,"")</f>
        <v/>
      </c>
      <c r="G64" s="69" t="str">
        <f>IF($A64&lt;&gt;"",IF($A64&lt;&gt;"",VLOOKUP($A64,'TABELA '!$A$4:$AR$1168,5,0),"")/100*C64,"")</f>
        <v/>
      </c>
      <c r="H64" s="69" t="str">
        <f>IF($A64&lt;&gt;"",IF($A64&lt;&gt;"",VLOOKUP($A64,'TABELA '!$A$4:$AR$1168,6,0),"")/100*C64,"")</f>
        <v/>
      </c>
      <c r="I64" s="69" t="str">
        <f>IF($A64&lt;&gt;"",IF($A64&lt;&gt;"",VLOOKUP($A64,'TABELA '!$A$4:$AR$1168,7,0),"")/100*C64,"")</f>
        <v/>
      </c>
      <c r="J64" s="69" t="str">
        <f>IF($A64&lt;&gt;"",IF($A64&lt;&gt;"",VLOOKUP($A64,'TABELA '!$A$4:$AR$1168,8,0),"")/100*C64,"")</f>
        <v/>
      </c>
      <c r="K64" s="69" t="str">
        <f>IF($A64&lt;&gt;"",IF($A64&lt;&gt;"",VLOOKUP($A64,'TABELA '!$A$4:$AR$1171,11,0),"")/100*C64,"")</f>
        <v/>
      </c>
      <c r="L64" s="69" t="str">
        <f>IF($A64&lt;&gt;"",IF($A64&lt;&gt;"",VLOOKUP($A64,'TABELA '!$A$4:$AR$1109,10,0),"")/100*C64,"")</f>
        <v/>
      </c>
      <c r="M64" s="69" t="str">
        <f>IF($A64&lt;&gt;"",IF($A64&lt;&gt;"",VLOOKUP($A64,'TABELA '!$A$4:$AR$1109,11,0),"")/100*H64,"")</f>
        <v/>
      </c>
      <c r="N64" s="69" t="str">
        <f>IF($A64&lt;&gt;"",IF($A64&lt;&gt;"",VLOOKUP($A64,'TABELA '!$A$4:$AR$1109,12,0),"")/100*C64,"")</f>
        <v/>
      </c>
      <c r="O64" s="69" t="str">
        <f>IF($A64&lt;&gt;"",IF($A64&lt;&gt;"",VLOOKUP($A64,'TABELA '!$A$4:$AR$1109,13,0),"")/100*C64,"")</f>
        <v/>
      </c>
      <c r="P64" s="69" t="str">
        <f>IF($A64&lt;&gt;"",IF($A64&lt;&gt;"",VLOOKUP($A64,'TABELA '!$A$4:$AR$1109,14,0),"")/100*C64,"")</f>
        <v/>
      </c>
      <c r="Q64" s="69" t="str">
        <f>IF($A64&lt;&gt;"",IF($A64&lt;&gt;"",VLOOKUP($A64,'TABELA '!$A$4:$AR$1109,15,0),"")/100*C64,"")</f>
        <v/>
      </c>
      <c r="R64" s="69" t="str">
        <f>IF($A64&lt;&gt;"",IF($A64&lt;&gt;"",VLOOKUP($A64,'TABELA '!$A$4:$AR$1168,16,0),"")/100*C64,"")</f>
        <v/>
      </c>
      <c r="S64" s="69" t="str">
        <f>IF($A64&lt;&gt;"",IF($A64&lt;&gt;"",VLOOKUP($A64,'TABELA '!$A$4:$AR$1168,17,0),"")/100*C64,"")</f>
        <v/>
      </c>
      <c r="T64" s="69" t="str">
        <f>IF($A64&lt;&gt;"",IF($A64&lt;&gt;"",VLOOKUP($A64,'TABELA '!$A$4:$AR$1168,18,0),"")/100*C64,"")</f>
        <v/>
      </c>
      <c r="U64" s="69" t="str">
        <f>IF($A64&lt;&gt;"",IF($A64&lt;&gt;"",VLOOKUP($A64,'TABELA '!$A$4:$AR$1168,19,0),"")/100*C64,"")</f>
        <v/>
      </c>
      <c r="V64" s="69" t="str">
        <f>IF($A64&lt;&gt;"",IF($A64&lt;&gt;"",VLOOKUP($A64,'TABELA '!$A$4:$AR$1168,38,0),"")/100*C64,"")</f>
        <v/>
      </c>
      <c r="W64" s="69"/>
    </row>
    <row r="65" spans="1:23" ht="12.5" x14ac:dyDescent="0.25">
      <c r="A65"/>
      <c r="B65" s="65" t="str">
        <f>IF(A65&lt;&gt;"",VLOOKUP(A65,'TABELA '!A19:AR1184,2,0),"")</f>
        <v/>
      </c>
      <c r="C65" s="94"/>
      <c r="D65" s="94"/>
      <c r="E65" s="68" t="str">
        <f>IF($A65&lt;&gt;"",IF($A65&lt;&gt;"",VLOOKUP($A65,'TABELA '!$A$4:$AR$1168,3,0),"")/100*C65,"")</f>
        <v/>
      </c>
      <c r="F65" s="69" t="str">
        <f>IF($A65&lt;&gt;"",IF($A65&lt;&gt;"",VLOOKUP($A65,'TABELA '!$A$4:$AR$1109,4,0),"")/100*C65/100*C65,"")</f>
        <v/>
      </c>
      <c r="G65" s="69" t="str">
        <f>IF($A65&lt;&gt;"",IF($A65&lt;&gt;"",VLOOKUP($A65,'TABELA '!$A$4:$AR$1168,5,0),"")/100*C65,"")</f>
        <v/>
      </c>
      <c r="H65" s="69" t="str">
        <f>IF($A65&lt;&gt;"",IF($A65&lt;&gt;"",VLOOKUP($A65,'TABELA '!$A$4:$AR$1168,6,0),"")/100*C65,"")</f>
        <v/>
      </c>
      <c r="I65" s="69" t="str">
        <f>IF($A65&lt;&gt;"",IF($A65&lt;&gt;"",VLOOKUP($A65,'TABELA '!$A$4:$AR$1168,7,0),"")/100*C65,"")</f>
        <v/>
      </c>
      <c r="J65" s="69" t="str">
        <f>IF($A65&lt;&gt;"",IF($A65&lt;&gt;"",VLOOKUP($A65,'TABELA '!$A$4:$AR$1168,8,0),"")/100*C65,"")</f>
        <v/>
      </c>
      <c r="K65" s="69" t="str">
        <f>IF($A65&lt;&gt;"",IF($A65&lt;&gt;"",VLOOKUP($A65,'TABELA '!$A$4:$AR$1171,11,0),"")/100*C65,"")</f>
        <v/>
      </c>
      <c r="L65" s="69" t="str">
        <f>IF($A65&lt;&gt;"",IF($A65&lt;&gt;"",VLOOKUP($A65,'TABELA '!$A$4:$AR$1109,10,0),"")/100*C65,"")</f>
        <v/>
      </c>
      <c r="M65" s="69" t="str">
        <f>IF($A65&lt;&gt;"",IF($A65&lt;&gt;"",VLOOKUP($A65,'TABELA '!$A$4:$AR$1109,11,0),"")/100*H65,"")</f>
        <v/>
      </c>
      <c r="N65" s="69" t="str">
        <f>IF($A65&lt;&gt;"",IF($A65&lt;&gt;"",VLOOKUP($A65,'TABELA '!$A$4:$AR$1109,12,0),"")/100*C65,"")</f>
        <v/>
      </c>
      <c r="O65" s="69" t="str">
        <f>IF($A65&lt;&gt;"",IF($A65&lt;&gt;"",VLOOKUP($A65,'TABELA '!$A$4:$AR$1109,13,0),"")/100*C65,"")</f>
        <v/>
      </c>
      <c r="P65" s="69" t="str">
        <f>IF($A65&lt;&gt;"",IF($A65&lt;&gt;"",VLOOKUP($A65,'TABELA '!$A$4:$AR$1109,14,0),"")/100*C65,"")</f>
        <v/>
      </c>
      <c r="Q65" s="69" t="str">
        <f>IF($A65&lt;&gt;"",IF($A65&lt;&gt;"",VLOOKUP($A65,'TABELA '!$A$4:$AR$1109,15,0),"")/100*C65,"")</f>
        <v/>
      </c>
      <c r="R65" s="69" t="str">
        <f>IF($A65&lt;&gt;"",IF($A65&lt;&gt;"",VLOOKUP($A65,'TABELA '!$A$4:$AR$1168,16,0),"")/100*C65,"")</f>
        <v/>
      </c>
      <c r="S65" s="69" t="str">
        <f>IF($A65&lt;&gt;"",IF($A65&lt;&gt;"",VLOOKUP($A65,'TABELA '!$A$4:$AR$1168,17,0),"")/100*C65,"")</f>
        <v/>
      </c>
      <c r="T65" s="69" t="str">
        <f>IF($A65&lt;&gt;"",IF($A65&lt;&gt;"",VLOOKUP($A65,'TABELA '!$A$4:$AR$1168,18,0),"")/100*C65,"")</f>
        <v/>
      </c>
      <c r="U65" s="69" t="str">
        <f>IF($A65&lt;&gt;"",IF($A65&lt;&gt;"",VLOOKUP($A65,'TABELA '!$A$4:$AR$1168,19,0),"")/100*C65,"")</f>
        <v/>
      </c>
      <c r="V65" s="69" t="str">
        <f>IF($A65&lt;&gt;"",IF($A65&lt;&gt;"",VLOOKUP($A65,'TABELA '!$A$4:$AR$1168,38,0),"")/100*C65,"")</f>
        <v/>
      </c>
      <c r="W65" s="69"/>
    </row>
    <row r="66" spans="1:23" ht="12.5" x14ac:dyDescent="0.25">
      <c r="A66"/>
      <c r="B66" s="65" t="str">
        <f>IF(A66&lt;&gt;"",VLOOKUP(A66,'TABELA '!A20:AR1185,2,0),"")</f>
        <v/>
      </c>
      <c r="C66" s="70"/>
      <c r="D66" s="70"/>
      <c r="E66" s="68" t="str">
        <f>IF($A66&lt;&gt;"",IF($A66&lt;&gt;"",VLOOKUP($A66,'TABELA '!$A$4:$AR$1168,3,0),"")/100*C66,"")</f>
        <v/>
      </c>
      <c r="F66" s="69" t="str">
        <f>IF($A66&lt;&gt;"",IF($A66&lt;&gt;"",VLOOKUP($A66,'TABELA '!$A$4:$AR$1109,4,0),"")/100*C66/100*C66,"")</f>
        <v/>
      </c>
      <c r="G66" s="69" t="str">
        <f>IF($A66&lt;&gt;"",IF($A66&lt;&gt;"",VLOOKUP($A66,'TABELA '!$A$4:$AR$1168,5,0),"")/100*C66,"")</f>
        <v/>
      </c>
      <c r="H66" s="69" t="str">
        <f>IF($A66&lt;&gt;"",IF($A66&lt;&gt;"",VLOOKUP($A66,'TABELA '!$A$4:$AR$1168,6,0),"")/100*C66,"")</f>
        <v/>
      </c>
      <c r="I66" s="69" t="str">
        <f>IF($A66&lt;&gt;"",IF($A66&lt;&gt;"",VLOOKUP($A66,'TABELA '!$A$4:$AR$1168,7,0),"")/100*C66,"")</f>
        <v/>
      </c>
      <c r="J66" s="69" t="str">
        <f>IF($A66&lt;&gt;"",IF($A66&lt;&gt;"",VLOOKUP($A66,'TABELA '!$A$4:$AR$1168,8,0),"")/100*C66,"")</f>
        <v/>
      </c>
      <c r="K66" s="69" t="str">
        <f>IF($A66&lt;&gt;"",IF($A66&lt;&gt;"",VLOOKUP($A66,'TABELA '!$A$4:$AR$1171,11,0),"")/100*C66,"")</f>
        <v/>
      </c>
      <c r="L66" s="69" t="str">
        <f>IF($A66&lt;&gt;"",IF($A66&lt;&gt;"",VLOOKUP($A66,'TABELA '!$A$4:$AR$1109,10,0),"")/100*C66,"")</f>
        <v/>
      </c>
      <c r="M66" s="69" t="str">
        <f>IF($A66&lt;&gt;"",IF($A66&lt;&gt;"",VLOOKUP($A66,'TABELA '!$A$4:$AR$1109,11,0),"")/100*H66,"")</f>
        <v/>
      </c>
      <c r="N66" s="69" t="str">
        <f>IF($A66&lt;&gt;"",IF($A66&lt;&gt;"",VLOOKUP($A66,'TABELA '!$A$4:$AR$1109,12,0),"")/100*C66,"")</f>
        <v/>
      </c>
      <c r="O66" s="69" t="str">
        <f>IF($A66&lt;&gt;"",IF($A66&lt;&gt;"",VLOOKUP($A66,'TABELA '!$A$4:$AR$1109,13,0),"")/100*C66,"")</f>
        <v/>
      </c>
      <c r="P66" s="69" t="str">
        <f>IF($A66&lt;&gt;"",IF($A66&lt;&gt;"",VLOOKUP($A66,'TABELA '!$A$4:$AR$1109,14,0),"")/100*C66,"")</f>
        <v/>
      </c>
      <c r="Q66" s="69" t="str">
        <f>IF($A66&lt;&gt;"",IF($A66&lt;&gt;"",VLOOKUP($A66,'TABELA '!$A$4:$AR$1109,15,0),"")/100*C66,"")</f>
        <v/>
      </c>
      <c r="R66" s="69" t="str">
        <f>IF($A66&lt;&gt;"",IF($A66&lt;&gt;"",VLOOKUP($A66,'TABELA '!$A$4:$AR$1168,16,0),"")/100*C66,"")</f>
        <v/>
      </c>
      <c r="S66" s="69" t="str">
        <f>IF($A66&lt;&gt;"",IF($A66&lt;&gt;"",VLOOKUP($A66,'TABELA '!$A$4:$AR$1168,17,0),"")/100*C66,"")</f>
        <v/>
      </c>
      <c r="T66" s="69" t="str">
        <f>IF($A66&lt;&gt;"",IF($A66&lt;&gt;"",VLOOKUP($A66,'TABELA '!$A$4:$AR$1168,18,0),"")/100*C66,"")</f>
        <v/>
      </c>
      <c r="U66" s="69" t="str">
        <f>IF($A66&lt;&gt;"",IF($A66&lt;&gt;"",VLOOKUP($A66,'TABELA '!$A$4:$AR$1168,19,0),"")/100*C66,"")</f>
        <v/>
      </c>
      <c r="V66" s="69" t="str">
        <f>IF($A66&lt;&gt;"",IF($A66&lt;&gt;"",VLOOKUP($A66,'TABELA '!$A$4:$AR$1168,38,0),"")/100*C66,"")</f>
        <v/>
      </c>
      <c r="W66" s="69"/>
    </row>
    <row r="67" spans="1:23" ht="12.5" x14ac:dyDescent="0.25">
      <c r="A67"/>
      <c r="B67" s="65" t="str">
        <f>IF(A67&lt;&gt;"",VLOOKUP(A67,'TABELA '!A21:AR1186,2,0),"")</f>
        <v/>
      </c>
      <c r="C67" s="70"/>
      <c r="D67" s="70"/>
      <c r="E67" s="68" t="str">
        <f>IF($A67&lt;&gt;"",IF($A67&lt;&gt;"",VLOOKUP($A67,'TABELA '!$A$4:$AR$1168,3,0),"")/100*C67,"")</f>
        <v/>
      </c>
      <c r="F67" s="69" t="str">
        <f>IF($A67&lt;&gt;"",IF($A67&lt;&gt;"",VLOOKUP($A67,'TABELA '!$A$4:$AR$1109,4,0),"")/100*C67/100*C67,"")</f>
        <v/>
      </c>
      <c r="G67" s="69" t="str">
        <f>IF($A67&lt;&gt;"",IF($A67&lt;&gt;"",VLOOKUP($A67,'TABELA '!$A$4:$AR$1168,5,0),"")/100*C67,"")</f>
        <v/>
      </c>
      <c r="H67" s="69" t="str">
        <f>IF($A67&lt;&gt;"",IF($A67&lt;&gt;"",VLOOKUP($A67,'TABELA '!$A$4:$AR$1168,6,0),"")/100*C67,"")</f>
        <v/>
      </c>
      <c r="I67" s="69" t="str">
        <f>IF($A67&lt;&gt;"",IF($A67&lt;&gt;"",VLOOKUP($A67,'TABELA '!$A$4:$AR$1168,7,0),"")/100*C67,"")</f>
        <v/>
      </c>
      <c r="J67" s="69" t="str">
        <f>IF($A67&lt;&gt;"",IF($A67&lt;&gt;"",VLOOKUP($A67,'TABELA '!$A$4:$AR$1168,8,0),"")/100*C67,"")</f>
        <v/>
      </c>
      <c r="K67" s="69" t="str">
        <f>IF($A67&lt;&gt;"",IF($A67&lt;&gt;"",VLOOKUP($A67,'TABELA '!$A$4:$AR$1171,11,0),"")/100*C67,"")</f>
        <v/>
      </c>
      <c r="L67" s="69" t="str">
        <f>IF($A67&lt;&gt;"",IF($A67&lt;&gt;"",VLOOKUP($A67,'TABELA '!$A$4:$AR$1109,10,0),"")/100*C67,"")</f>
        <v/>
      </c>
      <c r="M67" s="69" t="str">
        <f>IF($A67&lt;&gt;"",IF($A67&lt;&gt;"",VLOOKUP($A67,'TABELA '!$A$4:$AR$1109,11,0),"")/100*H67,"")</f>
        <v/>
      </c>
      <c r="N67" s="69" t="str">
        <f>IF($A67&lt;&gt;"",IF($A67&lt;&gt;"",VLOOKUP($A67,'TABELA '!$A$4:$AR$1109,12,0),"")/100*C67,"")</f>
        <v/>
      </c>
      <c r="O67" s="69" t="str">
        <f>IF($A67&lt;&gt;"",IF($A67&lt;&gt;"",VLOOKUP($A67,'TABELA '!$A$4:$AR$1109,13,0),"")/100*C67,"")</f>
        <v/>
      </c>
      <c r="P67" s="69" t="str">
        <f>IF($A67&lt;&gt;"",IF($A67&lt;&gt;"",VLOOKUP($A67,'TABELA '!$A$4:$AR$1109,14,0),"")/100*C67,"")</f>
        <v/>
      </c>
      <c r="Q67" s="69" t="str">
        <f>IF($A67&lt;&gt;"",IF($A67&lt;&gt;"",VLOOKUP($A67,'TABELA '!$A$4:$AR$1109,15,0),"")/100*C67,"")</f>
        <v/>
      </c>
      <c r="R67" s="69" t="str">
        <f>IF($A67&lt;&gt;"",IF($A67&lt;&gt;"",VLOOKUP($A67,'TABELA '!$A$4:$AR$1168,16,0),"")/100*C67,"")</f>
        <v/>
      </c>
      <c r="S67" s="69" t="str">
        <f>IF($A67&lt;&gt;"",IF($A67&lt;&gt;"",VLOOKUP($A67,'TABELA '!$A$4:$AR$1168,17,0),"")/100*C67,"")</f>
        <v/>
      </c>
      <c r="T67" s="69" t="str">
        <f>IF($A67&lt;&gt;"",IF($A67&lt;&gt;"",VLOOKUP($A67,'TABELA '!$A$4:$AR$1168,18,0),"")/100*C67,"")</f>
        <v/>
      </c>
      <c r="U67" s="69" t="str">
        <f>IF($A67&lt;&gt;"",IF($A67&lt;&gt;"",VLOOKUP($A67,'TABELA '!$A$4:$AR$1168,19,0),"")/100*C67,"")</f>
        <v/>
      </c>
      <c r="V67" s="69" t="str">
        <f>IF($A67&lt;&gt;"",IF($A67&lt;&gt;"",VLOOKUP($A67,'TABELA '!$A$4:$AR$1168,38,0),"")/100*C67,"")</f>
        <v/>
      </c>
      <c r="W67" s="69"/>
    </row>
    <row r="68" spans="1:23" ht="12.5" x14ac:dyDescent="0.25">
      <c r="A68"/>
      <c r="B68" s="65" t="str">
        <f>IF(A68&lt;&gt;"",VLOOKUP(A68,'TABELA '!A22:AR1187,2,0),"")</f>
        <v/>
      </c>
      <c r="C68" s="70"/>
      <c r="D68" s="70"/>
      <c r="E68" s="68" t="str">
        <f>IF($A68&lt;&gt;"",IF($A68&lt;&gt;"",VLOOKUP($A68,'TABELA '!$A$4:$AR$1168,3,0),"")/100*C68,"")</f>
        <v/>
      </c>
      <c r="F68" s="69" t="str">
        <f>IF($A68&lt;&gt;"",IF($A68&lt;&gt;"",VLOOKUP($A68,'TABELA '!$A$4:$AR$1109,4,0),"")/100*C68/100*C68,"")</f>
        <v/>
      </c>
      <c r="G68" s="69" t="str">
        <f>IF($A68&lt;&gt;"",IF($A68&lt;&gt;"",VLOOKUP($A68,'TABELA '!$A$4:$AR$1168,5,0),"")/100*C68,"")</f>
        <v/>
      </c>
      <c r="H68" s="69" t="str">
        <f>IF($A68&lt;&gt;"",IF($A68&lt;&gt;"",VLOOKUP($A68,'TABELA '!$A$4:$AR$1168,6,0),"")/100*C68,"")</f>
        <v/>
      </c>
      <c r="I68" s="69" t="str">
        <f>IF($A68&lt;&gt;"",IF($A68&lt;&gt;"",VLOOKUP($A68,'TABELA '!$A$4:$AR$1168,7,0),"")/100*C68,"")</f>
        <v/>
      </c>
      <c r="J68" s="69" t="str">
        <f>IF($A68&lt;&gt;"",IF($A68&lt;&gt;"",VLOOKUP($A68,'TABELA '!$A$4:$AR$1168,8,0),"")/100*C68,"")</f>
        <v/>
      </c>
      <c r="K68" s="69" t="str">
        <f>IF($A68&lt;&gt;"",IF($A68&lt;&gt;"",VLOOKUP($A68,'TABELA '!$A$4:$AR$1171,11,0),"")/100*C68,"")</f>
        <v/>
      </c>
      <c r="L68" s="69" t="str">
        <f>IF($A68&lt;&gt;"",IF($A68&lt;&gt;"",VLOOKUP($A68,'TABELA '!$A$4:$AR$1109,10,0),"")/100*C68,"")</f>
        <v/>
      </c>
      <c r="M68" s="69" t="str">
        <f>IF($A68&lt;&gt;"",IF($A68&lt;&gt;"",VLOOKUP($A68,'TABELA '!$A$4:$AR$1109,11,0),"")/100*H68,"")</f>
        <v/>
      </c>
      <c r="N68" s="69" t="str">
        <f>IF($A68&lt;&gt;"",IF($A68&lt;&gt;"",VLOOKUP($A68,'TABELA '!$A$4:$AR$1109,12,0),"")/100*C68,"")</f>
        <v/>
      </c>
      <c r="O68" s="69" t="str">
        <f>IF($A68&lt;&gt;"",IF($A68&lt;&gt;"",VLOOKUP($A68,'TABELA '!$A$4:$AR$1109,13,0),"")/100*C68,"")</f>
        <v/>
      </c>
      <c r="P68" s="69" t="str">
        <f>IF($A68&lt;&gt;"",IF($A68&lt;&gt;"",VLOOKUP($A68,'TABELA '!$A$4:$AR$1109,14,0),"")/100*C68,"")</f>
        <v/>
      </c>
      <c r="Q68" s="69" t="str">
        <f>IF($A68&lt;&gt;"",IF($A68&lt;&gt;"",VLOOKUP($A68,'TABELA '!$A$4:$AR$1109,15,0),"")/100*C68,"")</f>
        <v/>
      </c>
      <c r="R68" s="69" t="str">
        <f>IF($A68&lt;&gt;"",IF($A68&lt;&gt;"",VLOOKUP($A68,'TABELA '!$A$4:$AR$1168,16,0),"")/100*C68,"")</f>
        <v/>
      </c>
      <c r="S68" s="69" t="str">
        <f>IF($A68&lt;&gt;"",IF($A68&lt;&gt;"",VLOOKUP($A68,'TABELA '!$A$4:$AR$1168,17,0),"")/100*C68,"")</f>
        <v/>
      </c>
      <c r="T68" s="69" t="str">
        <f>IF($A68&lt;&gt;"",IF($A68&lt;&gt;"",VLOOKUP($A68,'TABELA '!$A$4:$AR$1168,18,0),"")/100*C68,"")</f>
        <v/>
      </c>
      <c r="U68" s="69" t="str">
        <f>IF($A68&lt;&gt;"",IF($A68&lt;&gt;"",VLOOKUP($A68,'TABELA '!$A$4:$AR$1168,19,0),"")/100*C68,"")</f>
        <v/>
      </c>
      <c r="V68" s="69" t="str">
        <f>IF($A68&lt;&gt;"",IF($A68&lt;&gt;"",VLOOKUP($A68,'TABELA '!$A$4:$AR$1168,38,0),"")/100*C68,"")</f>
        <v/>
      </c>
      <c r="W68" s="69"/>
    </row>
    <row r="69" spans="1:23" s="67" customFormat="1" ht="12.5" x14ac:dyDescent="0.25">
      <c r="A69"/>
      <c r="B69" s="65" t="str">
        <f>IF(A69&lt;&gt;"",VLOOKUP(A69,'TABELA '!A23:AR1188,2,0),"")</f>
        <v/>
      </c>
      <c r="C69" s="70"/>
      <c r="D69" s="70"/>
      <c r="E69" s="73" t="str">
        <f>IF($A69&lt;&gt;"",IF($A69&lt;&gt;"",VLOOKUP($A69,'TABELA '!$A$4:$AR$1168,3,0),"")/100*C69,"")</f>
        <v/>
      </c>
      <c r="F69" s="74" t="str">
        <f>IF($A69&lt;&gt;"",IF($A69&lt;&gt;"",VLOOKUP($A69,'TABELA '!$A$4:$AR$1109,4,0),"")/100*C69/100*C69,"")</f>
        <v/>
      </c>
      <c r="G69" s="74" t="str">
        <f>IF($A69&lt;&gt;"",IF($A69&lt;&gt;"",VLOOKUP($A69,'TABELA '!$A$4:$AR$1168,5,0),"")/100*C69,"")</f>
        <v/>
      </c>
      <c r="H69" s="74" t="str">
        <f>IF($A69&lt;&gt;"",IF($A69&lt;&gt;"",VLOOKUP($A69,'TABELA '!$A$4:$AR$1168,6,0),"")/100*C69,"")</f>
        <v/>
      </c>
      <c r="I69" s="74" t="str">
        <f>IF($A69&lt;&gt;"",IF($A69&lt;&gt;"",VLOOKUP($A69,'TABELA '!$A$4:$AR$1168,7,0),"")/100*C69,"")</f>
        <v/>
      </c>
      <c r="J69" s="74" t="str">
        <f>IF($A69&lt;&gt;"",IF($A69&lt;&gt;"",VLOOKUP($A69,'TABELA '!$A$4:$AR$1168,8,0),"")/100*C69,"")</f>
        <v/>
      </c>
      <c r="K69" s="74" t="str">
        <f>IF($A69&lt;&gt;"",IF($A69&lt;&gt;"",VLOOKUP($A69,'TABELA '!$A$4:$AR$1171,11,0),"")/100*C69,"")</f>
        <v/>
      </c>
      <c r="L69" s="74" t="str">
        <f>IF($A69&lt;&gt;"",IF($A69&lt;&gt;"",VLOOKUP($A69,'TABELA '!$A$4:$AR$1109,10,0),"")/100*C69,"")</f>
        <v/>
      </c>
      <c r="M69" s="74" t="str">
        <f>IF($A69&lt;&gt;"",IF($A69&lt;&gt;"",VLOOKUP($A69,'TABELA '!$A$4:$AR$1109,11,0),"")/100*H69,"")</f>
        <v/>
      </c>
      <c r="N69" s="74" t="str">
        <f>IF($A69&lt;&gt;"",IF($A69&lt;&gt;"",VLOOKUP($A69,'TABELA '!$A$4:$AR$1109,12,0),"")/100*C69,"")</f>
        <v/>
      </c>
      <c r="O69" s="74" t="str">
        <f>IF($A69&lt;&gt;"",IF($A69&lt;&gt;"",VLOOKUP($A69,'TABELA '!$A$4:$AR$1109,13,0),"")/100*C69,"")</f>
        <v/>
      </c>
      <c r="P69" s="74" t="str">
        <f>IF($A69&lt;&gt;"",IF($A69&lt;&gt;"",VLOOKUP($A69,'TABELA '!$A$4:$AR$1109,14,0),"")/100*C69,"")</f>
        <v/>
      </c>
      <c r="Q69" s="74" t="str">
        <f>IF($A69&lt;&gt;"",IF($A69&lt;&gt;"",VLOOKUP($A69,'TABELA '!$A$4:$AR$1109,15,0),"")/100*C69,"")</f>
        <v/>
      </c>
      <c r="R69" s="74" t="str">
        <f>IF($A69&lt;&gt;"",IF($A69&lt;&gt;"",VLOOKUP($A69,'TABELA '!$A$4:$AR$1168,16,0),"")/100*C69,"")</f>
        <v/>
      </c>
      <c r="S69" s="74" t="str">
        <f>IF($A69&lt;&gt;"",IF($A69&lt;&gt;"",VLOOKUP($A69,'TABELA '!$A$4:$AR$1168,17,0),"")/100*C69,"")</f>
        <v/>
      </c>
      <c r="T69" s="74" t="str">
        <f>IF($A69&lt;&gt;"",IF($A69&lt;&gt;"",VLOOKUP($A69,'TABELA '!$A$4:$AR$1168,18,0),"")/100*C69,"")</f>
        <v/>
      </c>
      <c r="U69" s="74" t="str">
        <f>IF($A69&lt;&gt;"",IF($A69&lt;&gt;"",VLOOKUP($A69,'TABELA '!$A$4:$AR$1168,19,0),"")/100*C69,"")</f>
        <v/>
      </c>
      <c r="V69" s="74" t="str">
        <f>IF($A69&lt;&gt;"",IF($A69&lt;&gt;"",VLOOKUP($A69,'TABELA '!$A$4:$AR$1168,38,0),"")/100*C69,"")</f>
        <v/>
      </c>
      <c r="W69" s="69"/>
    </row>
    <row r="70" spans="1:23" ht="12.5" x14ac:dyDescent="0.25">
      <c r="A70"/>
      <c r="B70" s="65" t="str">
        <f>IF(A70&lt;&gt;"",VLOOKUP(A70,'TABELA '!A24:AR1189,2,0),"")</f>
        <v/>
      </c>
      <c r="C70" s="70"/>
      <c r="D70" s="70"/>
      <c r="E70" s="73" t="str">
        <f>IF($A70&lt;&gt;"",IF($A70&lt;&gt;"",VLOOKUP($A70,'TABELA '!$A$4:$AR$1168,3,0),"")/100*C70,"")</f>
        <v/>
      </c>
      <c r="F70" s="74" t="str">
        <f>IF($A70&lt;&gt;"",IF($A70&lt;&gt;"",VLOOKUP($A70,'TABELA '!$A$4:$AR$1109,4,0),"")/100*C70/100*C70,"")</f>
        <v/>
      </c>
      <c r="G70" s="74" t="str">
        <f>IF($A70&lt;&gt;"",IF($A70&lt;&gt;"",VLOOKUP($A70,'TABELA '!$A$4:$AR$1168,5,0),"")/100*C70,"")</f>
        <v/>
      </c>
      <c r="H70" s="74" t="str">
        <f>IF($A70&lt;&gt;"",IF($A70&lt;&gt;"",VLOOKUP($A70,'TABELA '!$A$4:$AR$1168,6,0),"")/100*C70,"")</f>
        <v/>
      </c>
      <c r="I70" s="74" t="str">
        <f>IF($A70&lt;&gt;"",IF($A70&lt;&gt;"",VLOOKUP($A70,'TABELA '!$A$4:$AR$1168,7,0),"")/100*C70,"")</f>
        <v/>
      </c>
      <c r="J70" s="74" t="str">
        <f>IF($A70&lt;&gt;"",IF($A70&lt;&gt;"",VLOOKUP($A70,'TABELA '!$A$4:$AR$1168,8,0),"")/100*C70,"")</f>
        <v/>
      </c>
      <c r="K70" s="74" t="str">
        <f>IF($A70&lt;&gt;"",IF($A70&lt;&gt;"",VLOOKUP($A70,'TABELA '!$A$4:$AR$1171,11,0),"")/100*C70,"")</f>
        <v/>
      </c>
      <c r="L70" s="74" t="str">
        <f>IF($A70&lt;&gt;"",IF($A70&lt;&gt;"",VLOOKUP($A70,'TABELA '!$A$4:$AR$1109,10,0),"")/100*C70,"")</f>
        <v/>
      </c>
      <c r="M70" s="74" t="str">
        <f>IF($A70&lt;&gt;"",IF($A70&lt;&gt;"",VLOOKUP($A70,'TABELA '!$A$4:$AR$1109,11,0),"")/100*H70,"")</f>
        <v/>
      </c>
      <c r="N70" s="74" t="str">
        <f>IF($A70&lt;&gt;"",IF($A70&lt;&gt;"",VLOOKUP($A70,'TABELA '!$A$4:$AR$1109,12,0),"")/100*C70,"")</f>
        <v/>
      </c>
      <c r="O70" s="74" t="str">
        <f>IF($A70&lt;&gt;"",IF($A70&lt;&gt;"",VLOOKUP($A70,'TABELA '!$A$4:$AR$1109,13,0),"")/100*C70,"")</f>
        <v/>
      </c>
      <c r="P70" s="74" t="str">
        <f>IF($A70&lt;&gt;"",IF($A70&lt;&gt;"",VLOOKUP($A70,'TABELA '!$A$4:$AR$1109,14,0),"")/100*C70,"")</f>
        <v/>
      </c>
      <c r="Q70" s="74" t="str">
        <f>IF($A70&lt;&gt;"",IF($A70&lt;&gt;"",VLOOKUP($A70,'TABELA '!$A$4:$AR$1109,15,0),"")/100*C70,"")</f>
        <v/>
      </c>
      <c r="R70" s="74" t="str">
        <f>IF($A70&lt;&gt;"",IF($A70&lt;&gt;"",VLOOKUP($A70,'TABELA '!$A$4:$AR$1168,16,0),"")/100*C70,"")</f>
        <v/>
      </c>
      <c r="S70" s="74" t="str">
        <f>IF($A70&lt;&gt;"",IF($A70&lt;&gt;"",VLOOKUP($A70,'TABELA '!$A$4:$AR$1168,17,0),"")/100*C70,"")</f>
        <v/>
      </c>
      <c r="T70" s="74" t="str">
        <f>IF($A70&lt;&gt;"",IF($A70&lt;&gt;"",VLOOKUP($A70,'TABELA '!$A$4:$AR$1168,18,0),"")/100*C70,"")</f>
        <v/>
      </c>
      <c r="U70" s="74" t="str">
        <f>IF($A70&lt;&gt;"",IF($A70&lt;&gt;"",VLOOKUP($A70,'TABELA '!$A$4:$AR$1168,19,0),"")/100*C70,"")</f>
        <v/>
      </c>
      <c r="V70" s="74" t="str">
        <f>IF($A70&lt;&gt;"",IF($A70&lt;&gt;"",VLOOKUP($A70,'TABELA '!$A$4:$AR$1168,38,0),"")/100*C70,"")</f>
        <v/>
      </c>
      <c r="W70" s="69"/>
    </row>
    <row r="71" spans="1:23" ht="12.5" x14ac:dyDescent="0.25">
      <c r="A71"/>
      <c r="B71" s="65" t="str">
        <f>IF(A71&lt;&gt;"",VLOOKUP(A71,'TABELA '!A25:AR1190,2,0),"")</f>
        <v/>
      </c>
      <c r="C71" s="70"/>
      <c r="D71" s="70"/>
      <c r="E71" s="73" t="str">
        <f>IF($A71&lt;&gt;"",IF($A71&lt;&gt;"",VLOOKUP($A71,'TABELA '!$A$4:$AR$1168,3,0),"")/100*C71,"")</f>
        <v/>
      </c>
      <c r="F71" s="74" t="str">
        <f>IF($A71&lt;&gt;"",IF($A71&lt;&gt;"",VLOOKUP($A71,'TABELA '!$A$4:$AR$1109,4,0),"")/100*C71/100*C71,"")</f>
        <v/>
      </c>
      <c r="G71" s="74" t="str">
        <f>IF($A71&lt;&gt;"",IF($A71&lt;&gt;"",VLOOKUP($A71,'TABELA '!$A$4:$AR$1168,5,0),"")/100*C71,"")</f>
        <v/>
      </c>
      <c r="H71" s="74" t="str">
        <f>IF($A71&lt;&gt;"",IF($A71&lt;&gt;"",VLOOKUP($A71,'TABELA '!$A$4:$AR$1168,6,0),"")/100*C71,"")</f>
        <v/>
      </c>
      <c r="I71" s="74" t="str">
        <f>IF($A71&lt;&gt;"",IF($A71&lt;&gt;"",VLOOKUP($A71,'TABELA '!$A$4:$AR$1168,7,0),"")/100*C71,"")</f>
        <v/>
      </c>
      <c r="J71" s="74" t="str">
        <f>IF($A71&lt;&gt;"",IF($A71&lt;&gt;"",VLOOKUP($A71,'TABELA '!$A$4:$AR$1168,8,0),"")/100*C71,"")</f>
        <v/>
      </c>
      <c r="K71" s="74" t="str">
        <f>IF($A71&lt;&gt;"",IF($A71&lt;&gt;"",VLOOKUP($A71,'TABELA '!$A$4:$AR$1171,11,0),"")/100*C71,"")</f>
        <v/>
      </c>
      <c r="L71" s="74" t="str">
        <f>IF($A71&lt;&gt;"",IF($A71&lt;&gt;"",VLOOKUP($A71,'TABELA '!$A$4:$AR$1109,10,0),"")/100*C71,"")</f>
        <v/>
      </c>
      <c r="M71" s="74" t="str">
        <f>IF($A71&lt;&gt;"",IF($A71&lt;&gt;"",VLOOKUP($A71,'TABELA '!$A$4:$AR$1109,11,0),"")/100*H71,"")</f>
        <v/>
      </c>
      <c r="N71" s="74" t="str">
        <f>IF($A71&lt;&gt;"",IF($A71&lt;&gt;"",VLOOKUP($A71,'TABELA '!$A$4:$AR$1109,12,0),"")/100*C71,"")</f>
        <v/>
      </c>
      <c r="O71" s="74" t="str">
        <f>IF($A71&lt;&gt;"",IF($A71&lt;&gt;"",VLOOKUP($A71,'TABELA '!$A$4:$AR$1109,13,0),"")/100*C71,"")</f>
        <v/>
      </c>
      <c r="P71" s="74" t="str">
        <f>IF($A71&lt;&gt;"",IF($A71&lt;&gt;"",VLOOKUP($A71,'TABELA '!$A$4:$AR$1109,14,0),"")/100*C71,"")</f>
        <v/>
      </c>
      <c r="Q71" s="74" t="str">
        <f>IF($A71&lt;&gt;"",IF($A71&lt;&gt;"",VLOOKUP($A71,'TABELA '!$A$4:$AR$1109,15,0),"")/100*C71,"")</f>
        <v/>
      </c>
      <c r="R71" s="74" t="str">
        <f>IF($A71&lt;&gt;"",IF($A71&lt;&gt;"",VLOOKUP($A71,'TABELA '!$A$4:$AR$1168,16,0),"")/100*C71,"")</f>
        <v/>
      </c>
      <c r="S71" s="74" t="str">
        <f>IF($A71&lt;&gt;"",IF($A71&lt;&gt;"",VLOOKUP($A71,'TABELA '!$A$4:$AR$1168,17,0),"")/100*C71,"")</f>
        <v/>
      </c>
      <c r="T71" s="74" t="str">
        <f>IF($A71&lt;&gt;"",IF($A71&lt;&gt;"",VLOOKUP($A71,'TABELA '!$A$4:$AR$1168,18,0),"")/100*C71,"")</f>
        <v/>
      </c>
      <c r="U71" s="74" t="str">
        <f>IF($A71&lt;&gt;"",IF($A71&lt;&gt;"",VLOOKUP($A71,'TABELA '!$A$4:$AR$1168,19,0),"")/100*C71,"")</f>
        <v/>
      </c>
      <c r="V71" s="74" t="str">
        <f>IF($A71&lt;&gt;"",IF($A71&lt;&gt;"",VLOOKUP($A71,'TABELA '!$A$4:$AR$1168,38,0),"")/100*C71,"")</f>
        <v/>
      </c>
      <c r="W71" s="69"/>
    </row>
    <row r="72" spans="1:23" ht="12.5" x14ac:dyDescent="0.25">
      <c r="A72"/>
      <c r="B72" s="65" t="str">
        <f>IF(A72&lt;&gt;"",VLOOKUP(A72,'TABELA '!A26:AR1191,2,0),"")</f>
        <v/>
      </c>
      <c r="C72" s="94"/>
      <c r="D72" s="94"/>
      <c r="E72" s="73" t="str">
        <f>IF($A72&lt;&gt;"",IF($A72&lt;&gt;"",VLOOKUP($A72,'TABELA '!$A$4:$AR$1168,3,0),"")/100*C72,"")</f>
        <v/>
      </c>
      <c r="F72" s="74" t="str">
        <f>IF($A72&lt;&gt;"",IF($A72&lt;&gt;"",VLOOKUP($A72,'TABELA '!$A$4:$AR$1109,4,0),"")/100*C72/100*C72,"")</f>
        <v/>
      </c>
      <c r="G72" s="74" t="str">
        <f>IF($A72&lt;&gt;"",IF($A72&lt;&gt;"",VLOOKUP($A72,'TABELA '!$A$4:$AR$1168,5,0),"")/100*C72,"")</f>
        <v/>
      </c>
      <c r="H72" s="74" t="str">
        <f>IF($A72&lt;&gt;"",IF($A72&lt;&gt;"",VLOOKUP($A72,'TABELA '!$A$4:$AR$1168,6,0),"")/100*C72,"")</f>
        <v/>
      </c>
      <c r="I72" s="74" t="str">
        <f>IF($A72&lt;&gt;"",IF($A72&lt;&gt;"",VLOOKUP($A72,'TABELA '!$A$4:$AR$1168,7,0),"")/100*C72,"")</f>
        <v/>
      </c>
      <c r="J72" s="74" t="str">
        <f>IF($A72&lt;&gt;"",IF($A72&lt;&gt;"",VLOOKUP($A72,'TABELA '!$A$4:$AR$1168,8,0),"")/100*C72,"")</f>
        <v/>
      </c>
      <c r="K72" s="74" t="str">
        <f>IF($A72&lt;&gt;"",IF($A72&lt;&gt;"",VLOOKUP($A72,'TABELA '!$A$4:$AR$1171,11,0),"")/100*C72,"")</f>
        <v/>
      </c>
      <c r="L72" s="74" t="str">
        <f>IF($A72&lt;&gt;"",IF($A72&lt;&gt;"",VLOOKUP($A72,'TABELA '!$A$4:$AR$1109,10,0),"")/100*C72,"")</f>
        <v/>
      </c>
      <c r="M72" s="74" t="str">
        <f>IF($A72&lt;&gt;"",IF($A72&lt;&gt;"",VLOOKUP($A72,'TABELA '!$A$4:$AR$1109,11,0),"")/100*H72,"")</f>
        <v/>
      </c>
      <c r="N72" s="74" t="str">
        <f>IF($A72&lt;&gt;"",IF($A72&lt;&gt;"",VLOOKUP($A72,'TABELA '!$A$4:$AR$1109,12,0),"")/100*C72,"")</f>
        <v/>
      </c>
      <c r="O72" s="74" t="str">
        <f>IF($A72&lt;&gt;"",IF($A72&lt;&gt;"",VLOOKUP($A72,'TABELA '!$A$4:$AR$1109,13,0),"")/100*C72,"")</f>
        <v/>
      </c>
      <c r="P72" s="74" t="str">
        <f>IF($A72&lt;&gt;"",IF($A72&lt;&gt;"",VLOOKUP($A72,'TABELA '!$A$4:$AR$1109,14,0),"")/100*C72,"")</f>
        <v/>
      </c>
      <c r="Q72" s="74" t="str">
        <f>IF($A72&lt;&gt;"",IF($A72&lt;&gt;"",VLOOKUP($A72,'TABELA '!$A$4:$AR$1109,15,0),"")/100*C72,"")</f>
        <v/>
      </c>
      <c r="R72" s="74" t="str">
        <f>IF($A72&lt;&gt;"",IF($A72&lt;&gt;"",VLOOKUP($A72,'TABELA '!$A$4:$AR$1168,16,0),"")/100*C72,"")</f>
        <v/>
      </c>
      <c r="S72" s="74" t="str">
        <f>IF($A72&lt;&gt;"",IF($A72&lt;&gt;"",VLOOKUP($A72,'TABELA '!$A$4:$AR$1168,17,0),"")/100*C72,"")</f>
        <v/>
      </c>
      <c r="T72" s="74" t="str">
        <f>IF($A72&lt;&gt;"",IF($A72&lt;&gt;"",VLOOKUP($A72,'TABELA '!$A$4:$AR$1168,18,0),"")/100*C72,"")</f>
        <v/>
      </c>
      <c r="U72" s="74" t="str">
        <f>IF($A72&lt;&gt;"",IF($A72&lt;&gt;"",VLOOKUP($A72,'TABELA '!$A$4:$AR$1168,19,0),"")/100*C72,"")</f>
        <v/>
      </c>
      <c r="V72" s="74" t="str">
        <f>IF($A72&lt;&gt;"",IF($A72&lt;&gt;"",VLOOKUP($A72,'TABELA '!$A$4:$AR$1168,38,0),"")/100*C72,"")</f>
        <v/>
      </c>
      <c r="W72" s="69"/>
    </row>
    <row r="73" spans="1:23" ht="12.5" x14ac:dyDescent="0.25">
      <c r="A73"/>
      <c r="B73" s="65" t="str">
        <f>IF(A73&lt;&gt;"",VLOOKUP(A73,'TABELA '!A27:AR1192,2,0),"")</f>
        <v/>
      </c>
      <c r="C73" s="94"/>
      <c r="D73" s="94"/>
      <c r="E73" s="73" t="str">
        <f>IF($A73&lt;&gt;"",IF($A73&lt;&gt;"",VLOOKUP($A73,'TABELA '!$A$4:$AR$1168,3,0),"")/100*C73,"")</f>
        <v/>
      </c>
      <c r="F73" s="74" t="str">
        <f>IF($A73&lt;&gt;"",IF($A73&lt;&gt;"",VLOOKUP($A73,'TABELA '!$A$4:$AR$1109,4,0),"")/100*C73/100*C73,"")</f>
        <v/>
      </c>
      <c r="G73" s="74" t="str">
        <f>IF($A73&lt;&gt;"",IF($A73&lt;&gt;"",VLOOKUP($A73,'TABELA '!$A$4:$AR$1168,5,0),"")/100*C73,"")</f>
        <v/>
      </c>
      <c r="H73" s="74" t="str">
        <f>IF($A73&lt;&gt;"",IF($A73&lt;&gt;"",VLOOKUP($A73,'TABELA '!$A$4:$AR$1168,6,0),"")/100*C73,"")</f>
        <v/>
      </c>
      <c r="I73" s="74" t="str">
        <f>IF($A73&lt;&gt;"",IF($A73&lt;&gt;"",VLOOKUP($A73,'TABELA '!$A$4:$AR$1168,7,0),"")/100*C73,"")</f>
        <v/>
      </c>
      <c r="J73" s="74" t="str">
        <f>IF($A73&lt;&gt;"",IF($A73&lt;&gt;"",VLOOKUP($A73,'TABELA '!$A$4:$AR$1168,8,0),"")/100*C73,"")</f>
        <v/>
      </c>
      <c r="K73" s="74" t="str">
        <f>IF($A73&lt;&gt;"",IF($A73&lt;&gt;"",VLOOKUP($A73,'TABELA '!$A$4:$AR$1171,11,0),"")/100*C73,"")</f>
        <v/>
      </c>
      <c r="L73" s="74" t="str">
        <f>IF($A73&lt;&gt;"",IF($A73&lt;&gt;"",VLOOKUP($A73,'TABELA '!$A$4:$AR$1109,10,0),"")/100*C73,"")</f>
        <v/>
      </c>
      <c r="M73" s="74" t="str">
        <f>IF($A73&lt;&gt;"",IF($A73&lt;&gt;"",VLOOKUP($A73,'TABELA '!$A$4:$AR$1109,11,0),"")/100*H73,"")</f>
        <v/>
      </c>
      <c r="N73" s="74" t="str">
        <f>IF($A73&lt;&gt;"",IF($A73&lt;&gt;"",VLOOKUP($A73,'TABELA '!$A$4:$AR$1109,12,0),"")/100*C73,"")</f>
        <v/>
      </c>
      <c r="O73" s="74" t="str">
        <f>IF($A73&lt;&gt;"",IF($A73&lt;&gt;"",VLOOKUP($A73,'TABELA '!$A$4:$AR$1109,13,0),"")/100*C73,"")</f>
        <v/>
      </c>
      <c r="P73" s="74" t="str">
        <f>IF($A73&lt;&gt;"",IF($A73&lt;&gt;"",VLOOKUP($A73,'TABELA '!$A$4:$AR$1109,14,0),"")/100*C73,"")</f>
        <v/>
      </c>
      <c r="Q73" s="74" t="str">
        <f>IF($A73&lt;&gt;"",IF($A73&lt;&gt;"",VLOOKUP($A73,'TABELA '!$A$4:$AR$1109,15,0),"")/100*C73,"")</f>
        <v/>
      </c>
      <c r="R73" s="74" t="str">
        <f>IF($A73&lt;&gt;"",IF($A73&lt;&gt;"",VLOOKUP($A73,'TABELA '!$A$4:$AR$1168,16,0),"")/100*C73,"")</f>
        <v/>
      </c>
      <c r="S73" s="74" t="str">
        <f>IF($A73&lt;&gt;"",IF($A73&lt;&gt;"",VLOOKUP($A73,'TABELA '!$A$4:$AR$1168,17,0),"")/100*C73,"")</f>
        <v/>
      </c>
      <c r="T73" s="74" t="str">
        <f>IF($A73&lt;&gt;"",IF($A73&lt;&gt;"",VLOOKUP($A73,'TABELA '!$A$4:$AR$1168,18,0),"")/100*C73,"")</f>
        <v/>
      </c>
      <c r="U73" s="74" t="str">
        <f>IF($A73&lt;&gt;"",IF($A73&lt;&gt;"",VLOOKUP($A73,'TABELA '!$A$4:$AR$1168,19,0),"")/100*C73,"")</f>
        <v/>
      </c>
      <c r="V73" s="74" t="str">
        <f>IF($A73&lt;&gt;"",IF($A73&lt;&gt;"",VLOOKUP($A73,'TABELA '!$A$4:$AR$1168,38,0),"")/100*C73,"")</f>
        <v/>
      </c>
      <c r="W73" s="69"/>
    </row>
    <row r="74" spans="1:23" ht="12.5" x14ac:dyDescent="0.25">
      <c r="A74"/>
      <c r="B74" s="65" t="str">
        <f>IF(A74&lt;&gt;"",VLOOKUP(A74,'TABELA '!A28:AR1193,2,0),"")</f>
        <v/>
      </c>
      <c r="C74" s="70"/>
      <c r="D74" s="70"/>
      <c r="E74" s="73" t="str">
        <f>IF($A74&lt;&gt;"",IF($A74&lt;&gt;"",VLOOKUP($A74,'TABELA '!$A$4:$AR$1168,3,0),"")/100*C74,"")</f>
        <v/>
      </c>
      <c r="F74" s="74" t="str">
        <f>IF($A74&lt;&gt;"",IF($A74&lt;&gt;"",VLOOKUP($A74,'TABELA '!$A$4:$AR$1109,4,0),"")/100*C74/100*C74,"")</f>
        <v/>
      </c>
      <c r="G74" s="74" t="str">
        <f>IF($A74&lt;&gt;"",IF($A74&lt;&gt;"",VLOOKUP($A74,'TABELA '!$A$4:$AR$1168,5,0),"")/100*C74,"")</f>
        <v/>
      </c>
      <c r="H74" s="74" t="str">
        <f>IF($A74&lt;&gt;"",IF($A74&lt;&gt;"",VLOOKUP($A74,'TABELA '!$A$4:$AR$1168,6,0),"")/100*C74,"")</f>
        <v/>
      </c>
      <c r="I74" s="74" t="str">
        <f>IF($A74&lt;&gt;"",IF($A74&lt;&gt;"",VLOOKUP($A74,'TABELA '!$A$4:$AR$1168,7,0),"")/100*C74,"")</f>
        <v/>
      </c>
      <c r="J74" s="74" t="str">
        <f>IF($A74&lt;&gt;"",IF($A74&lt;&gt;"",VLOOKUP($A74,'TABELA '!$A$4:$AR$1168,8,0),"")/100*C74,"")</f>
        <v/>
      </c>
      <c r="K74" s="74" t="str">
        <f>IF($A74&lt;&gt;"",IF($A74&lt;&gt;"",VLOOKUP($A74,'TABELA '!$A$4:$AR$1171,11,0),"")/100*C74,"")</f>
        <v/>
      </c>
      <c r="L74" s="74" t="str">
        <f>IF($A74&lt;&gt;"",IF($A74&lt;&gt;"",VLOOKUP($A74,'TABELA '!$A$4:$AR$1109,10,0),"")/100*C74,"")</f>
        <v/>
      </c>
      <c r="M74" s="74" t="str">
        <f>IF($A74&lt;&gt;"",IF($A74&lt;&gt;"",VLOOKUP($A74,'TABELA '!$A$4:$AR$1109,11,0),"")/100*H74,"")</f>
        <v/>
      </c>
      <c r="N74" s="74" t="str">
        <f>IF($A74&lt;&gt;"",IF($A74&lt;&gt;"",VLOOKUP($A74,'TABELA '!$A$4:$AR$1109,12,0),"")/100*C74,"")</f>
        <v/>
      </c>
      <c r="O74" s="74" t="str">
        <f>IF($A74&lt;&gt;"",IF($A74&lt;&gt;"",VLOOKUP($A74,'TABELA '!$A$4:$AR$1109,13,0),"")/100*C74,"")</f>
        <v/>
      </c>
      <c r="P74" s="74" t="str">
        <f>IF($A74&lt;&gt;"",IF($A74&lt;&gt;"",VLOOKUP($A74,'TABELA '!$A$4:$AR$1109,14,0),"")/100*C74,"")</f>
        <v/>
      </c>
      <c r="Q74" s="74" t="str">
        <f>IF($A74&lt;&gt;"",IF($A74&lt;&gt;"",VLOOKUP($A74,'TABELA '!$A$4:$AR$1109,15,0),"")/100*C74,"")</f>
        <v/>
      </c>
      <c r="R74" s="74" t="str">
        <f>IF($A74&lt;&gt;"",IF($A74&lt;&gt;"",VLOOKUP($A74,'TABELA '!$A$4:$AR$1168,16,0),"")/100*C74,"")</f>
        <v/>
      </c>
      <c r="S74" s="74" t="str">
        <f>IF($A74&lt;&gt;"",IF($A74&lt;&gt;"",VLOOKUP($A74,'TABELA '!$A$4:$AR$1168,17,0),"")/100*C74,"")</f>
        <v/>
      </c>
      <c r="T74" s="74" t="str">
        <f>IF($A74&lt;&gt;"",IF($A74&lt;&gt;"",VLOOKUP($A74,'TABELA '!$A$4:$AR$1168,18,0),"")/100*C74,"")</f>
        <v/>
      </c>
      <c r="U74" s="74" t="str">
        <f>IF($A74&lt;&gt;"",IF($A74&lt;&gt;"",VLOOKUP($A74,'TABELA '!$A$4:$AR$1168,19,0),"")/100*C74,"")</f>
        <v/>
      </c>
      <c r="V74" s="74" t="str">
        <f>IF($A74&lt;&gt;"",IF($A74&lt;&gt;"",VLOOKUP($A74,'TABELA '!$A$4:$AR$1168,38,0),"")/100*C74,"")</f>
        <v/>
      </c>
      <c r="W74" s="69"/>
    </row>
    <row r="75" spans="1:23" ht="12.5" x14ac:dyDescent="0.25">
      <c r="A75"/>
      <c r="B75" s="65" t="str">
        <f>IF(A75&lt;&gt;"",VLOOKUP(A75,'TABELA '!A29:AR1194,2,0),"")</f>
        <v/>
      </c>
      <c r="C75" s="70"/>
      <c r="D75" s="70"/>
      <c r="E75" s="73" t="str">
        <f>IF($A75&lt;&gt;"",IF($A75&lt;&gt;"",VLOOKUP($A75,'TABELA '!$A$4:$AR$1168,3,0),"")/100*C75,"")</f>
        <v/>
      </c>
      <c r="F75" s="74" t="str">
        <f>IF($A75&lt;&gt;"",IF($A75&lt;&gt;"",VLOOKUP($A75,'TABELA '!$A$4:$AR$1109,4,0),"")/100*C75/100*C75,"")</f>
        <v/>
      </c>
      <c r="G75" s="74" t="str">
        <f>IF($A75&lt;&gt;"",IF($A75&lt;&gt;"",VLOOKUP($A75,'TABELA '!$A$4:$AR$1168,5,0),"")/100*C75,"")</f>
        <v/>
      </c>
      <c r="H75" s="74" t="str">
        <f>IF($A75&lt;&gt;"",IF($A75&lt;&gt;"",VLOOKUP($A75,'TABELA '!$A$4:$AR$1168,6,0),"")/100*C75,"")</f>
        <v/>
      </c>
      <c r="I75" s="74" t="str">
        <f>IF($A75&lt;&gt;"",IF($A75&lt;&gt;"",VLOOKUP($A75,'TABELA '!$A$4:$AR$1168,7,0),"")/100*C75,"")</f>
        <v/>
      </c>
      <c r="J75" s="74" t="str">
        <f>IF($A75&lt;&gt;"",IF($A75&lt;&gt;"",VLOOKUP($A75,'TABELA '!$A$4:$AR$1168,8,0),"")/100*C75,"")</f>
        <v/>
      </c>
      <c r="K75" s="74" t="str">
        <f>IF($A75&lt;&gt;"",IF($A75&lt;&gt;"",VLOOKUP($A75,'TABELA '!$A$4:$AR$1171,11,0),"")/100*C75,"")</f>
        <v/>
      </c>
      <c r="L75" s="74" t="str">
        <f>IF($A75&lt;&gt;"",IF($A75&lt;&gt;"",VLOOKUP($A75,'TABELA '!$A$4:$AR$1109,10,0),"")/100*C75,"")</f>
        <v/>
      </c>
      <c r="M75" s="74" t="str">
        <f>IF($A75&lt;&gt;"",IF($A75&lt;&gt;"",VLOOKUP($A75,'TABELA '!$A$4:$AR$1109,11,0),"")/100*H75,"")</f>
        <v/>
      </c>
      <c r="N75" s="74" t="str">
        <f>IF($A75&lt;&gt;"",IF($A75&lt;&gt;"",VLOOKUP($A75,'TABELA '!$A$4:$AR$1109,12,0),"")/100*C75,"")</f>
        <v/>
      </c>
      <c r="O75" s="74" t="str">
        <f>IF($A75&lt;&gt;"",IF($A75&lt;&gt;"",VLOOKUP($A75,'TABELA '!$A$4:$AR$1109,13,0),"")/100*C75,"")</f>
        <v/>
      </c>
      <c r="P75" s="74" t="str">
        <f>IF($A75&lt;&gt;"",IF($A75&lt;&gt;"",VLOOKUP($A75,'TABELA '!$A$4:$AR$1109,14,0),"")/100*C75,"")</f>
        <v/>
      </c>
      <c r="Q75" s="74" t="str">
        <f>IF($A75&lt;&gt;"",IF($A75&lt;&gt;"",VLOOKUP($A75,'TABELA '!$A$4:$AR$1109,15,0),"")/100*C75,"")</f>
        <v/>
      </c>
      <c r="R75" s="74" t="str">
        <f>IF($A75&lt;&gt;"",IF($A75&lt;&gt;"",VLOOKUP($A75,'TABELA '!$A$4:$AR$1168,16,0),"")/100*C75,"")</f>
        <v/>
      </c>
      <c r="S75" s="74" t="str">
        <f>IF($A75&lt;&gt;"",IF($A75&lt;&gt;"",VLOOKUP($A75,'TABELA '!$A$4:$AR$1168,17,0),"")/100*C75,"")</f>
        <v/>
      </c>
      <c r="T75" s="74" t="str">
        <f>IF($A75&lt;&gt;"",IF($A75&lt;&gt;"",VLOOKUP($A75,'TABELA '!$A$4:$AR$1168,18,0),"")/100*C75,"")</f>
        <v/>
      </c>
      <c r="U75" s="74" t="str">
        <f>IF($A75&lt;&gt;"",IF($A75&lt;&gt;"",VLOOKUP($A75,'TABELA '!$A$4:$AR$1168,19,0),"")/100*C75,"")</f>
        <v/>
      </c>
      <c r="V75" s="74" t="str">
        <f>IF($A75&lt;&gt;"",IF($A75&lt;&gt;"",VLOOKUP($A75,'TABELA '!$A$4:$AR$1168,38,0),"")/100*C75,"")</f>
        <v/>
      </c>
      <c r="W75" s="69"/>
    </row>
    <row r="76" spans="1:23" ht="12.5" x14ac:dyDescent="0.25">
      <c r="A76"/>
      <c r="B76" s="65" t="str">
        <f>IF(A76&lt;&gt;"",VLOOKUP(A76,'TABELA '!A30:AR1195,2,0),"")</f>
        <v/>
      </c>
      <c r="C76" s="70"/>
      <c r="D76" s="70"/>
      <c r="E76" s="73" t="str">
        <f>IF($A76&lt;&gt;"",IF($A76&lt;&gt;"",VLOOKUP($A76,'TABELA '!$A$4:$AR$1168,3,0),"")/100*C76,"")</f>
        <v/>
      </c>
      <c r="F76" s="74" t="str">
        <f>IF($A76&lt;&gt;"",IF($A76&lt;&gt;"",VLOOKUP($A76,'TABELA '!$A$4:$AR$1109,4,0),"")/100*C76/100*C76,"")</f>
        <v/>
      </c>
      <c r="G76" s="74" t="str">
        <f>IF($A76&lt;&gt;"",IF($A76&lt;&gt;"",VLOOKUP($A76,'TABELA '!$A$4:$AR$1168,5,0),"")/100*C76,"")</f>
        <v/>
      </c>
      <c r="H76" s="74" t="str">
        <f>IF($A76&lt;&gt;"",IF($A76&lt;&gt;"",VLOOKUP($A76,'TABELA '!$A$4:$AR$1168,6,0),"")/100*C76,"")</f>
        <v/>
      </c>
      <c r="I76" s="74" t="str">
        <f>IF($A76&lt;&gt;"",IF($A76&lt;&gt;"",VLOOKUP($A76,'TABELA '!$A$4:$AR$1168,7,0),"")/100*C76,"")</f>
        <v/>
      </c>
      <c r="J76" s="74" t="str">
        <f>IF($A76&lt;&gt;"",IF($A76&lt;&gt;"",VLOOKUP($A76,'TABELA '!$A$4:$AR$1168,8,0),"")/100*C76,"")</f>
        <v/>
      </c>
      <c r="K76" s="74" t="str">
        <f>IF($A76&lt;&gt;"",IF($A76&lt;&gt;"",VLOOKUP($A76,'TABELA '!$A$4:$AR$1171,11,0),"")/100*C76,"")</f>
        <v/>
      </c>
      <c r="L76" s="74" t="str">
        <f>IF($A76&lt;&gt;"",IF($A76&lt;&gt;"",VLOOKUP($A76,'TABELA '!$A$4:$AR$1109,10,0),"")/100*C76,"")</f>
        <v/>
      </c>
      <c r="M76" s="74" t="str">
        <f>IF($A76&lt;&gt;"",IF($A76&lt;&gt;"",VLOOKUP($A76,'TABELA '!$A$4:$AR$1109,11,0),"")/100*H76,"")</f>
        <v/>
      </c>
      <c r="N76" s="74" t="str">
        <f>IF($A76&lt;&gt;"",IF($A76&lt;&gt;"",VLOOKUP($A76,'TABELA '!$A$4:$AR$1109,12,0),"")/100*C76,"")</f>
        <v/>
      </c>
      <c r="O76" s="74" t="str">
        <f>IF($A76&lt;&gt;"",IF($A76&lt;&gt;"",VLOOKUP($A76,'TABELA '!$A$4:$AR$1109,13,0),"")/100*C76,"")</f>
        <v/>
      </c>
      <c r="P76" s="74" t="str">
        <f>IF($A76&lt;&gt;"",IF($A76&lt;&gt;"",VLOOKUP($A76,'TABELA '!$A$4:$AR$1109,14,0),"")/100*C76,"")</f>
        <v/>
      </c>
      <c r="Q76" s="74" t="str">
        <f>IF($A76&lt;&gt;"",IF($A76&lt;&gt;"",VLOOKUP($A76,'TABELA '!$A$4:$AR$1109,15,0),"")/100*C76,"")</f>
        <v/>
      </c>
      <c r="R76" s="74" t="str">
        <f>IF($A76&lt;&gt;"",IF($A76&lt;&gt;"",VLOOKUP($A76,'TABELA '!$A$4:$AR$1168,16,0),"")/100*C76,"")</f>
        <v/>
      </c>
      <c r="S76" s="74" t="str">
        <f>IF($A76&lt;&gt;"",IF($A76&lt;&gt;"",VLOOKUP($A76,'TABELA '!$A$4:$AR$1168,17,0),"")/100*C76,"")</f>
        <v/>
      </c>
      <c r="T76" s="74" t="str">
        <f>IF($A76&lt;&gt;"",IF($A76&lt;&gt;"",VLOOKUP($A76,'TABELA '!$A$4:$AR$1168,18,0),"")/100*C76,"")</f>
        <v/>
      </c>
      <c r="U76" s="74" t="str">
        <f>IF($A76&lt;&gt;"",IF($A76&lt;&gt;"",VLOOKUP($A76,'TABELA '!$A$4:$AR$1168,19,0),"")/100*C76,"")</f>
        <v/>
      </c>
      <c r="V76" s="74" t="str">
        <f>IF($A76&lt;&gt;"",IF($A76&lt;&gt;"",VLOOKUP($A76,'TABELA '!$A$4:$AR$1168,38,0),"")/100*C76,"")</f>
        <v/>
      </c>
      <c r="W76" s="69"/>
    </row>
    <row r="77" spans="1:23" ht="12.5" x14ac:dyDescent="0.25">
      <c r="A77"/>
      <c r="B77" s="65" t="str">
        <f>IF(A77&lt;&gt;"",VLOOKUP(A77,'TABELA '!A31:AR1196,2,0),"")</f>
        <v/>
      </c>
      <c r="C77" s="70"/>
      <c r="D77" s="70"/>
      <c r="E77" s="73" t="str">
        <f>IF($A77&lt;&gt;"",IF($A77&lt;&gt;"",VLOOKUP($A77,'TABELA '!$A$4:$AR$1168,3,0),"")/100*C77,"")</f>
        <v/>
      </c>
      <c r="F77" s="74" t="str">
        <f>IF($A77&lt;&gt;"",IF($A77&lt;&gt;"",VLOOKUP($A77,'TABELA '!$A$4:$AR$1109,4,0),"")/100*C77/100*C77,"")</f>
        <v/>
      </c>
      <c r="G77" s="74" t="str">
        <f>IF($A77&lt;&gt;"",IF($A77&lt;&gt;"",VLOOKUP($A77,'TABELA '!$A$4:$AR$1168,5,0),"")/100*C77,"")</f>
        <v/>
      </c>
      <c r="H77" s="74" t="str">
        <f>IF($A77&lt;&gt;"",IF($A77&lt;&gt;"",VLOOKUP($A77,'TABELA '!$A$4:$AR$1168,6,0),"")/100*C77,"")</f>
        <v/>
      </c>
      <c r="I77" s="74" t="str">
        <f>IF($A77&lt;&gt;"",IF($A77&lt;&gt;"",VLOOKUP($A77,'TABELA '!$A$4:$AR$1168,7,0),"")/100*C77,"")</f>
        <v/>
      </c>
      <c r="J77" s="74" t="str">
        <f>IF($A77&lt;&gt;"",IF($A77&lt;&gt;"",VLOOKUP($A77,'TABELA '!$A$4:$AR$1168,8,0),"")/100*C77,"")</f>
        <v/>
      </c>
      <c r="K77" s="74" t="str">
        <f>IF($A77&lt;&gt;"",IF($A77&lt;&gt;"",VLOOKUP($A77,'TABELA '!$A$4:$AR$1171,11,0),"")/100*C77,"")</f>
        <v/>
      </c>
      <c r="L77" s="74" t="str">
        <f>IF($A77&lt;&gt;"",IF($A77&lt;&gt;"",VLOOKUP($A77,'TABELA '!$A$4:$AR$1109,10,0),"")/100*C77,"")</f>
        <v/>
      </c>
      <c r="M77" s="74" t="str">
        <f>IF($A77&lt;&gt;"",IF($A77&lt;&gt;"",VLOOKUP($A77,'TABELA '!$A$4:$AR$1109,11,0),"")/100*H77,"")</f>
        <v/>
      </c>
      <c r="N77" s="74" t="str">
        <f>IF($A77&lt;&gt;"",IF($A77&lt;&gt;"",VLOOKUP($A77,'TABELA '!$A$4:$AR$1109,12,0),"")/100*C77,"")</f>
        <v/>
      </c>
      <c r="O77" s="74" t="str">
        <f>IF($A77&lt;&gt;"",IF($A77&lt;&gt;"",VLOOKUP($A77,'TABELA '!$A$4:$AR$1109,13,0),"")/100*C77,"")</f>
        <v/>
      </c>
      <c r="P77" s="74" t="str">
        <f>IF($A77&lt;&gt;"",IF($A77&lt;&gt;"",VLOOKUP($A77,'TABELA '!$A$4:$AR$1109,14,0),"")/100*C77,"")</f>
        <v/>
      </c>
      <c r="Q77" s="74" t="str">
        <f>IF($A77&lt;&gt;"",IF($A77&lt;&gt;"",VLOOKUP($A77,'TABELA '!$A$4:$AR$1109,15,0),"")/100*C77,"")</f>
        <v/>
      </c>
      <c r="R77" s="74" t="str">
        <f>IF($A77&lt;&gt;"",IF($A77&lt;&gt;"",VLOOKUP($A77,'TABELA '!$A$4:$AR$1168,16,0),"")/100*C77,"")</f>
        <v/>
      </c>
      <c r="S77" s="74" t="str">
        <f>IF($A77&lt;&gt;"",IF($A77&lt;&gt;"",VLOOKUP($A77,'TABELA '!$A$4:$AR$1168,17,0),"")/100*C77,"")</f>
        <v/>
      </c>
      <c r="T77" s="74" t="str">
        <f>IF($A77&lt;&gt;"",IF($A77&lt;&gt;"",VLOOKUP($A77,'TABELA '!$A$4:$AR$1168,18,0),"")/100*C77,"")</f>
        <v/>
      </c>
      <c r="U77" s="74" t="str">
        <f>IF($A77&lt;&gt;"",IF($A77&lt;&gt;"",VLOOKUP($A77,'TABELA '!$A$4:$AR$1168,19,0),"")/100*C77,"")</f>
        <v/>
      </c>
      <c r="V77" s="74" t="str">
        <f>IF($A77&lt;&gt;"",IF($A77&lt;&gt;"",VLOOKUP($A77,'TABELA '!$A$4:$AR$1168,38,0),"")/100*C77,"")</f>
        <v/>
      </c>
      <c r="W77" s="69"/>
    </row>
    <row r="78" spans="1:23" ht="12.5" x14ac:dyDescent="0.25">
      <c r="A78"/>
      <c r="B78" s="65" t="str">
        <f>IF(A78&lt;&gt;"",VLOOKUP(A78,'TABELA '!A32:AR1197,2,0),"")</f>
        <v/>
      </c>
      <c r="C78" s="70"/>
      <c r="D78" s="70"/>
      <c r="E78" s="73" t="str">
        <f>IF($A78&lt;&gt;"",IF($A78&lt;&gt;"",VLOOKUP($A78,'TABELA '!$A$4:$AR$1168,3,0),"")/100*C78,"")</f>
        <v/>
      </c>
      <c r="F78" s="74" t="str">
        <f>IF($A78&lt;&gt;"",IF($A78&lt;&gt;"",VLOOKUP($A78,'TABELA '!$A$4:$AR$1109,4,0),"")/100*C78/100*C78,"")</f>
        <v/>
      </c>
      <c r="G78" s="74" t="str">
        <f>IF($A78&lt;&gt;"",IF($A78&lt;&gt;"",VLOOKUP($A78,'TABELA '!$A$4:$AR$1168,5,0),"")/100*C78,"")</f>
        <v/>
      </c>
      <c r="H78" s="74" t="str">
        <f>IF($A78&lt;&gt;"",IF($A78&lt;&gt;"",VLOOKUP($A78,'TABELA '!$A$4:$AR$1168,6,0),"")/100*C78,"")</f>
        <v/>
      </c>
      <c r="I78" s="74" t="str">
        <f>IF($A78&lt;&gt;"",IF($A78&lt;&gt;"",VLOOKUP($A78,'TABELA '!$A$4:$AR$1168,7,0),"")/100*C78,"")</f>
        <v/>
      </c>
      <c r="J78" s="74" t="str">
        <f>IF($A78&lt;&gt;"",IF($A78&lt;&gt;"",VLOOKUP($A78,'TABELA '!$A$4:$AR$1168,8,0),"")/100*C78,"")</f>
        <v/>
      </c>
      <c r="K78" s="74" t="str">
        <f>IF($A78&lt;&gt;"",IF($A78&lt;&gt;"",VLOOKUP($A78,'TABELA '!$A$4:$AR$1171,11,0),"")/100*C78,"")</f>
        <v/>
      </c>
      <c r="L78" s="74" t="str">
        <f>IF($A78&lt;&gt;"",IF($A78&lt;&gt;"",VLOOKUP($A78,'TABELA '!$A$4:$AR$1109,10,0),"")/100*C78,"")</f>
        <v/>
      </c>
      <c r="M78" s="74" t="str">
        <f>IF($A78&lt;&gt;"",IF($A78&lt;&gt;"",VLOOKUP($A78,'TABELA '!$A$4:$AR$1109,11,0),"")/100*H78,"")</f>
        <v/>
      </c>
      <c r="N78" s="74" t="str">
        <f>IF($A78&lt;&gt;"",IF($A78&lt;&gt;"",VLOOKUP($A78,'TABELA '!$A$4:$AR$1109,12,0),"")/100*C78,"")</f>
        <v/>
      </c>
      <c r="O78" s="74" t="str">
        <f>IF($A78&lt;&gt;"",IF($A78&lt;&gt;"",VLOOKUP($A78,'TABELA '!$A$4:$AR$1109,13,0),"")/100*C78,"")</f>
        <v/>
      </c>
      <c r="P78" s="74" t="str">
        <f>IF($A78&lt;&gt;"",IF($A78&lt;&gt;"",VLOOKUP($A78,'TABELA '!$A$4:$AR$1109,14,0),"")/100*C78,"")</f>
        <v/>
      </c>
      <c r="Q78" s="74" t="str">
        <f>IF($A78&lt;&gt;"",IF($A78&lt;&gt;"",VLOOKUP($A78,'TABELA '!$A$4:$AR$1109,15,0),"")/100*C78,"")</f>
        <v/>
      </c>
      <c r="R78" s="74" t="str">
        <f>IF($A78&lt;&gt;"",IF($A78&lt;&gt;"",VLOOKUP($A78,'TABELA '!$A$4:$AR$1168,16,0),"")/100*C78,"")</f>
        <v/>
      </c>
      <c r="S78" s="74" t="str">
        <f>IF($A78&lt;&gt;"",IF($A78&lt;&gt;"",VLOOKUP($A78,'TABELA '!$A$4:$AR$1168,17,0),"")/100*C78,"")</f>
        <v/>
      </c>
      <c r="T78" s="74" t="str">
        <f>IF($A78&lt;&gt;"",IF($A78&lt;&gt;"",VLOOKUP($A78,'TABELA '!$A$4:$AR$1168,18,0),"")/100*C78,"")</f>
        <v/>
      </c>
      <c r="U78" s="74" t="str">
        <f>IF($A78&lt;&gt;"",IF($A78&lt;&gt;"",VLOOKUP($A78,'TABELA '!$A$4:$AR$1168,19,0),"")/100*C78,"")</f>
        <v/>
      </c>
      <c r="V78" s="74" t="str">
        <f>IF($A78&lt;&gt;"",IF($A78&lt;&gt;"",VLOOKUP($A78,'TABELA '!$A$4:$AR$1168,38,0),"")/100*C78,"")</f>
        <v/>
      </c>
      <c r="W78" s="69"/>
    </row>
    <row r="79" spans="1:23" ht="12.5" x14ac:dyDescent="0.25">
      <c r="A79"/>
      <c r="B79" s="65" t="str">
        <f>IF(A79&lt;&gt;"",VLOOKUP(A79,'TABELA '!A33:AR1198,2,0),"")</f>
        <v/>
      </c>
      <c r="C79" s="70"/>
      <c r="D79" s="70"/>
      <c r="E79" s="73" t="str">
        <f>IF($A79&lt;&gt;"",IF($A79&lt;&gt;"",VLOOKUP($A79,'TABELA '!$A$4:$AR$1168,3,0),"")/100*C79,"")</f>
        <v/>
      </c>
      <c r="F79" s="74" t="str">
        <f>IF($A79&lt;&gt;"",IF($A79&lt;&gt;"",VLOOKUP($A79,'TABELA '!$A$4:$AR$1109,4,0),"")/100*C79/100*C79,"")</f>
        <v/>
      </c>
      <c r="G79" s="74" t="str">
        <f>IF($A79&lt;&gt;"",IF($A79&lt;&gt;"",VLOOKUP($A79,'TABELA '!$A$4:$AR$1168,5,0),"")/100*C79,"")</f>
        <v/>
      </c>
      <c r="H79" s="74" t="str">
        <f>IF($A79&lt;&gt;"",IF($A79&lt;&gt;"",VLOOKUP($A79,'TABELA '!$A$4:$AR$1168,6,0),"")/100*C79,"")</f>
        <v/>
      </c>
      <c r="I79" s="74" t="str">
        <f>IF($A79&lt;&gt;"",IF($A79&lt;&gt;"",VLOOKUP($A79,'TABELA '!$A$4:$AR$1168,7,0),"")/100*C79,"")</f>
        <v/>
      </c>
      <c r="J79" s="74" t="str">
        <f>IF($A79&lt;&gt;"",IF($A79&lt;&gt;"",VLOOKUP($A79,'TABELA '!$A$4:$AR$1168,8,0),"")/100*C79,"")</f>
        <v/>
      </c>
      <c r="K79" s="74" t="str">
        <f>IF($A79&lt;&gt;"",IF($A79&lt;&gt;"",VLOOKUP($A79,'TABELA '!$A$4:$AR$1171,11,0),"")/100*C79,"")</f>
        <v/>
      </c>
      <c r="L79" s="74" t="str">
        <f>IF($A79&lt;&gt;"",IF($A79&lt;&gt;"",VLOOKUP($A79,'TABELA '!$A$4:$AR$1109,10,0),"")/100*C79,"")</f>
        <v/>
      </c>
      <c r="M79" s="74" t="str">
        <f>IF($A79&lt;&gt;"",IF($A79&lt;&gt;"",VLOOKUP($A79,'TABELA '!$A$4:$AR$1109,11,0),"")/100*H79,"")</f>
        <v/>
      </c>
      <c r="N79" s="74" t="str">
        <f>IF($A79&lt;&gt;"",IF($A79&lt;&gt;"",VLOOKUP($A79,'TABELA '!$A$4:$AR$1109,12,0),"")/100*C79,"")</f>
        <v/>
      </c>
      <c r="O79" s="74" t="str">
        <f>IF($A79&lt;&gt;"",IF($A79&lt;&gt;"",VLOOKUP($A79,'TABELA '!$A$4:$AR$1109,13,0),"")/100*C79,"")</f>
        <v/>
      </c>
      <c r="P79" s="74" t="str">
        <f>IF($A79&lt;&gt;"",IF($A79&lt;&gt;"",VLOOKUP($A79,'TABELA '!$A$4:$AR$1109,14,0),"")/100*C79,"")</f>
        <v/>
      </c>
      <c r="Q79" s="74" t="str">
        <f>IF($A79&lt;&gt;"",IF($A79&lt;&gt;"",VLOOKUP($A79,'TABELA '!$A$4:$AR$1109,15,0),"")/100*C79,"")</f>
        <v/>
      </c>
      <c r="R79" s="74" t="str">
        <f>IF($A79&lt;&gt;"",IF($A79&lt;&gt;"",VLOOKUP($A79,'TABELA '!$A$4:$AR$1168,16,0),"")/100*C79,"")</f>
        <v/>
      </c>
      <c r="S79" s="74" t="str">
        <f>IF($A79&lt;&gt;"",IF($A79&lt;&gt;"",VLOOKUP($A79,'TABELA '!$A$4:$AR$1168,17,0),"")/100*C79,"")</f>
        <v/>
      </c>
      <c r="T79" s="74" t="str">
        <f>IF($A79&lt;&gt;"",IF($A79&lt;&gt;"",VLOOKUP($A79,'TABELA '!$A$4:$AR$1168,18,0),"")/100*C79,"")</f>
        <v/>
      </c>
      <c r="U79" s="74" t="str">
        <f>IF($A79&lt;&gt;"",IF($A79&lt;&gt;"",VLOOKUP($A79,'TABELA '!$A$4:$AR$1168,19,0),"")/100*C79,"")</f>
        <v/>
      </c>
      <c r="V79" s="74" t="str">
        <f>IF($A79&lt;&gt;"",IF($A79&lt;&gt;"",VLOOKUP($A79,'TABELA '!$A$4:$AR$1168,38,0),"")/100*C79,"")</f>
        <v/>
      </c>
      <c r="W79" s="69"/>
    </row>
    <row r="80" spans="1:23" ht="12.5" x14ac:dyDescent="0.25">
      <c r="A80"/>
      <c r="B80" s="65" t="str">
        <f>IF(A80&lt;&gt;"",VLOOKUP(A80,'TABELA '!A34:AR1199,2,0),"")</f>
        <v/>
      </c>
      <c r="C80" s="70"/>
      <c r="D80" s="70"/>
      <c r="E80" s="73" t="str">
        <f>IF($A80&lt;&gt;"",IF($A80&lt;&gt;"",VLOOKUP($A80,'TABELA '!$A$4:$AR$1168,3,0),"")/100*C80,"")</f>
        <v/>
      </c>
      <c r="F80" s="74" t="str">
        <f>IF($A80&lt;&gt;"",IF($A80&lt;&gt;"",VLOOKUP($A80,'TABELA '!$A$4:$AR$1109,4,0),"")/100*C80/100*C80,"")</f>
        <v/>
      </c>
      <c r="G80" s="74" t="str">
        <f>IF($A80&lt;&gt;"",IF($A80&lt;&gt;"",VLOOKUP($A80,'TABELA '!$A$4:$AR$1168,5,0),"")/100*C80,"")</f>
        <v/>
      </c>
      <c r="H80" s="74" t="str">
        <f>IF($A80&lt;&gt;"",IF($A80&lt;&gt;"",VLOOKUP($A80,'TABELA '!$A$4:$AR$1168,6,0),"")/100*C80,"")</f>
        <v/>
      </c>
      <c r="I80" s="74" t="str">
        <f>IF($A80&lt;&gt;"",IF($A80&lt;&gt;"",VLOOKUP($A80,'TABELA '!$A$4:$AR$1168,7,0),"")/100*C80,"")</f>
        <v/>
      </c>
      <c r="J80" s="74" t="str">
        <f>IF($A80&lt;&gt;"",IF($A80&lt;&gt;"",VLOOKUP($A80,'TABELA '!$A$4:$AR$1168,8,0),"")/100*C80,"")</f>
        <v/>
      </c>
      <c r="K80" s="74" t="str">
        <f>IF($A80&lt;&gt;"",IF($A80&lt;&gt;"",VLOOKUP($A80,'TABELA '!$A$4:$AR$1171,11,0),"")/100*C80,"")</f>
        <v/>
      </c>
      <c r="L80" s="74" t="str">
        <f>IF($A80&lt;&gt;"",IF($A80&lt;&gt;"",VLOOKUP($A80,'TABELA '!$A$4:$AR$1109,10,0),"")/100*C80,"")</f>
        <v/>
      </c>
      <c r="M80" s="74" t="str">
        <f>IF($A80&lt;&gt;"",IF($A80&lt;&gt;"",VLOOKUP($A80,'TABELA '!$A$4:$AR$1109,11,0),"")/100*H80,"")</f>
        <v/>
      </c>
      <c r="N80" s="74" t="str">
        <f>IF($A80&lt;&gt;"",IF($A80&lt;&gt;"",VLOOKUP($A80,'TABELA '!$A$4:$AR$1109,12,0),"")/100*C80,"")</f>
        <v/>
      </c>
      <c r="O80" s="74" t="str">
        <f>IF($A80&lt;&gt;"",IF($A80&lt;&gt;"",VLOOKUP($A80,'TABELA '!$A$4:$AR$1109,13,0),"")/100*C80,"")</f>
        <v/>
      </c>
      <c r="P80" s="74" t="str">
        <f>IF($A80&lt;&gt;"",IF($A80&lt;&gt;"",VLOOKUP($A80,'TABELA '!$A$4:$AR$1109,14,0),"")/100*C80,"")</f>
        <v/>
      </c>
      <c r="Q80" s="74" t="str">
        <f>IF($A80&lt;&gt;"",IF($A80&lt;&gt;"",VLOOKUP($A80,'TABELA '!$A$4:$AR$1109,15,0),"")/100*C80,"")</f>
        <v/>
      </c>
      <c r="R80" s="74" t="str">
        <f>IF($A80&lt;&gt;"",IF($A80&lt;&gt;"",VLOOKUP($A80,'TABELA '!$A$4:$AR$1168,16,0),"")/100*C80,"")</f>
        <v/>
      </c>
      <c r="S80" s="74" t="str">
        <f>IF($A80&lt;&gt;"",IF($A80&lt;&gt;"",VLOOKUP($A80,'TABELA '!$A$4:$AR$1168,17,0),"")/100*C80,"")</f>
        <v/>
      </c>
      <c r="T80" s="74" t="str">
        <f>IF($A80&lt;&gt;"",IF($A80&lt;&gt;"",VLOOKUP($A80,'TABELA '!$A$4:$AR$1168,18,0),"")/100*C80,"")</f>
        <v/>
      </c>
      <c r="U80" s="74" t="str">
        <f>IF($A80&lt;&gt;"",IF($A80&lt;&gt;"",VLOOKUP($A80,'TABELA '!$A$4:$AR$1168,19,0),"")/100*C80,"")</f>
        <v/>
      </c>
      <c r="V80" s="74" t="str">
        <f>IF($A80&lt;&gt;"",IF($A80&lt;&gt;"",VLOOKUP($A80,'TABELA '!$A$4:$AR$1168,38,0),"")/100*C80,"")</f>
        <v/>
      </c>
      <c r="W80" s="69"/>
    </row>
    <row r="81" spans="1:23" ht="12.5" x14ac:dyDescent="0.25">
      <c r="A81"/>
      <c r="B81" s="65" t="str">
        <f>IF(A81&lt;&gt;"",VLOOKUP(A81,'TABELA '!A35:AR1200,2,0),"")</f>
        <v/>
      </c>
      <c r="C81" s="94"/>
      <c r="D81" s="94"/>
      <c r="E81" s="73" t="str">
        <f>IF($A81&lt;&gt;"",IF($A81&lt;&gt;"",VLOOKUP($A81,'TABELA '!$A$4:$AR$1168,3,0),"")/100*C81,"")</f>
        <v/>
      </c>
      <c r="F81" s="74" t="str">
        <f>IF($A81&lt;&gt;"",IF($A81&lt;&gt;"",VLOOKUP($A81,'TABELA '!$A$4:$AR$1109,4,0),"")/100*C81/100*C81,"")</f>
        <v/>
      </c>
      <c r="G81" s="74" t="str">
        <f>IF($A81&lt;&gt;"",IF($A81&lt;&gt;"",VLOOKUP($A81,'TABELA '!$A$4:$AR$1168,5,0),"")/100*C81,"")</f>
        <v/>
      </c>
      <c r="H81" s="74" t="str">
        <f>IF($A81&lt;&gt;"",IF($A81&lt;&gt;"",VLOOKUP($A81,'TABELA '!$A$4:$AR$1168,6,0),"")/100*C81,"")</f>
        <v/>
      </c>
      <c r="I81" s="74" t="str">
        <f>IF($A81&lt;&gt;"",IF($A81&lt;&gt;"",VLOOKUP($A81,'TABELA '!$A$4:$AR$1168,7,0),"")/100*C81,"")</f>
        <v/>
      </c>
      <c r="J81" s="74" t="str">
        <f>IF($A81&lt;&gt;"",IF($A81&lt;&gt;"",VLOOKUP($A81,'TABELA '!$A$4:$AR$1168,8,0),"")/100*C81,"")</f>
        <v/>
      </c>
      <c r="K81" s="74" t="str">
        <f>IF($A81&lt;&gt;"",IF($A81&lt;&gt;"",VLOOKUP($A81,'TABELA '!$A$4:$AR$1171,11,0),"")/100*C81,"")</f>
        <v/>
      </c>
      <c r="L81" s="74" t="str">
        <f>IF($A81&lt;&gt;"",IF($A81&lt;&gt;"",VLOOKUP($A81,'TABELA '!$A$4:$AR$1109,10,0),"")/100*C81,"")</f>
        <v/>
      </c>
      <c r="M81" s="74" t="str">
        <f>IF($A81&lt;&gt;"",IF($A81&lt;&gt;"",VLOOKUP($A81,'TABELA '!$A$4:$AR$1109,11,0),"")/100*H81,"")</f>
        <v/>
      </c>
      <c r="N81" s="74" t="str">
        <f>IF($A81&lt;&gt;"",IF($A81&lt;&gt;"",VLOOKUP($A81,'TABELA '!$A$4:$AR$1109,12,0),"")/100*C81,"")</f>
        <v/>
      </c>
      <c r="O81" s="74" t="str">
        <f>IF($A81&lt;&gt;"",IF($A81&lt;&gt;"",VLOOKUP($A81,'TABELA '!$A$4:$AR$1109,13,0),"")/100*C81,"")</f>
        <v/>
      </c>
      <c r="P81" s="74" t="str">
        <f>IF($A81&lt;&gt;"",IF($A81&lt;&gt;"",VLOOKUP($A81,'TABELA '!$A$4:$AR$1109,14,0),"")/100*C81,"")</f>
        <v/>
      </c>
      <c r="Q81" s="74" t="str">
        <f>IF($A81&lt;&gt;"",IF($A81&lt;&gt;"",VLOOKUP($A81,'TABELA '!$A$4:$AR$1109,15,0),"")/100*C81,"")</f>
        <v/>
      </c>
      <c r="R81" s="74" t="str">
        <f>IF($A81&lt;&gt;"",IF($A81&lt;&gt;"",VLOOKUP($A81,'TABELA '!$A$4:$AR$1168,16,0),"")/100*C81,"")</f>
        <v/>
      </c>
      <c r="S81" s="74" t="str">
        <f>IF($A81&lt;&gt;"",IF($A81&lt;&gt;"",VLOOKUP($A81,'TABELA '!$A$4:$AR$1168,17,0),"")/100*C81,"")</f>
        <v/>
      </c>
      <c r="T81" s="74" t="str">
        <f>IF($A81&lt;&gt;"",IF($A81&lt;&gt;"",VLOOKUP($A81,'TABELA '!$A$4:$AR$1168,18,0),"")/100*C81,"")</f>
        <v/>
      </c>
      <c r="U81" s="74" t="str">
        <f>IF($A81&lt;&gt;"",IF($A81&lt;&gt;"",VLOOKUP($A81,'TABELA '!$A$4:$AR$1168,19,0),"")/100*C81,"")</f>
        <v/>
      </c>
      <c r="V81" s="74" t="str">
        <f>IF($A81&lt;&gt;"",IF($A81&lt;&gt;"",VLOOKUP($A81,'TABELA '!$A$4:$AR$1168,38,0),"")/100*C81,"")</f>
        <v/>
      </c>
      <c r="W81" s="69"/>
    </row>
    <row r="82" spans="1:23" ht="12.5" x14ac:dyDescent="0.25">
      <c r="A82"/>
      <c r="B82" s="65" t="str">
        <f>IF(A82&lt;&gt;"",VLOOKUP(A82,'TABELA '!A36:AR1201,2,0),"")</f>
        <v/>
      </c>
      <c r="C82" s="94"/>
      <c r="D82" s="94"/>
      <c r="E82" s="73" t="str">
        <f>IF($A82&lt;&gt;"",IF($A82&lt;&gt;"",VLOOKUP($A82,'TABELA '!$A$4:$AR$1168,3,0),"")/100*C82,"")</f>
        <v/>
      </c>
      <c r="F82" s="74" t="str">
        <f>IF($A82&lt;&gt;"",IF($A82&lt;&gt;"",VLOOKUP($A82,'TABELA '!$A$4:$AR$1109,4,0),"")/100*C82/100*C82,"")</f>
        <v/>
      </c>
      <c r="G82" s="74" t="str">
        <f>IF($A82&lt;&gt;"",IF($A82&lt;&gt;"",VLOOKUP($A82,'TABELA '!$A$4:$AR$1168,5,0),"")/100*C82,"")</f>
        <v/>
      </c>
      <c r="H82" s="74" t="str">
        <f>IF($A82&lt;&gt;"",IF($A82&lt;&gt;"",VLOOKUP($A82,'TABELA '!$A$4:$AR$1168,6,0),"")/100*C82,"")</f>
        <v/>
      </c>
      <c r="I82" s="74" t="str">
        <f>IF($A82&lt;&gt;"",IF($A82&lt;&gt;"",VLOOKUP($A82,'TABELA '!$A$4:$AR$1168,7,0),"")/100*C82,"")</f>
        <v/>
      </c>
      <c r="J82" s="74" t="str">
        <f>IF($A82&lt;&gt;"",IF($A82&lt;&gt;"",VLOOKUP($A82,'TABELA '!$A$4:$AR$1168,8,0),"")/100*C82,"")</f>
        <v/>
      </c>
      <c r="K82" s="74" t="str">
        <f>IF($A82&lt;&gt;"",IF($A82&lt;&gt;"",VLOOKUP($A82,'TABELA '!$A$4:$AR$1171,11,0),"")/100*C82,"")</f>
        <v/>
      </c>
      <c r="L82" s="74" t="str">
        <f>IF($A82&lt;&gt;"",IF($A82&lt;&gt;"",VLOOKUP($A82,'TABELA '!$A$4:$AR$1109,10,0),"")/100*C82,"")</f>
        <v/>
      </c>
      <c r="M82" s="74" t="str">
        <f>IF($A82&lt;&gt;"",IF($A82&lt;&gt;"",VLOOKUP($A82,'TABELA '!$A$4:$AR$1109,11,0),"")/100*H82,"")</f>
        <v/>
      </c>
      <c r="N82" s="74" t="str">
        <f>IF($A82&lt;&gt;"",IF($A82&lt;&gt;"",VLOOKUP($A82,'TABELA '!$A$4:$AR$1109,12,0),"")/100*C82,"")</f>
        <v/>
      </c>
      <c r="O82" s="74" t="str">
        <f>IF($A82&lt;&gt;"",IF($A82&lt;&gt;"",VLOOKUP($A82,'TABELA '!$A$4:$AR$1109,13,0),"")/100*C82,"")</f>
        <v/>
      </c>
      <c r="P82" s="74" t="str">
        <f>IF($A82&lt;&gt;"",IF($A82&lt;&gt;"",VLOOKUP($A82,'TABELA '!$A$4:$AR$1109,14,0),"")/100*C82,"")</f>
        <v/>
      </c>
      <c r="Q82" s="74" t="str">
        <f>IF($A82&lt;&gt;"",IF($A82&lt;&gt;"",VLOOKUP($A82,'TABELA '!$A$4:$AR$1109,15,0),"")/100*C82,"")</f>
        <v/>
      </c>
      <c r="R82" s="74" t="str">
        <f>IF($A82&lt;&gt;"",IF($A82&lt;&gt;"",VLOOKUP($A82,'TABELA '!$A$4:$AR$1168,16,0),"")/100*C82,"")</f>
        <v/>
      </c>
      <c r="S82" s="74" t="str">
        <f>IF($A82&lt;&gt;"",IF($A82&lt;&gt;"",VLOOKUP($A82,'TABELA '!$A$4:$AR$1168,17,0),"")/100*C82,"")</f>
        <v/>
      </c>
      <c r="T82" s="74" t="str">
        <f>IF($A82&lt;&gt;"",IF($A82&lt;&gt;"",VLOOKUP($A82,'TABELA '!$A$4:$AR$1168,18,0),"")/100*C82,"")</f>
        <v/>
      </c>
      <c r="U82" s="74" t="str">
        <f>IF($A82&lt;&gt;"",IF($A82&lt;&gt;"",VLOOKUP($A82,'TABELA '!$A$4:$AR$1168,19,0),"")/100*C82,"")</f>
        <v/>
      </c>
      <c r="V82" s="74" t="str">
        <f>IF($A82&lt;&gt;"",IF($A82&lt;&gt;"",VLOOKUP($A82,'TABELA '!$A$4:$AR$1168,38,0),"")/100*C82,"")</f>
        <v/>
      </c>
      <c r="W82" s="69"/>
    </row>
    <row r="83" spans="1:23" ht="12.5" x14ac:dyDescent="0.25">
      <c r="A83"/>
      <c r="B83" s="65" t="str">
        <f>IF(A83&lt;&gt;"",VLOOKUP(A83,'TABELA '!A37:AR1202,2,0),"")</f>
        <v/>
      </c>
      <c r="C83" s="72"/>
      <c r="D83" s="72"/>
      <c r="E83" s="73" t="str">
        <f>IF($A83&lt;&gt;"",IF($A83&lt;&gt;"",VLOOKUP($A83,'TABELA '!$A$4:$AR$1168,3,0),"")/100*C83,"")</f>
        <v/>
      </c>
      <c r="F83" s="74" t="str">
        <f>IF($A83&lt;&gt;"",IF($A83&lt;&gt;"",VLOOKUP($A83,'TABELA '!$A$4:$AR$1109,4,0),"")/100*C83/100*C83,"")</f>
        <v/>
      </c>
      <c r="G83" s="74" t="str">
        <f>IF($A83&lt;&gt;"",IF($A83&lt;&gt;"",VLOOKUP($A83,'TABELA '!$A$4:$AR$1168,5,0),"")/100*C83,"")</f>
        <v/>
      </c>
      <c r="H83" s="74" t="str">
        <f>IF($A83&lt;&gt;"",IF($A83&lt;&gt;"",VLOOKUP($A83,'TABELA '!$A$4:$AR$1168,6,0),"")/100*C83,"")</f>
        <v/>
      </c>
      <c r="I83" s="74" t="str">
        <f>IF($A83&lt;&gt;"",IF($A83&lt;&gt;"",VLOOKUP($A83,'TABELA '!$A$4:$AR$1168,7,0),"")/100*C83,"")</f>
        <v/>
      </c>
      <c r="J83" s="74" t="str">
        <f>IF($A83&lt;&gt;"",IF($A83&lt;&gt;"",VLOOKUP($A83,'TABELA '!$A$4:$AR$1168,8,0),"")/100*C83,"")</f>
        <v/>
      </c>
      <c r="K83" s="74" t="str">
        <f>IF($A83&lt;&gt;"",IF($A83&lt;&gt;"",VLOOKUP($A83,'TABELA '!$A$4:$AR$1171,11,0),"")/100*C83,"")</f>
        <v/>
      </c>
      <c r="L83" s="74" t="str">
        <f>IF($A83&lt;&gt;"",IF($A83&lt;&gt;"",VLOOKUP($A83,'TABELA '!$A$4:$AR$1109,10,0),"")/100*C83,"")</f>
        <v/>
      </c>
      <c r="M83" s="74" t="str">
        <f>IF($A83&lt;&gt;"",IF($A83&lt;&gt;"",VLOOKUP($A83,'TABELA '!$A$4:$AR$1109,11,0),"")/100*H83,"")</f>
        <v/>
      </c>
      <c r="N83" s="74" t="str">
        <f>IF($A83&lt;&gt;"",IF($A83&lt;&gt;"",VLOOKUP($A83,'TABELA '!$A$4:$AR$1109,12,0),"")/100*C83,"")</f>
        <v/>
      </c>
      <c r="O83" s="74" t="str">
        <f>IF($A83&lt;&gt;"",IF($A83&lt;&gt;"",VLOOKUP($A83,'TABELA '!$A$4:$AR$1109,13,0),"")/100*C83,"")</f>
        <v/>
      </c>
      <c r="P83" s="74" t="str">
        <f>IF($A83&lt;&gt;"",IF($A83&lt;&gt;"",VLOOKUP($A83,'TABELA '!$A$4:$AR$1109,14,0),"")/100*C83,"")</f>
        <v/>
      </c>
      <c r="Q83" s="74" t="str">
        <f>IF($A83&lt;&gt;"",IF($A83&lt;&gt;"",VLOOKUP($A83,'TABELA '!$A$4:$AR$1109,15,0),"")/100*C83,"")</f>
        <v/>
      </c>
      <c r="R83" s="74" t="str">
        <f>IF($A83&lt;&gt;"",IF($A83&lt;&gt;"",VLOOKUP($A83,'TABELA '!$A$4:$AR$1168,16,0),"")/100*C83,"")</f>
        <v/>
      </c>
      <c r="S83" s="74" t="str">
        <f>IF($A83&lt;&gt;"",IF($A83&lt;&gt;"",VLOOKUP($A83,'TABELA '!$A$4:$AR$1168,17,0),"")/100*C83,"")</f>
        <v/>
      </c>
      <c r="T83" s="74" t="str">
        <f>IF($A83&lt;&gt;"",IF($A83&lt;&gt;"",VLOOKUP($A83,'TABELA '!$A$4:$AR$1168,18,0),"")/100*C83,"")</f>
        <v/>
      </c>
      <c r="U83" s="74" t="str">
        <f>IF($A83&lt;&gt;"",IF($A83&lt;&gt;"",VLOOKUP($A83,'TABELA '!$A$4:$AR$1168,19,0),"")/100*C83,"")</f>
        <v/>
      </c>
      <c r="V83" s="74" t="str">
        <f>IF($A83&lt;&gt;"",IF($A83&lt;&gt;"",VLOOKUP($A83,'TABELA '!$A$4:$AR$1168,38,0),"")/100*C83,"")</f>
        <v/>
      </c>
      <c r="W83" s="69"/>
    </row>
    <row r="84" spans="1:23" ht="12.5" x14ac:dyDescent="0.25">
      <c r="A84"/>
      <c r="B84" s="65" t="str">
        <f>IF(A84&lt;&gt;"",VLOOKUP(A84,'TABELA '!A38:AR1203,2,0),"")</f>
        <v/>
      </c>
      <c r="C84" s="70"/>
      <c r="D84" s="70"/>
      <c r="E84" s="73" t="str">
        <f>IF($A84&lt;&gt;"",IF($A84&lt;&gt;"",VLOOKUP($A84,'TABELA '!$A$4:$AR$1168,3,0),"")/100*C84,"")</f>
        <v/>
      </c>
      <c r="F84" s="74" t="str">
        <f>IF($A84&lt;&gt;"",IF($A84&lt;&gt;"",VLOOKUP($A84,'TABELA '!$A$4:$AR$1109,4,0),"")/100*C84/100*C84,"")</f>
        <v/>
      </c>
      <c r="G84" s="74" t="str">
        <f>IF($A84&lt;&gt;"",IF($A84&lt;&gt;"",VLOOKUP($A84,'TABELA '!$A$4:$AR$1168,5,0),"")/100*C84,"")</f>
        <v/>
      </c>
      <c r="H84" s="74" t="str">
        <f>IF($A84&lt;&gt;"",IF($A84&lt;&gt;"",VLOOKUP($A84,'TABELA '!$A$4:$AR$1168,6,0),"")/100*C84,"")</f>
        <v/>
      </c>
      <c r="I84" s="74" t="str">
        <f>IF($A84&lt;&gt;"",IF($A84&lt;&gt;"",VLOOKUP($A84,'TABELA '!$A$4:$AR$1168,7,0),"")/100*C84,"")</f>
        <v/>
      </c>
      <c r="J84" s="74" t="str">
        <f>IF($A84&lt;&gt;"",IF($A84&lt;&gt;"",VLOOKUP($A84,'TABELA '!$A$4:$AR$1168,8,0),"")/100*C84,"")</f>
        <v/>
      </c>
      <c r="K84" s="74" t="str">
        <f>IF($A84&lt;&gt;"",IF($A84&lt;&gt;"",VLOOKUP($A84,'TABELA '!$A$4:$AR$1171,11,0),"")/100*C84,"")</f>
        <v/>
      </c>
      <c r="L84" s="74" t="str">
        <f>IF($A84&lt;&gt;"",IF($A84&lt;&gt;"",VLOOKUP($A84,'TABELA '!$A$4:$AR$1109,10,0),"")/100*C84,"")</f>
        <v/>
      </c>
      <c r="M84" s="74" t="str">
        <f>IF($A84&lt;&gt;"",IF($A84&lt;&gt;"",VLOOKUP($A84,'TABELA '!$A$4:$AR$1109,11,0),"")/100*H84,"")</f>
        <v/>
      </c>
      <c r="N84" s="74" t="str">
        <f>IF($A84&lt;&gt;"",IF($A84&lt;&gt;"",VLOOKUP($A84,'TABELA '!$A$4:$AR$1109,12,0),"")/100*C84,"")</f>
        <v/>
      </c>
      <c r="O84" s="74" t="str">
        <f>IF($A84&lt;&gt;"",IF($A84&lt;&gt;"",VLOOKUP($A84,'TABELA '!$A$4:$AR$1109,13,0),"")/100*C84,"")</f>
        <v/>
      </c>
      <c r="P84" s="74" t="str">
        <f>IF($A84&lt;&gt;"",IF($A84&lt;&gt;"",VLOOKUP($A84,'TABELA '!$A$4:$AR$1109,14,0),"")/100*C84,"")</f>
        <v/>
      </c>
      <c r="Q84" s="74" t="str">
        <f>IF($A84&lt;&gt;"",IF($A84&lt;&gt;"",VLOOKUP($A84,'TABELA '!$A$4:$AR$1109,15,0),"")/100*C84,"")</f>
        <v/>
      </c>
      <c r="R84" s="74" t="str">
        <f>IF($A84&lt;&gt;"",IF($A84&lt;&gt;"",VLOOKUP($A84,'TABELA '!$A$4:$AR$1168,16,0),"")/100*C84,"")</f>
        <v/>
      </c>
      <c r="S84" s="74" t="str">
        <f>IF($A84&lt;&gt;"",IF($A84&lt;&gt;"",VLOOKUP($A84,'TABELA '!$A$4:$AR$1168,17,0),"")/100*C84,"")</f>
        <v/>
      </c>
      <c r="T84" s="74" t="str">
        <f>IF($A84&lt;&gt;"",IF($A84&lt;&gt;"",VLOOKUP($A84,'TABELA '!$A$4:$AR$1168,18,0),"")/100*C84,"")</f>
        <v/>
      </c>
      <c r="U84" s="74" t="str">
        <f>IF($A84&lt;&gt;"",IF($A84&lt;&gt;"",VLOOKUP($A84,'TABELA '!$A$4:$AR$1168,19,0),"")/100*C84,"")</f>
        <v/>
      </c>
      <c r="V84" s="74" t="str">
        <f>IF($A84&lt;&gt;"",IF($A84&lt;&gt;"",VLOOKUP($A84,'TABELA '!$A$4:$AR$1168,38,0),"")/100*C84,"")</f>
        <v/>
      </c>
      <c r="W84" s="69"/>
    </row>
    <row r="85" spans="1:23" ht="12.5" x14ac:dyDescent="0.25">
      <c r="A85"/>
      <c r="B85" s="65" t="str">
        <f>IF(A85&lt;&gt;"",VLOOKUP(A85,'TABELA '!A39:AR1204,2,0),"")</f>
        <v/>
      </c>
      <c r="C85" s="70"/>
      <c r="D85" s="70"/>
      <c r="E85" s="73" t="str">
        <f>IF($A85&lt;&gt;"",IF($A85&lt;&gt;"",VLOOKUP($A85,'TABELA '!$A$4:$AR$1168,3,0),"")/100*C85,"")</f>
        <v/>
      </c>
      <c r="F85" s="74" t="str">
        <f>IF($A85&lt;&gt;"",IF($A85&lt;&gt;"",VLOOKUP($A85,'TABELA '!$A$4:$AR$1109,4,0),"")/100*C85/100*C85,"")</f>
        <v/>
      </c>
      <c r="G85" s="74" t="str">
        <f>IF($A85&lt;&gt;"",IF($A85&lt;&gt;"",VLOOKUP($A85,'TABELA '!$A$4:$AR$1168,5,0),"")/100*C85,"")</f>
        <v/>
      </c>
      <c r="H85" s="74" t="str">
        <f>IF($A85&lt;&gt;"",IF($A85&lt;&gt;"",VLOOKUP($A85,'TABELA '!$A$4:$AR$1168,6,0),"")/100*C85,"")</f>
        <v/>
      </c>
      <c r="I85" s="74" t="str">
        <f>IF($A85&lt;&gt;"",IF($A85&lt;&gt;"",VLOOKUP($A85,'TABELA '!$A$4:$AR$1168,7,0),"")/100*C85,"")</f>
        <v/>
      </c>
      <c r="J85" s="74" t="str">
        <f>IF($A85&lt;&gt;"",IF($A85&lt;&gt;"",VLOOKUP($A85,'TABELA '!$A$4:$AR$1168,8,0),"")/100*C85,"")</f>
        <v/>
      </c>
      <c r="K85" s="74" t="str">
        <f>IF($A85&lt;&gt;"",IF($A85&lt;&gt;"",VLOOKUP($A85,'TABELA '!$A$4:$AR$1171,11,0),"")/100*C85,"")</f>
        <v/>
      </c>
      <c r="L85" s="74" t="str">
        <f>IF($A85&lt;&gt;"",IF($A85&lt;&gt;"",VLOOKUP($A85,'TABELA '!$A$4:$AR$1109,10,0),"")/100*C85,"")</f>
        <v/>
      </c>
      <c r="M85" s="74" t="str">
        <f>IF($A85&lt;&gt;"",IF($A85&lt;&gt;"",VLOOKUP($A85,'TABELA '!$A$4:$AR$1109,11,0),"")/100*H85,"")</f>
        <v/>
      </c>
      <c r="N85" s="74" t="str">
        <f>IF($A85&lt;&gt;"",IF($A85&lt;&gt;"",VLOOKUP($A85,'TABELA '!$A$4:$AR$1109,12,0),"")/100*C85,"")</f>
        <v/>
      </c>
      <c r="O85" s="74" t="str">
        <f>IF($A85&lt;&gt;"",IF($A85&lt;&gt;"",VLOOKUP($A85,'TABELA '!$A$4:$AR$1109,13,0),"")/100*C85,"")</f>
        <v/>
      </c>
      <c r="P85" s="74" t="str">
        <f>IF($A85&lt;&gt;"",IF($A85&lt;&gt;"",VLOOKUP($A85,'TABELA '!$A$4:$AR$1109,14,0),"")/100*C85,"")</f>
        <v/>
      </c>
      <c r="Q85" s="74" t="str">
        <f>IF($A85&lt;&gt;"",IF($A85&lt;&gt;"",VLOOKUP($A85,'TABELA '!$A$4:$AR$1109,15,0),"")/100*C85,"")</f>
        <v/>
      </c>
      <c r="R85" s="74" t="str">
        <f>IF($A85&lt;&gt;"",IF($A85&lt;&gt;"",VLOOKUP($A85,'TABELA '!$A$4:$AR$1168,16,0),"")/100*C85,"")</f>
        <v/>
      </c>
      <c r="S85" s="74" t="str">
        <f>IF($A85&lt;&gt;"",IF($A85&lt;&gt;"",VLOOKUP($A85,'TABELA '!$A$4:$AR$1168,17,0),"")/100*C85,"")</f>
        <v/>
      </c>
      <c r="T85" s="74" t="str">
        <f>IF($A85&lt;&gt;"",IF($A85&lt;&gt;"",VLOOKUP($A85,'TABELA '!$A$4:$AR$1168,18,0),"")/100*C85,"")</f>
        <v/>
      </c>
      <c r="U85" s="74" t="str">
        <f>IF($A85&lt;&gt;"",IF($A85&lt;&gt;"",VLOOKUP($A85,'TABELA '!$A$4:$AR$1168,19,0),"")/100*C85,"")</f>
        <v/>
      </c>
      <c r="V85" s="74" t="str">
        <f>IF($A85&lt;&gt;"",IF($A85&lt;&gt;"",VLOOKUP($A85,'TABELA '!$A$4:$AR$1168,38,0),"")/100*C85,"")</f>
        <v/>
      </c>
      <c r="W85" s="69"/>
    </row>
    <row r="86" spans="1:23" ht="12.5" x14ac:dyDescent="0.25">
      <c r="A86"/>
      <c r="B86" s="65" t="str">
        <f>IF(A86&lt;&gt;"",VLOOKUP(A86,'TABELA '!A40:AR1205,2,0),"")</f>
        <v/>
      </c>
      <c r="C86" s="70"/>
      <c r="D86" s="70"/>
      <c r="E86" s="73" t="str">
        <f>IF($A86&lt;&gt;"",IF($A86&lt;&gt;"",VLOOKUP($A86,'TABELA '!$A$4:$AR$1168,3,0),"")/100*C86,"")</f>
        <v/>
      </c>
      <c r="F86" s="74" t="str">
        <f>IF($A86&lt;&gt;"",IF($A86&lt;&gt;"",VLOOKUP($A86,'TABELA '!$A$4:$AR$1109,4,0),"")/100*C86/100*C86,"")</f>
        <v/>
      </c>
      <c r="G86" s="74" t="str">
        <f>IF($A86&lt;&gt;"",IF($A86&lt;&gt;"",VLOOKUP($A86,'TABELA '!$A$4:$AR$1168,5,0),"")/100*C86,"")</f>
        <v/>
      </c>
      <c r="H86" s="74" t="str">
        <f>IF($A86&lt;&gt;"",IF($A86&lt;&gt;"",VLOOKUP($A86,'TABELA '!$A$4:$AR$1168,6,0),"")/100*C86,"")</f>
        <v/>
      </c>
      <c r="I86" s="74" t="str">
        <f>IF($A86&lt;&gt;"",IF($A86&lt;&gt;"",VLOOKUP($A86,'TABELA '!$A$4:$AR$1168,7,0),"")/100*C86,"")</f>
        <v/>
      </c>
      <c r="J86" s="74" t="str">
        <f>IF($A86&lt;&gt;"",IF($A86&lt;&gt;"",VLOOKUP($A86,'TABELA '!$A$4:$AR$1168,8,0),"")/100*C86,"")</f>
        <v/>
      </c>
      <c r="K86" s="74" t="str">
        <f>IF($A86&lt;&gt;"",IF($A86&lt;&gt;"",VLOOKUP($A86,'TABELA '!$A$4:$AR$1171,11,0),"")/100*C86,"")</f>
        <v/>
      </c>
      <c r="L86" s="74" t="str">
        <f>IF($A86&lt;&gt;"",IF($A86&lt;&gt;"",VLOOKUP($A86,'TABELA '!$A$4:$AR$1109,10,0),"")/100*C86,"")</f>
        <v/>
      </c>
      <c r="M86" s="74" t="str">
        <f>IF($A86&lt;&gt;"",IF($A86&lt;&gt;"",VLOOKUP($A86,'TABELA '!$A$4:$AR$1109,11,0),"")/100*H86,"")</f>
        <v/>
      </c>
      <c r="N86" s="74" t="str">
        <f>IF($A86&lt;&gt;"",IF($A86&lt;&gt;"",VLOOKUP($A86,'TABELA '!$A$4:$AR$1109,12,0),"")/100*C86,"")</f>
        <v/>
      </c>
      <c r="O86" s="74" t="str">
        <f>IF($A86&lt;&gt;"",IF($A86&lt;&gt;"",VLOOKUP($A86,'TABELA '!$A$4:$AR$1109,13,0),"")/100*C86,"")</f>
        <v/>
      </c>
      <c r="P86" s="74" t="str">
        <f>IF($A86&lt;&gt;"",IF($A86&lt;&gt;"",VLOOKUP($A86,'TABELA '!$A$4:$AR$1109,14,0),"")/100*C86,"")</f>
        <v/>
      </c>
      <c r="Q86" s="74" t="str">
        <f>IF($A86&lt;&gt;"",IF($A86&lt;&gt;"",VLOOKUP($A86,'TABELA '!$A$4:$AR$1109,15,0),"")/100*C86,"")</f>
        <v/>
      </c>
      <c r="R86" s="74" t="str">
        <f>IF($A86&lt;&gt;"",IF($A86&lt;&gt;"",VLOOKUP($A86,'TABELA '!$A$4:$AR$1168,16,0),"")/100*C86,"")</f>
        <v/>
      </c>
      <c r="S86" s="74" t="str">
        <f>IF($A86&lt;&gt;"",IF($A86&lt;&gt;"",VLOOKUP($A86,'TABELA '!$A$4:$AR$1168,17,0),"")/100*C86,"")</f>
        <v/>
      </c>
      <c r="T86" s="74" t="str">
        <f>IF($A86&lt;&gt;"",IF($A86&lt;&gt;"",VLOOKUP($A86,'TABELA '!$A$4:$AR$1168,18,0),"")/100*C86,"")</f>
        <v/>
      </c>
      <c r="U86" s="74" t="str">
        <f>IF($A86&lt;&gt;"",IF($A86&lt;&gt;"",VLOOKUP($A86,'TABELA '!$A$4:$AR$1168,19,0),"")/100*C86,"")</f>
        <v/>
      </c>
      <c r="V86" s="74" t="str">
        <f>IF($A86&lt;&gt;"",IF($A86&lt;&gt;"",VLOOKUP($A86,'TABELA '!$A$4:$AR$1168,38,0),"")/100*C86,"")</f>
        <v/>
      </c>
      <c r="W86" s="69"/>
    </row>
    <row r="87" spans="1:23" ht="12.5" x14ac:dyDescent="0.25">
      <c r="A87"/>
      <c r="B87" s="65" t="str">
        <f>IF(A87&lt;&gt;"",VLOOKUP(A87,'TABELA '!A41:AR1206,2,0),"")</f>
        <v/>
      </c>
      <c r="C87" s="70"/>
      <c r="D87" s="70"/>
      <c r="E87" s="73" t="str">
        <f>IF($A87&lt;&gt;"",IF($A87&lt;&gt;"",VLOOKUP($A87,'TABELA '!$A$4:$AR$1168,3,0),"")/100*C87,"")</f>
        <v/>
      </c>
      <c r="F87" s="74" t="str">
        <f>IF($A87&lt;&gt;"",IF($A87&lt;&gt;"",VLOOKUP($A87,'TABELA '!$A$4:$AR$1109,4,0),"")/100*C87/100*C87,"")</f>
        <v/>
      </c>
      <c r="G87" s="74" t="str">
        <f>IF($A87&lt;&gt;"",IF($A87&lt;&gt;"",VLOOKUP($A87,'TABELA '!$A$4:$AR$1168,5,0),"")/100*C87,"")</f>
        <v/>
      </c>
      <c r="H87" s="74" t="str">
        <f>IF($A87&lt;&gt;"",IF($A87&lt;&gt;"",VLOOKUP($A87,'TABELA '!$A$4:$AR$1168,6,0),"")/100*C87,"")</f>
        <v/>
      </c>
      <c r="I87" s="74" t="str">
        <f>IF($A87&lt;&gt;"",IF($A87&lt;&gt;"",VLOOKUP($A87,'TABELA '!$A$4:$AR$1168,7,0),"")/100*C87,"")</f>
        <v/>
      </c>
      <c r="J87" s="74" t="str">
        <f>IF($A87&lt;&gt;"",IF($A87&lt;&gt;"",VLOOKUP($A87,'TABELA '!$A$4:$AR$1168,8,0),"")/100*C87,"")</f>
        <v/>
      </c>
      <c r="K87" s="74" t="str">
        <f>IF($A87&lt;&gt;"",IF($A87&lt;&gt;"",VLOOKUP($A87,'TABELA '!$A$4:$AR$1171,11,0),"")/100*C87,"")</f>
        <v/>
      </c>
      <c r="L87" s="74" t="str">
        <f>IF($A87&lt;&gt;"",IF($A87&lt;&gt;"",VLOOKUP($A87,'TABELA '!$A$4:$AR$1109,10,0),"")/100*C87,"")</f>
        <v/>
      </c>
      <c r="M87" s="74" t="str">
        <f>IF($A87&lt;&gt;"",IF($A87&lt;&gt;"",VLOOKUP($A87,'TABELA '!$A$4:$AR$1109,11,0),"")/100*H87,"")</f>
        <v/>
      </c>
      <c r="N87" s="74" t="str">
        <f>IF($A87&lt;&gt;"",IF($A87&lt;&gt;"",VLOOKUP($A87,'TABELA '!$A$4:$AR$1109,12,0),"")/100*C87,"")</f>
        <v/>
      </c>
      <c r="O87" s="74" t="str">
        <f>IF($A87&lt;&gt;"",IF($A87&lt;&gt;"",VLOOKUP($A87,'TABELA '!$A$4:$AR$1109,13,0),"")/100*C87,"")</f>
        <v/>
      </c>
      <c r="P87" s="74" t="str">
        <f>IF($A87&lt;&gt;"",IF($A87&lt;&gt;"",VLOOKUP($A87,'TABELA '!$A$4:$AR$1109,14,0),"")/100*C87,"")</f>
        <v/>
      </c>
      <c r="Q87" s="74" t="str">
        <f>IF($A87&lt;&gt;"",IF($A87&lt;&gt;"",VLOOKUP($A87,'TABELA '!$A$4:$AR$1109,15,0),"")/100*C87,"")</f>
        <v/>
      </c>
      <c r="R87" s="74" t="str">
        <f>IF($A87&lt;&gt;"",IF($A87&lt;&gt;"",VLOOKUP($A87,'TABELA '!$A$4:$AR$1168,16,0),"")/100*C87,"")</f>
        <v/>
      </c>
      <c r="S87" s="74" t="str">
        <f>IF($A87&lt;&gt;"",IF($A87&lt;&gt;"",VLOOKUP($A87,'TABELA '!$A$4:$AR$1168,17,0),"")/100*C87,"")</f>
        <v/>
      </c>
      <c r="T87" s="74" t="str">
        <f>IF($A87&lt;&gt;"",IF($A87&lt;&gt;"",VLOOKUP($A87,'TABELA '!$A$4:$AR$1168,18,0),"")/100*C87,"")</f>
        <v/>
      </c>
      <c r="U87" s="74" t="str">
        <f>IF($A87&lt;&gt;"",IF($A87&lt;&gt;"",VLOOKUP($A87,'TABELA '!$A$4:$AR$1168,19,0),"")/100*C87,"")</f>
        <v/>
      </c>
      <c r="V87" s="74" t="str">
        <f>IF($A87&lt;&gt;"",IF($A87&lt;&gt;"",VLOOKUP($A87,'TABELA '!$A$4:$AR$1168,38,0),"")/100*C87,"")</f>
        <v/>
      </c>
      <c r="W87" s="69"/>
    </row>
    <row r="88" spans="1:23" ht="12.5" x14ac:dyDescent="0.25">
      <c r="A88"/>
      <c r="B88" s="65" t="str">
        <f>IF(A88&lt;&gt;"",VLOOKUP(A88,'TABELA '!A42:AR1207,2,0),"")</f>
        <v/>
      </c>
      <c r="C88" s="70"/>
      <c r="D88" s="70"/>
      <c r="E88" s="73" t="str">
        <f>IF($A88&lt;&gt;"",IF($A88&lt;&gt;"",VLOOKUP($A88,'TABELA '!$A$4:$AR$1168,3,0),"")/100*C88,"")</f>
        <v/>
      </c>
      <c r="F88" s="74" t="str">
        <f>IF($A88&lt;&gt;"",IF($A88&lt;&gt;"",VLOOKUP($A88,'TABELA '!$A$4:$AR$1109,4,0),"")/100*C88/100*C88,"")</f>
        <v/>
      </c>
      <c r="G88" s="74" t="str">
        <f>IF($A88&lt;&gt;"",IF($A88&lt;&gt;"",VLOOKUP($A88,'TABELA '!$A$4:$AR$1168,5,0),"")/100*C88,"")</f>
        <v/>
      </c>
      <c r="H88" s="74" t="str">
        <f>IF($A88&lt;&gt;"",IF($A88&lt;&gt;"",VLOOKUP($A88,'TABELA '!$A$4:$AR$1168,6,0),"")/100*C88,"")</f>
        <v/>
      </c>
      <c r="I88" s="74" t="str">
        <f>IF($A88&lt;&gt;"",IF($A88&lt;&gt;"",VLOOKUP($A88,'TABELA '!$A$4:$AR$1168,7,0),"")/100*C88,"")</f>
        <v/>
      </c>
      <c r="J88" s="74" t="str">
        <f>IF($A88&lt;&gt;"",IF($A88&lt;&gt;"",VLOOKUP($A88,'TABELA '!$A$4:$AR$1168,8,0),"")/100*C88,"")</f>
        <v/>
      </c>
      <c r="K88" s="74" t="str">
        <f>IF($A88&lt;&gt;"",IF($A88&lt;&gt;"",VLOOKUP($A88,'TABELA '!$A$4:$AR$1171,11,0),"")/100*C88,"")</f>
        <v/>
      </c>
      <c r="L88" s="74" t="str">
        <f>IF($A88&lt;&gt;"",IF($A88&lt;&gt;"",VLOOKUP($A88,'TABELA '!$A$4:$AR$1109,10,0),"")/100*C88,"")</f>
        <v/>
      </c>
      <c r="M88" s="74" t="str">
        <f>IF($A88&lt;&gt;"",IF($A88&lt;&gt;"",VLOOKUP($A88,'TABELA '!$A$4:$AR$1109,11,0),"")/100*H88,"")</f>
        <v/>
      </c>
      <c r="N88" s="74" t="str">
        <f>IF($A88&lt;&gt;"",IF($A88&lt;&gt;"",VLOOKUP($A88,'TABELA '!$A$4:$AR$1109,12,0),"")/100*C88,"")</f>
        <v/>
      </c>
      <c r="O88" s="74" t="str">
        <f>IF($A88&lt;&gt;"",IF($A88&lt;&gt;"",VLOOKUP($A88,'TABELA '!$A$4:$AR$1109,13,0),"")/100*C88,"")</f>
        <v/>
      </c>
      <c r="P88" s="74" t="str">
        <f>IF($A88&lt;&gt;"",IF($A88&lt;&gt;"",VLOOKUP($A88,'TABELA '!$A$4:$AR$1109,14,0),"")/100*C88,"")</f>
        <v/>
      </c>
      <c r="Q88" s="74" t="str">
        <f>IF($A88&lt;&gt;"",IF($A88&lt;&gt;"",VLOOKUP($A88,'TABELA '!$A$4:$AR$1109,15,0),"")/100*C88,"")</f>
        <v/>
      </c>
      <c r="R88" s="74" t="str">
        <f>IF($A88&lt;&gt;"",IF($A88&lt;&gt;"",VLOOKUP($A88,'TABELA '!$A$4:$AR$1168,16,0),"")/100*C88,"")</f>
        <v/>
      </c>
      <c r="S88" s="74" t="str">
        <f>IF($A88&lt;&gt;"",IF($A88&lt;&gt;"",VLOOKUP($A88,'TABELA '!$A$4:$AR$1168,17,0),"")/100*C88,"")</f>
        <v/>
      </c>
      <c r="T88" s="74" t="str">
        <f>IF($A88&lt;&gt;"",IF($A88&lt;&gt;"",VLOOKUP($A88,'TABELA '!$A$4:$AR$1168,18,0),"")/100*C88,"")</f>
        <v/>
      </c>
      <c r="U88" s="74" t="str">
        <f>IF($A88&lt;&gt;"",IF($A88&lt;&gt;"",VLOOKUP($A88,'TABELA '!$A$4:$AR$1168,19,0),"")/100*C88,"")</f>
        <v/>
      </c>
      <c r="V88" s="74" t="str">
        <f>IF($A88&lt;&gt;"",IF($A88&lt;&gt;"",VLOOKUP($A88,'TABELA '!$A$4:$AR$1168,38,0),"")/100*C88,"")</f>
        <v/>
      </c>
      <c r="W88" s="69"/>
    </row>
    <row r="89" spans="1:23" ht="12.5" x14ac:dyDescent="0.25">
      <c r="A89"/>
      <c r="B89" s="65" t="str">
        <f>IF(A89&lt;&gt;"",VLOOKUP(A89,'TABELA '!A43:AR1208,2,0),"")</f>
        <v/>
      </c>
      <c r="C89" s="94"/>
      <c r="D89" s="94"/>
      <c r="E89" s="73" t="str">
        <f>IF($A89&lt;&gt;"",IF($A89&lt;&gt;"",VLOOKUP($A89,'TABELA '!$A$4:$AR$1168,3,0),"")/100*C89,"")</f>
        <v/>
      </c>
      <c r="F89" s="74" t="str">
        <f>IF($A89&lt;&gt;"",IF($A89&lt;&gt;"",VLOOKUP($A89,'TABELA '!$A$4:$AR$1109,4,0),"")/100*C89/100*C89,"")</f>
        <v/>
      </c>
      <c r="G89" s="74" t="str">
        <f>IF($A89&lt;&gt;"",IF($A89&lt;&gt;"",VLOOKUP($A89,'TABELA '!$A$4:$AR$1168,5,0),"")/100*C89,"")</f>
        <v/>
      </c>
      <c r="H89" s="74" t="str">
        <f>IF($A89&lt;&gt;"",IF($A89&lt;&gt;"",VLOOKUP($A89,'TABELA '!$A$4:$AR$1168,6,0),"")/100*C89,"")</f>
        <v/>
      </c>
      <c r="I89" s="74" t="str">
        <f>IF($A89&lt;&gt;"",IF($A89&lt;&gt;"",VLOOKUP($A89,'TABELA '!$A$4:$AR$1168,7,0),"")/100*C89,"")</f>
        <v/>
      </c>
      <c r="J89" s="74" t="str">
        <f>IF($A89&lt;&gt;"",IF($A89&lt;&gt;"",VLOOKUP($A89,'TABELA '!$A$4:$AR$1168,8,0),"")/100*C89,"")</f>
        <v/>
      </c>
      <c r="K89" s="74" t="str">
        <f>IF($A89&lt;&gt;"",IF($A89&lt;&gt;"",VLOOKUP($A89,'TABELA '!$A$4:$AR$1171,11,0),"")/100*C89,"")</f>
        <v/>
      </c>
      <c r="L89" s="74" t="str">
        <f>IF($A89&lt;&gt;"",IF($A89&lt;&gt;"",VLOOKUP($A89,'TABELA '!$A$4:$AR$1109,10,0),"")/100*C89,"")</f>
        <v/>
      </c>
      <c r="M89" s="74" t="str">
        <f>IF($A89&lt;&gt;"",IF($A89&lt;&gt;"",VLOOKUP($A89,'TABELA '!$A$4:$AR$1109,11,0),"")/100*H89,"")</f>
        <v/>
      </c>
      <c r="N89" s="74" t="str">
        <f>IF($A89&lt;&gt;"",IF($A89&lt;&gt;"",VLOOKUP($A89,'TABELA '!$A$4:$AR$1109,12,0),"")/100*C89,"")</f>
        <v/>
      </c>
      <c r="O89" s="74" t="str">
        <f>IF($A89&lt;&gt;"",IF($A89&lt;&gt;"",VLOOKUP($A89,'TABELA '!$A$4:$AR$1109,13,0),"")/100*C89,"")</f>
        <v/>
      </c>
      <c r="P89" s="74" t="str">
        <f>IF($A89&lt;&gt;"",IF($A89&lt;&gt;"",VLOOKUP($A89,'TABELA '!$A$4:$AR$1109,14,0),"")/100*C89,"")</f>
        <v/>
      </c>
      <c r="Q89" s="74" t="str">
        <f>IF($A89&lt;&gt;"",IF($A89&lt;&gt;"",VLOOKUP($A89,'TABELA '!$A$4:$AR$1109,15,0),"")/100*C89,"")</f>
        <v/>
      </c>
      <c r="R89" s="74" t="str">
        <f>IF($A89&lt;&gt;"",IF($A89&lt;&gt;"",VLOOKUP($A89,'TABELA '!$A$4:$AR$1168,16,0),"")/100*C89,"")</f>
        <v/>
      </c>
      <c r="S89" s="74" t="str">
        <f>IF($A89&lt;&gt;"",IF($A89&lt;&gt;"",VLOOKUP($A89,'TABELA '!$A$4:$AR$1168,17,0),"")/100*C89,"")</f>
        <v/>
      </c>
      <c r="T89" s="74" t="str">
        <f>IF($A89&lt;&gt;"",IF($A89&lt;&gt;"",VLOOKUP($A89,'TABELA '!$A$4:$AR$1168,18,0),"")/100*C89,"")</f>
        <v/>
      </c>
      <c r="U89" s="74" t="str">
        <f>IF($A89&lt;&gt;"",IF($A89&lt;&gt;"",VLOOKUP($A89,'TABELA '!$A$4:$AR$1168,19,0),"")/100*C89,"")</f>
        <v/>
      </c>
      <c r="V89" s="74" t="str">
        <f>IF($A89&lt;&gt;"",IF($A89&lt;&gt;"",VLOOKUP($A89,'TABELA '!$A$4:$AR$1168,38,0),"")/100*C89,"")</f>
        <v/>
      </c>
      <c r="W89" s="69"/>
    </row>
    <row r="90" spans="1:23" ht="12.5" x14ac:dyDescent="0.25">
      <c r="A90"/>
      <c r="B90" s="65" t="str">
        <f>IF(A90&lt;&gt;"",VLOOKUP(A90,'TABELA '!A44:AR1209,2,0),"")</f>
        <v/>
      </c>
      <c r="C90" s="94"/>
      <c r="D90" s="94"/>
      <c r="E90" s="73" t="str">
        <f>IF($A90&lt;&gt;"",IF($A90&lt;&gt;"",VLOOKUP($A90,'TABELA '!$A$4:$AR$1168,3,0),"")/100*C90,"")</f>
        <v/>
      </c>
      <c r="F90" s="74" t="str">
        <f>IF($A90&lt;&gt;"",IF($A90&lt;&gt;"",VLOOKUP($A90,'TABELA '!$A$4:$AR$1109,4,0),"")/100*C90/100*C90,"")</f>
        <v/>
      </c>
      <c r="G90" s="74" t="str">
        <f>IF($A90&lt;&gt;"",IF($A90&lt;&gt;"",VLOOKUP($A90,'TABELA '!$A$4:$AR$1168,5,0),"")/100*C90,"")</f>
        <v/>
      </c>
      <c r="H90" s="74" t="str">
        <f>IF($A90&lt;&gt;"",IF($A90&lt;&gt;"",VLOOKUP($A90,'TABELA '!$A$4:$AR$1168,6,0),"")/100*C90,"")</f>
        <v/>
      </c>
      <c r="I90" s="74" t="str">
        <f>IF($A90&lt;&gt;"",IF($A90&lt;&gt;"",VLOOKUP($A90,'TABELA '!$A$4:$AR$1168,7,0),"")/100*C90,"")</f>
        <v/>
      </c>
      <c r="J90" s="74" t="str">
        <f>IF($A90&lt;&gt;"",IF($A90&lt;&gt;"",VLOOKUP($A90,'TABELA '!$A$4:$AR$1168,8,0),"")/100*C90,"")</f>
        <v/>
      </c>
      <c r="K90" s="74" t="str">
        <f>IF($A90&lt;&gt;"",IF($A90&lt;&gt;"",VLOOKUP($A90,'TABELA '!$A$4:$AR$1171,11,0),"")/100*C90,"")</f>
        <v/>
      </c>
      <c r="L90" s="74" t="str">
        <f>IF($A90&lt;&gt;"",IF($A90&lt;&gt;"",VLOOKUP($A90,'TABELA '!$A$4:$AR$1109,10,0),"")/100*C90,"")</f>
        <v/>
      </c>
      <c r="M90" s="74" t="str">
        <f>IF($A90&lt;&gt;"",IF($A90&lt;&gt;"",VLOOKUP($A90,'TABELA '!$A$4:$AR$1109,11,0),"")/100*H90,"")</f>
        <v/>
      </c>
      <c r="N90" s="74" t="str">
        <f>IF($A90&lt;&gt;"",IF($A90&lt;&gt;"",VLOOKUP($A90,'TABELA '!$A$4:$AR$1109,12,0),"")/100*C90,"")</f>
        <v/>
      </c>
      <c r="O90" s="74" t="str">
        <f>IF($A90&lt;&gt;"",IF($A90&lt;&gt;"",VLOOKUP($A90,'TABELA '!$A$4:$AR$1109,13,0),"")/100*C90,"")</f>
        <v/>
      </c>
      <c r="P90" s="74" t="str">
        <f>IF($A90&lt;&gt;"",IF($A90&lt;&gt;"",VLOOKUP($A90,'TABELA '!$A$4:$AR$1109,14,0),"")/100*C90,"")</f>
        <v/>
      </c>
      <c r="Q90" s="74" t="str">
        <f>IF($A90&lt;&gt;"",IF($A90&lt;&gt;"",VLOOKUP($A90,'TABELA '!$A$4:$AR$1109,15,0),"")/100*C90,"")</f>
        <v/>
      </c>
      <c r="R90" s="74" t="str">
        <f>IF($A90&lt;&gt;"",IF($A90&lt;&gt;"",VLOOKUP($A90,'TABELA '!$A$4:$AR$1168,16,0),"")/100*C90,"")</f>
        <v/>
      </c>
      <c r="S90" s="74" t="str">
        <f>IF($A90&lt;&gt;"",IF($A90&lt;&gt;"",VLOOKUP($A90,'TABELA '!$A$4:$AR$1168,17,0),"")/100*C90,"")</f>
        <v/>
      </c>
      <c r="T90" s="74" t="str">
        <f>IF($A90&lt;&gt;"",IF($A90&lt;&gt;"",VLOOKUP($A90,'TABELA '!$A$4:$AR$1168,18,0),"")/100*C90,"")</f>
        <v/>
      </c>
      <c r="U90" s="74" t="str">
        <f>IF($A90&lt;&gt;"",IF($A90&lt;&gt;"",VLOOKUP($A90,'TABELA '!$A$4:$AR$1168,19,0),"")/100*C90,"")</f>
        <v/>
      </c>
      <c r="V90" s="74" t="str">
        <f>IF($A90&lt;&gt;"",IF($A90&lt;&gt;"",VLOOKUP($A90,'TABELA '!$A$4:$AR$1168,38,0),"")/100*C90,"")</f>
        <v/>
      </c>
      <c r="W90" s="69"/>
    </row>
    <row r="91" spans="1:23" ht="12.5" x14ac:dyDescent="0.25">
      <c r="A91"/>
      <c r="B91" s="65" t="str">
        <f>IF(A91&lt;&gt;"",VLOOKUP(A91,'TABELA '!A45:AR1210,2,0),"")</f>
        <v/>
      </c>
      <c r="C91" s="94"/>
      <c r="D91" s="94"/>
      <c r="E91" s="73" t="str">
        <f>IF($A91&lt;&gt;"",IF($A91&lt;&gt;"",VLOOKUP($A91,'TABELA '!$A$4:$AR$1168,3,0),"")/100*C91,"")</f>
        <v/>
      </c>
      <c r="F91" s="74" t="str">
        <f>IF($A91&lt;&gt;"",IF($A91&lt;&gt;"",VLOOKUP($A91,'TABELA '!$A$4:$AR$1109,4,0),"")/100*C91/100*C91,"")</f>
        <v/>
      </c>
      <c r="G91" s="74" t="str">
        <f>IF($A91&lt;&gt;"",IF($A91&lt;&gt;"",VLOOKUP($A91,'TABELA '!$A$4:$AR$1168,5,0),"")/100*C91,"")</f>
        <v/>
      </c>
      <c r="H91" s="74" t="str">
        <f>IF($A91&lt;&gt;"",IF($A91&lt;&gt;"",VLOOKUP($A91,'TABELA '!$A$4:$AR$1168,6,0),"")/100*C91,"")</f>
        <v/>
      </c>
      <c r="I91" s="74" t="str">
        <f>IF($A91&lt;&gt;"",IF($A91&lt;&gt;"",VLOOKUP($A91,'TABELA '!$A$4:$AR$1168,7,0),"")/100*C91,"")</f>
        <v/>
      </c>
      <c r="J91" s="74" t="str">
        <f>IF($A91&lt;&gt;"",IF($A91&lt;&gt;"",VLOOKUP($A91,'TABELA '!$A$4:$AR$1168,8,0),"")/100*C91,"")</f>
        <v/>
      </c>
      <c r="K91" s="74" t="str">
        <f>IF($A91&lt;&gt;"",IF($A91&lt;&gt;"",VLOOKUP($A91,'TABELA '!$A$4:$AR$1171,11,0),"")/100*C91,"")</f>
        <v/>
      </c>
      <c r="L91" s="74" t="str">
        <f>IF($A91&lt;&gt;"",IF($A91&lt;&gt;"",VLOOKUP($A91,'TABELA '!$A$4:$AR$1109,10,0),"")/100*C91,"")</f>
        <v/>
      </c>
      <c r="M91" s="74" t="str">
        <f>IF($A91&lt;&gt;"",IF($A91&lt;&gt;"",VLOOKUP($A91,'TABELA '!$A$4:$AR$1109,11,0),"")/100*H91,"")</f>
        <v/>
      </c>
      <c r="N91" s="74" t="str">
        <f>IF($A91&lt;&gt;"",IF($A91&lt;&gt;"",VLOOKUP($A91,'TABELA '!$A$4:$AR$1109,12,0),"")/100*C91,"")</f>
        <v/>
      </c>
      <c r="O91" s="74" t="str">
        <f>IF($A91&lt;&gt;"",IF($A91&lt;&gt;"",VLOOKUP($A91,'TABELA '!$A$4:$AR$1109,13,0),"")/100*C91,"")</f>
        <v/>
      </c>
      <c r="P91" s="74" t="str">
        <f>IF($A91&lt;&gt;"",IF($A91&lt;&gt;"",VLOOKUP($A91,'TABELA '!$A$4:$AR$1109,14,0),"")/100*C91,"")</f>
        <v/>
      </c>
      <c r="Q91" s="74" t="str">
        <f>IF($A91&lt;&gt;"",IF($A91&lt;&gt;"",VLOOKUP($A91,'TABELA '!$A$4:$AR$1109,15,0),"")/100*C91,"")</f>
        <v/>
      </c>
      <c r="R91" s="74" t="str">
        <f>IF($A91&lt;&gt;"",IF($A91&lt;&gt;"",VLOOKUP($A91,'TABELA '!$A$4:$AR$1168,16,0),"")/100*C91,"")</f>
        <v/>
      </c>
      <c r="S91" s="74" t="str">
        <f>IF($A91&lt;&gt;"",IF($A91&lt;&gt;"",VLOOKUP($A91,'TABELA '!$A$4:$AR$1168,17,0),"")/100*C91,"")</f>
        <v/>
      </c>
      <c r="T91" s="74" t="str">
        <f>IF($A91&lt;&gt;"",IF($A91&lt;&gt;"",VLOOKUP($A91,'TABELA '!$A$4:$AR$1168,18,0),"")/100*C91,"")</f>
        <v/>
      </c>
      <c r="U91" s="74" t="str">
        <f>IF($A91&lt;&gt;"",IF($A91&lt;&gt;"",VLOOKUP($A91,'TABELA '!$A$4:$AR$1168,19,0),"")/100*C91,"")</f>
        <v/>
      </c>
      <c r="V91" s="74" t="str">
        <f>IF($A91&lt;&gt;"",IF($A91&lt;&gt;"",VLOOKUP($A91,'TABELA '!$A$4:$AR$1168,38,0),"")/100*C91,"")</f>
        <v/>
      </c>
      <c r="W91" s="69"/>
    </row>
    <row r="92" spans="1:23" ht="12.5" x14ac:dyDescent="0.25">
      <c r="A92"/>
      <c r="B92" s="65" t="str">
        <f>IF(A92&lt;&gt;"",VLOOKUP(A92,'TABELA '!A46:AR1211,2,0),"")</f>
        <v/>
      </c>
      <c r="C92" s="94"/>
      <c r="D92" s="94"/>
      <c r="E92" s="73" t="str">
        <f>IF($A92&lt;&gt;"",IF($A92&lt;&gt;"",VLOOKUP($A92,'TABELA '!$A$4:$AR$1168,3,0),"")/100*C92,"")</f>
        <v/>
      </c>
      <c r="F92" s="74" t="str">
        <f>IF($A92&lt;&gt;"",IF($A92&lt;&gt;"",VLOOKUP($A92,'TABELA '!$A$4:$AR$1109,4,0),"")/100*C92/100*C92,"")</f>
        <v/>
      </c>
      <c r="G92" s="74" t="str">
        <f>IF($A92&lt;&gt;"",IF($A92&lt;&gt;"",VLOOKUP($A92,'TABELA '!$A$4:$AR$1168,5,0),"")/100*C92,"")</f>
        <v/>
      </c>
      <c r="H92" s="74" t="str">
        <f>IF($A92&lt;&gt;"",IF($A92&lt;&gt;"",VLOOKUP($A92,'TABELA '!$A$4:$AR$1168,6,0),"")/100*C92,"")</f>
        <v/>
      </c>
      <c r="I92" s="74" t="str">
        <f>IF($A92&lt;&gt;"",IF($A92&lt;&gt;"",VLOOKUP($A92,'TABELA '!$A$4:$AR$1168,7,0),"")/100*C92,"")</f>
        <v/>
      </c>
      <c r="J92" s="74" t="str">
        <f>IF($A92&lt;&gt;"",IF($A92&lt;&gt;"",VLOOKUP($A92,'TABELA '!$A$4:$AR$1168,8,0),"")/100*C92,"")</f>
        <v/>
      </c>
      <c r="K92" s="74" t="str">
        <f>IF($A92&lt;&gt;"",IF($A92&lt;&gt;"",VLOOKUP($A92,'TABELA '!$A$4:$AR$1171,11,0),"")/100*C92,"")</f>
        <v/>
      </c>
      <c r="L92" s="74" t="str">
        <f>IF($A92&lt;&gt;"",IF($A92&lt;&gt;"",VLOOKUP($A92,'TABELA '!$A$4:$AR$1109,10,0),"")/100*C92,"")</f>
        <v/>
      </c>
      <c r="M92" s="74" t="str">
        <f>IF($A92&lt;&gt;"",IF($A92&lt;&gt;"",VLOOKUP($A92,'TABELA '!$A$4:$AR$1109,11,0),"")/100*H92,"")</f>
        <v/>
      </c>
      <c r="N92" s="74" t="str">
        <f>IF($A92&lt;&gt;"",IF($A92&lt;&gt;"",VLOOKUP($A92,'TABELA '!$A$4:$AR$1109,12,0),"")/100*C92,"")</f>
        <v/>
      </c>
      <c r="O92" s="74" t="str">
        <f>IF($A92&lt;&gt;"",IF($A92&lt;&gt;"",VLOOKUP($A92,'TABELA '!$A$4:$AR$1109,13,0),"")/100*C92,"")</f>
        <v/>
      </c>
      <c r="P92" s="74" t="str">
        <f>IF($A92&lt;&gt;"",IF($A92&lt;&gt;"",VLOOKUP($A92,'TABELA '!$A$4:$AR$1109,14,0),"")/100*C92,"")</f>
        <v/>
      </c>
      <c r="Q92" s="74" t="str">
        <f>IF($A92&lt;&gt;"",IF($A92&lt;&gt;"",VLOOKUP($A92,'TABELA '!$A$4:$AR$1109,15,0),"")/100*C92,"")</f>
        <v/>
      </c>
      <c r="R92" s="74" t="str">
        <f>IF($A92&lt;&gt;"",IF($A92&lt;&gt;"",VLOOKUP($A92,'TABELA '!$A$4:$AR$1168,16,0),"")/100*C92,"")</f>
        <v/>
      </c>
      <c r="S92" s="74" t="str">
        <f>IF($A92&lt;&gt;"",IF($A92&lt;&gt;"",VLOOKUP($A92,'TABELA '!$A$4:$AR$1168,17,0),"")/100*C92,"")</f>
        <v/>
      </c>
      <c r="T92" s="74" t="str">
        <f>IF($A92&lt;&gt;"",IF($A92&lt;&gt;"",VLOOKUP($A92,'TABELA '!$A$4:$AR$1168,18,0),"")/100*C92,"")</f>
        <v/>
      </c>
      <c r="U92" s="74" t="str">
        <f>IF($A92&lt;&gt;"",IF($A92&lt;&gt;"",VLOOKUP($A92,'TABELA '!$A$4:$AR$1168,19,0),"")/100*C92,"")</f>
        <v/>
      </c>
      <c r="V92" s="74" t="str">
        <f>IF($A92&lt;&gt;"",IF($A92&lt;&gt;"",VLOOKUP($A92,'TABELA '!$A$4:$AR$1168,38,0),"")/100*C92,"")</f>
        <v/>
      </c>
      <c r="W92" s="69"/>
    </row>
    <row r="93" spans="1:23" ht="12.5" x14ac:dyDescent="0.25">
      <c r="A93"/>
      <c r="B93" s="65" t="str">
        <f>IF(A93&lt;&gt;"",VLOOKUP(A93,'TABELA '!A47:AR1212,2,0),"")</f>
        <v/>
      </c>
      <c r="C93" s="70"/>
      <c r="D93" s="70"/>
      <c r="E93" s="73" t="str">
        <f>IF($A93&lt;&gt;"",IF($A93&lt;&gt;"",VLOOKUP($A93,'TABELA '!$A$4:$AR$1168,3,0),"")/100*C93,"")</f>
        <v/>
      </c>
      <c r="F93" s="74" t="str">
        <f>IF($A93&lt;&gt;"",IF($A93&lt;&gt;"",VLOOKUP($A93,'TABELA '!$A$4:$AR$1109,4,0),"")/100*C93/100*C93,"")</f>
        <v/>
      </c>
      <c r="G93" s="74" t="str">
        <f>IF($A93&lt;&gt;"",IF($A93&lt;&gt;"",VLOOKUP($A93,'TABELA '!$A$4:$AR$1168,5,0),"")/100*C93,"")</f>
        <v/>
      </c>
      <c r="H93" s="74" t="str">
        <f>IF($A93&lt;&gt;"",IF($A93&lt;&gt;"",VLOOKUP($A93,'TABELA '!$A$4:$AR$1168,6,0),"")/100*C93,"")</f>
        <v/>
      </c>
      <c r="I93" s="74" t="str">
        <f>IF($A93&lt;&gt;"",IF($A93&lt;&gt;"",VLOOKUP($A93,'TABELA '!$A$4:$AR$1168,7,0),"")/100*C93,"")</f>
        <v/>
      </c>
      <c r="J93" s="74" t="str">
        <f>IF($A93&lt;&gt;"",IF($A93&lt;&gt;"",VLOOKUP($A93,'TABELA '!$A$4:$AR$1168,8,0),"")/100*C93,"")</f>
        <v/>
      </c>
      <c r="K93" s="74" t="str">
        <f>IF($A93&lt;&gt;"",IF($A93&lt;&gt;"",VLOOKUP($A93,'TABELA '!$A$4:$AR$1171,11,0),"")/100*C93,"")</f>
        <v/>
      </c>
      <c r="L93" s="74" t="str">
        <f>IF($A93&lt;&gt;"",IF($A93&lt;&gt;"",VLOOKUP($A93,'TABELA '!$A$4:$AR$1109,10,0),"")/100*C93,"")</f>
        <v/>
      </c>
      <c r="M93" s="74" t="str">
        <f>IF($A93&lt;&gt;"",IF($A93&lt;&gt;"",VLOOKUP($A93,'TABELA '!$A$4:$AR$1109,11,0),"")/100*H93,"")</f>
        <v/>
      </c>
      <c r="N93" s="74" t="str">
        <f>IF($A93&lt;&gt;"",IF($A93&lt;&gt;"",VLOOKUP($A93,'TABELA '!$A$4:$AR$1109,12,0),"")/100*C93,"")</f>
        <v/>
      </c>
      <c r="O93" s="74" t="str">
        <f>IF($A93&lt;&gt;"",IF($A93&lt;&gt;"",VLOOKUP($A93,'TABELA '!$A$4:$AR$1109,13,0),"")/100*C93,"")</f>
        <v/>
      </c>
      <c r="P93" s="74" t="str">
        <f>IF($A93&lt;&gt;"",IF($A93&lt;&gt;"",VLOOKUP($A93,'TABELA '!$A$4:$AR$1109,14,0),"")/100*C93,"")</f>
        <v/>
      </c>
      <c r="Q93" s="74" t="str">
        <f>IF($A93&lt;&gt;"",IF($A93&lt;&gt;"",VLOOKUP($A93,'TABELA '!$A$4:$AR$1109,15,0),"")/100*C93,"")</f>
        <v/>
      </c>
      <c r="R93" s="74" t="str">
        <f>IF($A93&lt;&gt;"",IF($A93&lt;&gt;"",VLOOKUP($A93,'TABELA '!$A$4:$AR$1168,16,0),"")/100*C93,"")</f>
        <v/>
      </c>
      <c r="S93" s="74" t="str">
        <f>IF($A93&lt;&gt;"",IF($A93&lt;&gt;"",VLOOKUP($A93,'TABELA '!$A$4:$AR$1168,17,0),"")/100*C93,"")</f>
        <v/>
      </c>
      <c r="T93" s="74" t="str">
        <f>IF($A93&lt;&gt;"",IF($A93&lt;&gt;"",VLOOKUP($A93,'TABELA '!$A$4:$AR$1168,18,0),"")/100*C93,"")</f>
        <v/>
      </c>
      <c r="U93" s="74" t="str">
        <f>IF($A93&lt;&gt;"",IF($A93&lt;&gt;"",VLOOKUP($A93,'TABELA '!$A$4:$AR$1168,19,0),"")/100*C93,"")</f>
        <v/>
      </c>
      <c r="V93" s="74" t="str">
        <f>IF($A93&lt;&gt;"",IF($A93&lt;&gt;"",VLOOKUP($A93,'TABELA '!$A$4:$AR$1168,38,0),"")/100*C93,"")</f>
        <v/>
      </c>
      <c r="W93" s="69"/>
    </row>
    <row r="94" spans="1:23" ht="12.5" x14ac:dyDescent="0.25">
      <c r="A94"/>
      <c r="B94" s="65" t="str">
        <f>IF(A94&lt;&gt;"",VLOOKUP(A94,'TABELA '!A48:AR1213,2,0),"")</f>
        <v/>
      </c>
      <c r="C94" s="70"/>
      <c r="D94" s="70"/>
      <c r="E94" s="73" t="str">
        <f>IF($A94&lt;&gt;"",IF($A94&lt;&gt;"",VLOOKUP($A94,'TABELA '!$A$4:$AR$1168,3,0),"")/100*C94,"")</f>
        <v/>
      </c>
      <c r="F94" s="74" t="str">
        <f>IF($A94&lt;&gt;"",IF($A94&lt;&gt;"",VLOOKUP($A94,'TABELA '!$A$4:$AR$1109,4,0),"")/100*C94/100*C94,"")</f>
        <v/>
      </c>
      <c r="G94" s="74" t="str">
        <f>IF($A94&lt;&gt;"",IF($A94&lt;&gt;"",VLOOKUP($A94,'TABELA '!$A$4:$AR$1168,5,0),"")/100*C94,"")</f>
        <v/>
      </c>
      <c r="H94" s="74" t="str">
        <f>IF($A94&lt;&gt;"",IF($A94&lt;&gt;"",VLOOKUP($A94,'TABELA '!$A$4:$AR$1168,6,0),"")/100*C94,"")</f>
        <v/>
      </c>
      <c r="I94" s="74" t="str">
        <f>IF($A94&lt;&gt;"",IF($A94&lt;&gt;"",VLOOKUP($A94,'TABELA '!$A$4:$AR$1168,7,0),"")/100*C94,"")</f>
        <v/>
      </c>
      <c r="J94" s="74" t="str">
        <f>IF($A94&lt;&gt;"",IF($A94&lt;&gt;"",VLOOKUP($A94,'TABELA '!$A$4:$AR$1168,8,0),"")/100*C94,"")</f>
        <v/>
      </c>
      <c r="K94" s="74" t="str">
        <f>IF($A94&lt;&gt;"",IF($A94&lt;&gt;"",VLOOKUP($A94,'TABELA '!$A$4:$AR$1171,11,0),"")/100*C94,"")</f>
        <v/>
      </c>
      <c r="L94" s="74" t="str">
        <f>IF($A94&lt;&gt;"",IF($A94&lt;&gt;"",VLOOKUP($A94,'TABELA '!$A$4:$AR$1109,10,0),"")/100*C94,"")</f>
        <v/>
      </c>
      <c r="M94" s="74" t="str">
        <f>IF($A94&lt;&gt;"",IF($A94&lt;&gt;"",VLOOKUP($A94,'TABELA '!$A$4:$AR$1109,11,0),"")/100*H94,"")</f>
        <v/>
      </c>
      <c r="N94" s="74" t="str">
        <f>IF($A94&lt;&gt;"",IF($A94&lt;&gt;"",VLOOKUP($A94,'TABELA '!$A$4:$AR$1109,12,0),"")/100*C94,"")</f>
        <v/>
      </c>
      <c r="O94" s="74" t="str">
        <f>IF($A94&lt;&gt;"",IF($A94&lt;&gt;"",VLOOKUP($A94,'TABELA '!$A$4:$AR$1109,13,0),"")/100*C94,"")</f>
        <v/>
      </c>
      <c r="P94" s="74" t="str">
        <f>IF($A94&lt;&gt;"",IF($A94&lt;&gt;"",VLOOKUP($A94,'TABELA '!$A$4:$AR$1109,14,0),"")/100*C94,"")</f>
        <v/>
      </c>
      <c r="Q94" s="74" t="str">
        <f>IF($A94&lt;&gt;"",IF($A94&lt;&gt;"",VLOOKUP($A94,'TABELA '!$A$4:$AR$1109,15,0),"")/100*C94,"")</f>
        <v/>
      </c>
      <c r="R94" s="74" t="str">
        <f>IF($A94&lt;&gt;"",IF($A94&lt;&gt;"",VLOOKUP($A94,'TABELA '!$A$4:$AR$1168,16,0),"")/100*C94,"")</f>
        <v/>
      </c>
      <c r="S94" s="74" t="str">
        <f>IF($A94&lt;&gt;"",IF($A94&lt;&gt;"",VLOOKUP($A94,'TABELA '!$A$4:$AR$1168,17,0),"")/100*C94,"")</f>
        <v/>
      </c>
      <c r="T94" s="74" t="str">
        <f>IF($A94&lt;&gt;"",IF($A94&lt;&gt;"",VLOOKUP($A94,'TABELA '!$A$4:$AR$1168,18,0),"")/100*C94,"")</f>
        <v/>
      </c>
      <c r="U94" s="74" t="str">
        <f>IF($A94&lt;&gt;"",IF($A94&lt;&gt;"",VLOOKUP($A94,'TABELA '!$A$4:$AR$1168,19,0),"")/100*C94,"")</f>
        <v/>
      </c>
      <c r="V94" s="74" t="str">
        <f>IF($A94&lt;&gt;"",IF($A94&lt;&gt;"",VLOOKUP($A94,'TABELA '!$A$4:$AR$1168,38,0),"")/100*C94,"")</f>
        <v/>
      </c>
      <c r="W94" s="69"/>
    </row>
    <row r="95" spans="1:23" ht="12.5" x14ac:dyDescent="0.25">
      <c r="A95"/>
      <c r="B95" s="65" t="str">
        <f>IF(A95&lt;&gt;"",VLOOKUP(A95,'TABELA '!A49:AR1214,2,0),"")</f>
        <v/>
      </c>
      <c r="C95" s="70"/>
      <c r="D95" s="70"/>
      <c r="E95" s="73" t="str">
        <f>IF($A95&lt;&gt;"",IF($A95&lt;&gt;"",VLOOKUP($A95,'TABELA '!$A$4:$AR$1168,3,0),"")/100*C95,"")</f>
        <v/>
      </c>
      <c r="F95" s="74" t="str">
        <f>IF($A95&lt;&gt;"",IF($A95&lt;&gt;"",VLOOKUP($A95,'TABELA '!$A$4:$AR$1109,4,0),"")/100*C95/100*C95,"")</f>
        <v/>
      </c>
      <c r="G95" s="74" t="str">
        <f>IF($A95&lt;&gt;"",IF($A95&lt;&gt;"",VLOOKUP($A95,'TABELA '!$A$4:$AR$1168,5,0),"")/100*C95,"")</f>
        <v/>
      </c>
      <c r="H95" s="74" t="str">
        <f>IF($A95&lt;&gt;"",IF($A95&lt;&gt;"",VLOOKUP($A95,'TABELA '!$A$4:$AR$1168,6,0),"")/100*C95,"")</f>
        <v/>
      </c>
      <c r="I95" s="74" t="str">
        <f>IF($A95&lt;&gt;"",IF($A95&lt;&gt;"",VLOOKUP($A95,'TABELA '!$A$4:$AR$1168,7,0),"")/100*C95,"")</f>
        <v/>
      </c>
      <c r="J95" s="74" t="str">
        <f>IF($A95&lt;&gt;"",IF($A95&lt;&gt;"",VLOOKUP($A95,'TABELA '!$A$4:$AR$1168,8,0),"")/100*C95,"")</f>
        <v/>
      </c>
      <c r="K95" s="74" t="str">
        <f>IF($A95&lt;&gt;"",IF($A95&lt;&gt;"",VLOOKUP($A95,'TABELA '!$A$4:$AR$1171,11,0),"")/100*C95,"")</f>
        <v/>
      </c>
      <c r="L95" s="74" t="str">
        <f>IF($A95&lt;&gt;"",IF($A95&lt;&gt;"",VLOOKUP($A95,'TABELA '!$A$4:$AR$1109,10,0),"")/100*C95,"")</f>
        <v/>
      </c>
      <c r="M95" s="74" t="str">
        <f>IF($A95&lt;&gt;"",IF($A95&lt;&gt;"",VLOOKUP($A95,'TABELA '!$A$4:$AR$1109,11,0),"")/100*H95,"")</f>
        <v/>
      </c>
      <c r="N95" s="74" t="str">
        <f>IF($A95&lt;&gt;"",IF($A95&lt;&gt;"",VLOOKUP($A95,'TABELA '!$A$4:$AR$1109,12,0),"")/100*C95,"")</f>
        <v/>
      </c>
      <c r="O95" s="74" t="str">
        <f>IF($A95&lt;&gt;"",IF($A95&lt;&gt;"",VLOOKUP($A95,'TABELA '!$A$4:$AR$1109,13,0),"")/100*C95,"")</f>
        <v/>
      </c>
      <c r="P95" s="74" t="str">
        <f>IF($A95&lt;&gt;"",IF($A95&lt;&gt;"",VLOOKUP($A95,'TABELA '!$A$4:$AR$1109,14,0),"")/100*C95,"")</f>
        <v/>
      </c>
      <c r="Q95" s="74" t="str">
        <f>IF($A95&lt;&gt;"",IF($A95&lt;&gt;"",VLOOKUP($A95,'TABELA '!$A$4:$AR$1109,15,0),"")/100*C95,"")</f>
        <v/>
      </c>
      <c r="R95" s="74" t="str">
        <f>IF($A95&lt;&gt;"",IF($A95&lt;&gt;"",VLOOKUP($A95,'TABELA '!$A$4:$AR$1168,16,0),"")/100*C95,"")</f>
        <v/>
      </c>
      <c r="S95" s="74" t="str">
        <f>IF($A95&lt;&gt;"",IF($A95&lt;&gt;"",VLOOKUP($A95,'TABELA '!$A$4:$AR$1168,17,0),"")/100*C95,"")</f>
        <v/>
      </c>
      <c r="T95" s="74" t="str">
        <f>IF($A95&lt;&gt;"",IF($A95&lt;&gt;"",VLOOKUP($A95,'TABELA '!$A$4:$AR$1168,18,0),"")/100*C95,"")</f>
        <v/>
      </c>
      <c r="U95" s="74" t="str">
        <f>IF($A95&lt;&gt;"",IF($A95&lt;&gt;"",VLOOKUP($A95,'TABELA '!$A$4:$AR$1168,19,0),"")/100*C95,"")</f>
        <v/>
      </c>
      <c r="V95" s="74" t="str">
        <f>IF($A95&lt;&gt;"",IF($A95&lt;&gt;"",VLOOKUP($A95,'TABELA '!$A$4:$AR$1168,38,0),"")/100*C95,"")</f>
        <v/>
      </c>
      <c r="W95" s="69"/>
    </row>
    <row r="96" spans="1:23" ht="12.5" x14ac:dyDescent="0.25">
      <c r="A96"/>
      <c r="B96" s="65" t="str">
        <f>IF(A96&lt;&gt;"",VLOOKUP(A96,'TABELA '!A50:AR1215,2,0),"")</f>
        <v/>
      </c>
      <c r="C96" s="94"/>
      <c r="D96" s="94"/>
      <c r="E96" s="73" t="str">
        <f>IF($A96&lt;&gt;"",IF($A96&lt;&gt;"",VLOOKUP($A96,'TABELA '!$A$4:$AR$1168,3,0),"")/100*C96,"")</f>
        <v/>
      </c>
      <c r="F96" s="74" t="str">
        <f>IF($A96&lt;&gt;"",IF($A96&lt;&gt;"",VLOOKUP($A96,'TABELA '!$A$4:$AR$1109,4,0),"")/100*C96/100*C96,"")</f>
        <v/>
      </c>
      <c r="G96" s="74" t="str">
        <f>IF($A96&lt;&gt;"",IF($A96&lt;&gt;"",VLOOKUP($A96,'TABELA '!$A$4:$AR$1168,5,0),"")/100*C96,"")</f>
        <v/>
      </c>
      <c r="H96" s="74" t="str">
        <f>IF($A96&lt;&gt;"",IF($A96&lt;&gt;"",VLOOKUP($A96,'TABELA '!$A$4:$AR$1168,6,0),"")/100*C96,"")</f>
        <v/>
      </c>
      <c r="I96" s="74" t="str">
        <f>IF($A96&lt;&gt;"",IF($A96&lt;&gt;"",VLOOKUP($A96,'TABELA '!$A$4:$AR$1168,7,0),"")/100*C96,"")</f>
        <v/>
      </c>
      <c r="J96" s="74" t="str">
        <f>IF($A96&lt;&gt;"",IF($A96&lt;&gt;"",VLOOKUP($A96,'TABELA '!$A$4:$AR$1168,8,0),"")/100*C96,"")</f>
        <v/>
      </c>
      <c r="K96" s="74" t="str">
        <f>IF($A96&lt;&gt;"",IF($A96&lt;&gt;"",VLOOKUP($A96,'TABELA '!$A$4:$AR$1171,11,0),"")/100*C96,"")</f>
        <v/>
      </c>
      <c r="L96" s="74" t="str">
        <f>IF($A96&lt;&gt;"",IF($A96&lt;&gt;"",VLOOKUP($A96,'TABELA '!$A$4:$AR$1109,10,0),"")/100*C96,"")</f>
        <v/>
      </c>
      <c r="M96" s="74" t="str">
        <f>IF($A96&lt;&gt;"",IF($A96&lt;&gt;"",VLOOKUP($A96,'TABELA '!$A$4:$AR$1109,11,0),"")/100*H96,"")</f>
        <v/>
      </c>
      <c r="N96" s="74" t="str">
        <f>IF($A96&lt;&gt;"",IF($A96&lt;&gt;"",VLOOKUP($A96,'TABELA '!$A$4:$AR$1109,12,0),"")/100*C96,"")</f>
        <v/>
      </c>
      <c r="O96" s="74" t="str">
        <f>IF($A96&lt;&gt;"",IF($A96&lt;&gt;"",VLOOKUP($A96,'TABELA '!$A$4:$AR$1109,13,0),"")/100*C96,"")</f>
        <v/>
      </c>
      <c r="P96" s="74" t="str">
        <f>IF($A96&lt;&gt;"",IF($A96&lt;&gt;"",VLOOKUP($A96,'TABELA '!$A$4:$AR$1109,14,0),"")/100*C96,"")</f>
        <v/>
      </c>
      <c r="Q96" s="74" t="str">
        <f>IF($A96&lt;&gt;"",IF($A96&lt;&gt;"",VLOOKUP($A96,'TABELA '!$A$4:$AR$1109,15,0),"")/100*C96,"")</f>
        <v/>
      </c>
      <c r="R96" s="74" t="str">
        <f>IF($A96&lt;&gt;"",IF($A96&lt;&gt;"",VLOOKUP($A96,'TABELA '!$A$4:$AR$1168,16,0),"")/100*C96,"")</f>
        <v/>
      </c>
      <c r="S96" s="74" t="str">
        <f>IF($A96&lt;&gt;"",IF($A96&lt;&gt;"",VLOOKUP($A96,'TABELA '!$A$4:$AR$1168,17,0),"")/100*C96,"")</f>
        <v/>
      </c>
      <c r="T96" s="74" t="str">
        <f>IF($A96&lt;&gt;"",IF($A96&lt;&gt;"",VLOOKUP($A96,'TABELA '!$A$4:$AR$1168,18,0),"")/100*C96,"")</f>
        <v/>
      </c>
      <c r="U96" s="74" t="str">
        <f>IF($A96&lt;&gt;"",IF($A96&lt;&gt;"",VLOOKUP($A96,'TABELA '!$A$4:$AR$1168,19,0),"")/100*C96,"")</f>
        <v/>
      </c>
      <c r="V96" s="74" t="str">
        <f>IF($A96&lt;&gt;"",IF($A96&lt;&gt;"",VLOOKUP($A96,'TABELA '!$A$4:$AR$1168,38,0),"")/100*C96,"")</f>
        <v/>
      </c>
      <c r="W96" s="69"/>
    </row>
    <row r="97" spans="1:23" ht="12.5" x14ac:dyDescent="0.25">
      <c r="A97"/>
      <c r="B97" s="65" t="str">
        <f>IF(A97&lt;&gt;"",VLOOKUP(A97,'TABELA '!A51:AR1216,2,0),"")</f>
        <v/>
      </c>
      <c r="C97" s="94"/>
      <c r="D97" s="94"/>
      <c r="E97" s="73" t="str">
        <f>IF($A97&lt;&gt;"",IF($A97&lt;&gt;"",VLOOKUP($A97,'TABELA '!$A$4:$AR$1168,3,0),"")/100*C97,"")</f>
        <v/>
      </c>
      <c r="F97" s="74" t="str">
        <f>IF($A97&lt;&gt;"",IF($A97&lt;&gt;"",VLOOKUP($A97,'TABELA '!$A$4:$AR$1109,4,0),"")/100*C97/100*C97,"")</f>
        <v/>
      </c>
      <c r="G97" s="74" t="str">
        <f>IF($A97&lt;&gt;"",IF($A97&lt;&gt;"",VLOOKUP($A97,'TABELA '!$A$4:$AR$1168,5,0),"")/100*C97,"")</f>
        <v/>
      </c>
      <c r="H97" s="74" t="str">
        <f>IF($A97&lt;&gt;"",IF($A97&lt;&gt;"",VLOOKUP($A97,'TABELA '!$A$4:$AR$1168,6,0),"")/100*C97,"")</f>
        <v/>
      </c>
      <c r="I97" s="74" t="str">
        <f>IF($A97&lt;&gt;"",IF($A97&lt;&gt;"",VLOOKUP($A97,'TABELA '!$A$4:$AR$1168,7,0),"")/100*C97,"")</f>
        <v/>
      </c>
      <c r="J97" s="74" t="str">
        <f>IF($A97&lt;&gt;"",IF($A97&lt;&gt;"",VLOOKUP($A97,'TABELA '!$A$4:$AR$1168,8,0),"")/100*C97,"")</f>
        <v/>
      </c>
      <c r="K97" s="74" t="str">
        <f>IF($A97&lt;&gt;"",IF($A97&lt;&gt;"",VLOOKUP($A97,'TABELA '!$A$4:$AR$1171,11,0),"")/100*C97,"")</f>
        <v/>
      </c>
      <c r="L97" s="74" t="str">
        <f>IF($A97&lt;&gt;"",IF($A97&lt;&gt;"",VLOOKUP($A97,'TABELA '!$A$4:$AR$1109,10,0),"")/100*C97,"")</f>
        <v/>
      </c>
      <c r="M97" s="74" t="str">
        <f>IF($A97&lt;&gt;"",IF($A97&lt;&gt;"",VLOOKUP($A97,'TABELA '!$A$4:$AR$1109,11,0),"")/100*H97,"")</f>
        <v/>
      </c>
      <c r="N97" s="74" t="str">
        <f>IF($A97&lt;&gt;"",IF($A97&lt;&gt;"",VLOOKUP($A97,'TABELA '!$A$4:$AR$1109,12,0),"")/100*C97,"")</f>
        <v/>
      </c>
      <c r="O97" s="74" t="str">
        <f>IF($A97&lt;&gt;"",IF($A97&lt;&gt;"",VLOOKUP($A97,'TABELA '!$A$4:$AR$1109,13,0),"")/100*C97,"")</f>
        <v/>
      </c>
      <c r="P97" s="74" t="str">
        <f>IF($A97&lt;&gt;"",IF($A97&lt;&gt;"",VLOOKUP($A97,'TABELA '!$A$4:$AR$1109,14,0),"")/100*C97,"")</f>
        <v/>
      </c>
      <c r="Q97" s="74" t="str">
        <f>IF($A97&lt;&gt;"",IF($A97&lt;&gt;"",VLOOKUP($A97,'TABELA '!$A$4:$AR$1109,15,0),"")/100*C97,"")</f>
        <v/>
      </c>
      <c r="R97" s="74" t="str">
        <f>IF($A97&lt;&gt;"",IF($A97&lt;&gt;"",VLOOKUP($A97,'TABELA '!$A$4:$AR$1168,16,0),"")/100*C97,"")</f>
        <v/>
      </c>
      <c r="S97" s="74" t="str">
        <f>IF($A97&lt;&gt;"",IF($A97&lt;&gt;"",VLOOKUP($A97,'TABELA '!$A$4:$AR$1168,17,0),"")/100*C97,"")</f>
        <v/>
      </c>
      <c r="T97" s="74" t="str">
        <f>IF($A97&lt;&gt;"",IF($A97&lt;&gt;"",VLOOKUP($A97,'TABELA '!$A$4:$AR$1168,18,0),"")/100*C97,"")</f>
        <v/>
      </c>
      <c r="U97" s="74" t="str">
        <f>IF($A97&lt;&gt;"",IF($A97&lt;&gt;"",VLOOKUP($A97,'TABELA '!$A$4:$AR$1168,19,0),"")/100*C97,"")</f>
        <v/>
      </c>
      <c r="V97" s="74" t="str">
        <f>IF($A97&lt;&gt;"",IF($A97&lt;&gt;"",VLOOKUP($A97,'TABELA '!$A$4:$AR$1168,38,0),"")/100*C97,"")</f>
        <v/>
      </c>
      <c r="W97" s="69"/>
    </row>
    <row r="98" spans="1:23" ht="12.5" x14ac:dyDescent="0.25">
      <c r="A98"/>
      <c r="B98" s="65" t="str">
        <f>IF(A98&lt;&gt;"",VLOOKUP(A98,'TABELA '!A52:AR1217,2,0),"")</f>
        <v/>
      </c>
      <c r="C98" s="94"/>
      <c r="D98" s="94"/>
      <c r="E98" s="73" t="str">
        <f>IF($A98&lt;&gt;"",IF($A98&lt;&gt;"",VLOOKUP($A98,'TABELA '!$A$4:$AR$1168,3,0),"")/100*C98,"")</f>
        <v/>
      </c>
      <c r="F98" s="74" t="str">
        <f>IF($A98&lt;&gt;"",IF($A98&lt;&gt;"",VLOOKUP($A98,'TABELA '!$A$4:$AR$1109,4,0),"")/100*C98/100*C98,"")</f>
        <v/>
      </c>
      <c r="G98" s="74" t="str">
        <f>IF($A98&lt;&gt;"",IF($A98&lt;&gt;"",VLOOKUP($A98,'TABELA '!$A$4:$AR$1168,5,0),"")/100*C98,"")</f>
        <v/>
      </c>
      <c r="H98" s="74" t="str">
        <f>IF($A98&lt;&gt;"",IF($A98&lt;&gt;"",VLOOKUP($A98,'TABELA '!$A$4:$AR$1168,6,0),"")/100*C98,"")</f>
        <v/>
      </c>
      <c r="I98" s="74" t="str">
        <f>IF($A98&lt;&gt;"",IF($A98&lt;&gt;"",VLOOKUP($A98,'TABELA '!$A$4:$AR$1168,7,0),"")/100*C98,"")</f>
        <v/>
      </c>
      <c r="J98" s="74" t="str">
        <f>IF($A98&lt;&gt;"",IF($A98&lt;&gt;"",VLOOKUP($A98,'TABELA '!$A$4:$AR$1168,8,0),"")/100*C98,"")</f>
        <v/>
      </c>
      <c r="K98" s="74" t="str">
        <f>IF($A98&lt;&gt;"",IF($A98&lt;&gt;"",VLOOKUP($A98,'TABELA '!$A$4:$AR$1171,11,0),"")/100*C98,"")</f>
        <v/>
      </c>
      <c r="L98" s="74" t="str">
        <f>IF($A98&lt;&gt;"",IF($A98&lt;&gt;"",VLOOKUP($A98,'TABELA '!$A$4:$AR$1109,10,0),"")/100*C98,"")</f>
        <v/>
      </c>
      <c r="M98" s="74" t="str">
        <f>IF($A98&lt;&gt;"",IF($A98&lt;&gt;"",VLOOKUP($A98,'TABELA '!$A$4:$AR$1109,11,0),"")/100*H98,"")</f>
        <v/>
      </c>
      <c r="N98" s="74" t="str">
        <f>IF($A98&lt;&gt;"",IF($A98&lt;&gt;"",VLOOKUP($A98,'TABELA '!$A$4:$AR$1109,12,0),"")/100*C98,"")</f>
        <v/>
      </c>
      <c r="O98" s="74" t="str">
        <f>IF($A98&lt;&gt;"",IF($A98&lt;&gt;"",VLOOKUP($A98,'TABELA '!$A$4:$AR$1109,13,0),"")/100*C98,"")</f>
        <v/>
      </c>
      <c r="P98" s="74" t="str">
        <f>IF($A98&lt;&gt;"",IF($A98&lt;&gt;"",VLOOKUP($A98,'TABELA '!$A$4:$AR$1109,14,0),"")/100*C98,"")</f>
        <v/>
      </c>
      <c r="Q98" s="74" t="str">
        <f>IF($A98&lt;&gt;"",IF($A98&lt;&gt;"",VLOOKUP($A98,'TABELA '!$A$4:$AR$1109,15,0),"")/100*C98,"")</f>
        <v/>
      </c>
      <c r="R98" s="74" t="str">
        <f>IF($A98&lt;&gt;"",IF($A98&lt;&gt;"",VLOOKUP($A98,'TABELA '!$A$4:$AR$1168,16,0),"")/100*C98,"")</f>
        <v/>
      </c>
      <c r="S98" s="74" t="str">
        <f>IF($A98&lt;&gt;"",IF($A98&lt;&gt;"",VLOOKUP($A98,'TABELA '!$A$4:$AR$1168,17,0),"")/100*C98,"")</f>
        <v/>
      </c>
      <c r="T98" s="74" t="str">
        <f>IF($A98&lt;&gt;"",IF($A98&lt;&gt;"",VLOOKUP($A98,'TABELA '!$A$4:$AR$1168,18,0),"")/100*C98,"")</f>
        <v/>
      </c>
      <c r="U98" s="74" t="str">
        <f>IF($A98&lt;&gt;"",IF($A98&lt;&gt;"",VLOOKUP($A98,'TABELA '!$A$4:$AR$1168,19,0),"")/100*C98,"")</f>
        <v/>
      </c>
      <c r="V98" s="74" t="str">
        <f>IF($A98&lt;&gt;"",IF($A98&lt;&gt;"",VLOOKUP($A98,'TABELA '!$A$4:$AR$1168,38,0),"")/100*C98,"")</f>
        <v/>
      </c>
      <c r="W98" s="69"/>
    </row>
    <row r="99" spans="1:23" ht="12.5" x14ac:dyDescent="0.25">
      <c r="A99"/>
      <c r="B99" s="65" t="str">
        <f>IF(A99&lt;&gt;"",VLOOKUP(A99,'TABELA '!A53:AR1218,2,0),"")</f>
        <v/>
      </c>
      <c r="C99" s="94"/>
      <c r="D99" s="94"/>
      <c r="E99" s="73" t="str">
        <f>IF($A99&lt;&gt;"",IF($A99&lt;&gt;"",VLOOKUP($A99,'TABELA '!$A$4:$AR$1168,3,0),"")/100*C99,"")</f>
        <v/>
      </c>
      <c r="F99" s="74" t="str">
        <f>IF($A99&lt;&gt;"",IF($A99&lt;&gt;"",VLOOKUP($A99,'TABELA '!$A$4:$AR$1109,4,0),"")/100*C99/100*C99,"")</f>
        <v/>
      </c>
      <c r="G99" s="74" t="str">
        <f>IF($A99&lt;&gt;"",IF($A99&lt;&gt;"",VLOOKUP($A99,'TABELA '!$A$4:$AR$1168,5,0),"")/100*C99,"")</f>
        <v/>
      </c>
      <c r="H99" s="74" t="str">
        <f>IF($A99&lt;&gt;"",IF($A99&lt;&gt;"",VLOOKUP($A99,'TABELA '!$A$4:$AR$1168,6,0),"")/100*C99,"")</f>
        <v/>
      </c>
      <c r="I99" s="74" t="str">
        <f>IF($A99&lt;&gt;"",IF($A99&lt;&gt;"",VLOOKUP($A99,'TABELA '!$A$4:$AR$1168,7,0),"")/100*C99,"")</f>
        <v/>
      </c>
      <c r="J99" s="74" t="str">
        <f>IF($A99&lt;&gt;"",IF($A99&lt;&gt;"",VLOOKUP($A99,'TABELA '!$A$4:$AR$1168,8,0),"")/100*C99,"")</f>
        <v/>
      </c>
      <c r="K99" s="74" t="str">
        <f>IF($A99&lt;&gt;"",IF($A99&lt;&gt;"",VLOOKUP($A99,'TABELA '!$A$4:$AR$1171,11,0),"")/100*C99,"")</f>
        <v/>
      </c>
      <c r="L99" s="74" t="str">
        <f>IF($A99&lt;&gt;"",IF($A99&lt;&gt;"",VLOOKUP($A99,'TABELA '!$A$4:$AR$1109,10,0),"")/100*C99,"")</f>
        <v/>
      </c>
      <c r="M99" s="74" t="str">
        <f>IF($A99&lt;&gt;"",IF($A99&lt;&gt;"",VLOOKUP($A99,'TABELA '!$A$4:$AR$1109,11,0),"")/100*H99,"")</f>
        <v/>
      </c>
      <c r="N99" s="74" t="str">
        <f>IF($A99&lt;&gt;"",IF($A99&lt;&gt;"",VLOOKUP($A99,'TABELA '!$A$4:$AR$1109,12,0),"")/100*C99,"")</f>
        <v/>
      </c>
      <c r="O99" s="74" t="str">
        <f>IF($A99&lt;&gt;"",IF($A99&lt;&gt;"",VLOOKUP($A99,'TABELA '!$A$4:$AR$1109,13,0),"")/100*C99,"")</f>
        <v/>
      </c>
      <c r="P99" s="74" t="str">
        <f>IF($A99&lt;&gt;"",IF($A99&lt;&gt;"",VLOOKUP($A99,'TABELA '!$A$4:$AR$1109,14,0),"")/100*C99,"")</f>
        <v/>
      </c>
      <c r="Q99" s="74" t="str">
        <f>IF($A99&lt;&gt;"",IF($A99&lt;&gt;"",VLOOKUP($A99,'TABELA '!$A$4:$AR$1109,15,0),"")/100*C99,"")</f>
        <v/>
      </c>
      <c r="R99" s="74" t="str">
        <f>IF($A99&lt;&gt;"",IF($A99&lt;&gt;"",VLOOKUP($A99,'TABELA '!$A$4:$AR$1168,16,0),"")/100*C99,"")</f>
        <v/>
      </c>
      <c r="S99" s="74" t="str">
        <f>IF($A99&lt;&gt;"",IF($A99&lt;&gt;"",VLOOKUP($A99,'TABELA '!$A$4:$AR$1168,17,0),"")/100*C99,"")</f>
        <v/>
      </c>
      <c r="T99" s="74" t="str">
        <f>IF($A99&lt;&gt;"",IF($A99&lt;&gt;"",VLOOKUP($A99,'TABELA '!$A$4:$AR$1168,18,0),"")/100*C99,"")</f>
        <v/>
      </c>
      <c r="U99" s="74" t="str">
        <f>IF($A99&lt;&gt;"",IF($A99&lt;&gt;"",VLOOKUP($A99,'TABELA '!$A$4:$AR$1168,19,0),"")/100*C99,"")</f>
        <v/>
      </c>
      <c r="V99" s="74" t="str">
        <f>IF($A99&lt;&gt;"",IF($A99&lt;&gt;"",VLOOKUP($A99,'TABELA '!$A$4:$AR$1168,38,0),"")/100*C99,"")</f>
        <v/>
      </c>
      <c r="W99" s="69"/>
    </row>
    <row r="100" spans="1:23" ht="12.5" x14ac:dyDescent="0.25">
      <c r="A100"/>
      <c r="B100" s="65" t="str">
        <f>IF(A100&lt;&gt;"",VLOOKUP(A100,'TABELA '!A54:AR1219,2,0),"")</f>
        <v/>
      </c>
      <c r="C100" s="72"/>
      <c r="D100" s="72"/>
      <c r="E100" s="73" t="str">
        <f>IF($A100&lt;&gt;"",IF($A100&lt;&gt;"",VLOOKUP($A100,'TABELA '!$A$4:$AR$1168,3,0),"")/100*C100,"")</f>
        <v/>
      </c>
      <c r="F100" s="74" t="str">
        <f>IF($A100&lt;&gt;"",IF($A100&lt;&gt;"",VLOOKUP($A100,'TABELA '!$A$4:$AR$1109,4,0),"")/100*C100/100*C100,"")</f>
        <v/>
      </c>
      <c r="G100" s="74" t="str">
        <f>IF($A100&lt;&gt;"",IF($A100&lt;&gt;"",VLOOKUP($A100,'TABELA '!$A$4:$AR$1168,5,0),"")/100*C100,"")</f>
        <v/>
      </c>
      <c r="H100" s="74" t="str">
        <f>IF($A100&lt;&gt;"",IF($A100&lt;&gt;"",VLOOKUP($A100,'TABELA '!$A$4:$AR$1168,6,0),"")/100*C100,"")</f>
        <v/>
      </c>
      <c r="I100" s="74" t="str">
        <f>IF($A100&lt;&gt;"",IF($A100&lt;&gt;"",VLOOKUP($A100,'TABELA '!$A$4:$AR$1168,7,0),"")/100*C100,"")</f>
        <v/>
      </c>
      <c r="J100" s="74" t="str">
        <f>IF($A100&lt;&gt;"",IF($A100&lt;&gt;"",VLOOKUP($A100,'TABELA '!$A$4:$AR$1168,8,0),"")/100*C100,"")</f>
        <v/>
      </c>
      <c r="K100" s="74" t="str">
        <f>IF($A100&lt;&gt;"",IF($A100&lt;&gt;"",VLOOKUP($A100,'TABELA '!$A$4:$AR$1171,11,0),"")/100*C100,"")</f>
        <v/>
      </c>
      <c r="L100" s="74" t="str">
        <f>IF($A100&lt;&gt;"",IF($A100&lt;&gt;"",VLOOKUP($A100,'TABELA '!$A$4:$AR$1109,10,0),"")/100*C100,"")</f>
        <v/>
      </c>
      <c r="M100" s="74" t="str">
        <f>IF($A100&lt;&gt;"",IF($A100&lt;&gt;"",VLOOKUP($A100,'TABELA '!$A$4:$AR$1109,11,0),"")/100*H100,"")</f>
        <v/>
      </c>
      <c r="N100" s="74" t="str">
        <f>IF($A100&lt;&gt;"",IF($A100&lt;&gt;"",VLOOKUP($A100,'TABELA '!$A$4:$AR$1109,12,0),"")/100*C100,"")</f>
        <v/>
      </c>
      <c r="O100" s="74" t="str">
        <f>IF($A100&lt;&gt;"",IF($A100&lt;&gt;"",VLOOKUP($A100,'TABELA '!$A$4:$AR$1109,13,0),"")/100*C100,"")</f>
        <v/>
      </c>
      <c r="P100" s="74" t="str">
        <f>IF($A100&lt;&gt;"",IF($A100&lt;&gt;"",VLOOKUP($A100,'TABELA '!$A$4:$AR$1109,14,0),"")/100*C100,"")</f>
        <v/>
      </c>
      <c r="Q100" s="74" t="str">
        <f>IF($A100&lt;&gt;"",IF($A100&lt;&gt;"",VLOOKUP($A100,'TABELA '!$A$4:$AR$1109,15,0),"")/100*C100,"")</f>
        <v/>
      </c>
      <c r="R100" s="74" t="str">
        <f>IF($A100&lt;&gt;"",IF($A100&lt;&gt;"",VLOOKUP($A100,'TABELA '!$A$4:$AR$1168,16,0),"")/100*C100,"")</f>
        <v/>
      </c>
      <c r="S100" s="74" t="str">
        <f>IF($A100&lt;&gt;"",IF($A100&lt;&gt;"",VLOOKUP($A100,'TABELA '!$A$4:$AR$1168,17,0),"")/100*C100,"")</f>
        <v/>
      </c>
      <c r="T100" s="74" t="str">
        <f>IF($A100&lt;&gt;"",IF($A100&lt;&gt;"",VLOOKUP($A100,'TABELA '!$A$4:$AR$1168,18,0),"")/100*C100,"")</f>
        <v/>
      </c>
      <c r="U100" s="74" t="str">
        <f>IF($A100&lt;&gt;"",IF($A100&lt;&gt;"",VLOOKUP($A100,'TABELA '!$A$4:$AR$1168,19,0),"")/100*C100,"")</f>
        <v/>
      </c>
      <c r="V100" s="74" t="str">
        <f>IF($A100&lt;&gt;"",IF($A100&lt;&gt;"",VLOOKUP($A100,'TABELA '!$A$4:$AR$1168,38,0),"")/100*C100,"")</f>
        <v/>
      </c>
      <c r="W100" s="69"/>
    </row>
    <row r="101" spans="1:23" ht="12.5" x14ac:dyDescent="0.25">
      <c r="A101"/>
      <c r="B101" s="65" t="str">
        <f>IF(A101&lt;&gt;"",VLOOKUP(A101,'TABELA '!A55:AR1220,2,0),"")</f>
        <v/>
      </c>
      <c r="C101" s="72"/>
      <c r="D101" s="72"/>
      <c r="E101" s="73" t="str">
        <f>IF($A101&lt;&gt;"",IF($A101&lt;&gt;"",VLOOKUP($A101,'TABELA '!$A$4:$AR$1168,3,0),"")/100*C101,"")</f>
        <v/>
      </c>
      <c r="F101" s="74" t="str">
        <f>IF($A101&lt;&gt;"",IF($A101&lt;&gt;"",VLOOKUP($A101,'TABELA '!$A$4:$AR$1109,4,0),"")/100*C101/100*C101,"")</f>
        <v/>
      </c>
      <c r="G101" s="74" t="str">
        <f>IF($A101&lt;&gt;"",IF($A101&lt;&gt;"",VLOOKUP($A101,'TABELA '!$A$4:$AR$1168,5,0),"")/100*C101,"")</f>
        <v/>
      </c>
      <c r="H101" s="74" t="str">
        <f>IF($A101&lt;&gt;"",IF($A101&lt;&gt;"",VLOOKUP($A101,'TABELA '!$A$4:$AR$1168,6,0),"")/100*C101,"")</f>
        <v/>
      </c>
      <c r="I101" s="74" t="str">
        <f>IF($A101&lt;&gt;"",IF($A101&lt;&gt;"",VLOOKUP($A101,'TABELA '!$A$4:$AR$1168,7,0),"")/100*C101,"")</f>
        <v/>
      </c>
      <c r="J101" s="74" t="str">
        <f>IF($A101&lt;&gt;"",IF($A101&lt;&gt;"",VLOOKUP($A101,'TABELA '!$A$4:$AR$1168,8,0),"")/100*C101,"")</f>
        <v/>
      </c>
      <c r="K101" s="74" t="str">
        <f>IF($A101&lt;&gt;"",IF($A101&lt;&gt;"",VLOOKUP($A101,'TABELA '!$A$4:$AR$1171,11,0),"")/100*C101,"")</f>
        <v/>
      </c>
      <c r="L101" s="74" t="str">
        <f>IF($A101&lt;&gt;"",IF($A101&lt;&gt;"",VLOOKUP($A101,'TABELA '!$A$4:$AR$1109,10,0),"")/100*C101,"")</f>
        <v/>
      </c>
      <c r="M101" s="74" t="str">
        <f>IF($A101&lt;&gt;"",IF($A101&lt;&gt;"",VLOOKUP($A101,'TABELA '!$A$4:$AR$1109,11,0),"")/100*H101,"")</f>
        <v/>
      </c>
      <c r="N101" s="74" t="str">
        <f>IF($A101&lt;&gt;"",IF($A101&lt;&gt;"",VLOOKUP($A101,'TABELA '!$A$4:$AR$1109,12,0),"")/100*C101,"")</f>
        <v/>
      </c>
      <c r="O101" s="74" t="str">
        <f>IF($A101&lt;&gt;"",IF($A101&lt;&gt;"",VLOOKUP($A101,'TABELA '!$A$4:$AR$1109,13,0),"")/100*C101,"")</f>
        <v/>
      </c>
      <c r="P101" s="74" t="str">
        <f>IF($A101&lt;&gt;"",IF($A101&lt;&gt;"",VLOOKUP($A101,'TABELA '!$A$4:$AR$1109,14,0),"")/100*C101,"")</f>
        <v/>
      </c>
      <c r="Q101" s="74" t="str">
        <f>IF($A101&lt;&gt;"",IF($A101&lt;&gt;"",VLOOKUP($A101,'TABELA '!$A$4:$AR$1109,15,0),"")/100*C101,"")</f>
        <v/>
      </c>
      <c r="R101" s="74" t="str">
        <f>IF($A101&lt;&gt;"",IF($A101&lt;&gt;"",VLOOKUP($A101,'TABELA '!$A$4:$AR$1168,16,0),"")/100*C101,"")</f>
        <v/>
      </c>
      <c r="S101" s="74" t="str">
        <f>IF($A101&lt;&gt;"",IF($A101&lt;&gt;"",VLOOKUP($A101,'TABELA '!$A$4:$AR$1168,17,0),"")/100*C101,"")</f>
        <v/>
      </c>
      <c r="T101" s="74" t="str">
        <f>IF($A101&lt;&gt;"",IF($A101&lt;&gt;"",VLOOKUP($A101,'TABELA '!$A$4:$AR$1168,18,0),"")/100*C101,"")</f>
        <v/>
      </c>
      <c r="U101" s="74" t="str">
        <f>IF($A101&lt;&gt;"",IF($A101&lt;&gt;"",VLOOKUP($A101,'TABELA '!$A$4:$AR$1168,19,0),"")/100*C101,"")</f>
        <v/>
      </c>
      <c r="V101" s="74" t="str">
        <f>IF($A101&lt;&gt;"",IF($A101&lt;&gt;"",VLOOKUP($A101,'TABELA '!$A$4:$AR$1168,38,0),"")/100*C101,"")</f>
        <v/>
      </c>
      <c r="W101" s="69"/>
    </row>
    <row r="102" spans="1:23" ht="12.5" x14ac:dyDescent="0.25">
      <c r="A102"/>
      <c r="B102" s="65" t="str">
        <f>IF(A102&lt;&gt;"",VLOOKUP(A102,'TABELA '!A56:AR1221,2,0),"")</f>
        <v/>
      </c>
      <c r="C102" s="72"/>
      <c r="D102" s="72"/>
      <c r="E102" s="73" t="str">
        <f>IF($A102&lt;&gt;"",IF($A102&lt;&gt;"",VLOOKUP($A102,'TABELA '!$A$4:$AR$1168,3,0),"")/100*C102,"")</f>
        <v/>
      </c>
      <c r="F102" s="74" t="str">
        <f>IF($A102&lt;&gt;"",IF($A102&lt;&gt;"",VLOOKUP($A102,'TABELA '!$A$4:$AR$1109,4,0),"")/100*C102/100*C102,"")</f>
        <v/>
      </c>
      <c r="G102" s="74" t="str">
        <f>IF($A102&lt;&gt;"",IF($A102&lt;&gt;"",VLOOKUP($A102,'TABELA '!$A$4:$AR$1168,5,0),"")/100*C102,"")</f>
        <v/>
      </c>
      <c r="H102" s="74" t="str">
        <f>IF($A102&lt;&gt;"",IF($A102&lt;&gt;"",VLOOKUP($A102,'TABELA '!$A$4:$AR$1168,6,0),"")/100*C102,"")</f>
        <v/>
      </c>
      <c r="I102" s="74" t="str">
        <f>IF($A102&lt;&gt;"",IF($A102&lt;&gt;"",VLOOKUP($A102,'TABELA '!$A$4:$AR$1168,7,0),"")/100*C102,"")</f>
        <v/>
      </c>
      <c r="J102" s="74" t="str">
        <f>IF($A102&lt;&gt;"",IF($A102&lt;&gt;"",VLOOKUP($A102,'TABELA '!$A$4:$AR$1168,8,0),"")/100*C102,"")</f>
        <v/>
      </c>
      <c r="K102" s="74" t="str">
        <f>IF($A102&lt;&gt;"",IF($A102&lt;&gt;"",VLOOKUP($A102,'TABELA '!$A$4:$AR$1171,11,0),"")/100*C102,"")</f>
        <v/>
      </c>
      <c r="L102" s="74" t="str">
        <f>IF($A102&lt;&gt;"",IF($A102&lt;&gt;"",VLOOKUP($A102,'TABELA '!$A$4:$AR$1109,10,0),"")/100*C102,"")</f>
        <v/>
      </c>
      <c r="M102" s="74" t="str">
        <f>IF($A102&lt;&gt;"",IF($A102&lt;&gt;"",VLOOKUP($A102,'TABELA '!$A$4:$AR$1109,11,0),"")/100*H102,"")</f>
        <v/>
      </c>
      <c r="N102" s="74" t="str">
        <f>IF($A102&lt;&gt;"",IF($A102&lt;&gt;"",VLOOKUP($A102,'TABELA '!$A$4:$AR$1109,12,0),"")/100*C102,"")</f>
        <v/>
      </c>
      <c r="O102" s="74" t="str">
        <f>IF($A102&lt;&gt;"",IF($A102&lt;&gt;"",VLOOKUP($A102,'TABELA '!$A$4:$AR$1109,13,0),"")/100*C102,"")</f>
        <v/>
      </c>
      <c r="P102" s="74" t="str">
        <f>IF($A102&lt;&gt;"",IF($A102&lt;&gt;"",VLOOKUP($A102,'TABELA '!$A$4:$AR$1109,14,0),"")/100*C102,"")</f>
        <v/>
      </c>
      <c r="Q102" s="74" t="str">
        <f>IF($A102&lt;&gt;"",IF($A102&lt;&gt;"",VLOOKUP($A102,'TABELA '!$A$4:$AR$1109,15,0),"")/100*C102,"")</f>
        <v/>
      </c>
      <c r="R102" s="74" t="str">
        <f>IF($A102&lt;&gt;"",IF($A102&lt;&gt;"",VLOOKUP($A102,'TABELA '!$A$4:$AR$1168,16,0),"")/100*C102,"")</f>
        <v/>
      </c>
      <c r="S102" s="74" t="str">
        <f>IF($A102&lt;&gt;"",IF($A102&lt;&gt;"",VLOOKUP($A102,'TABELA '!$A$4:$AR$1168,17,0),"")/100*C102,"")</f>
        <v/>
      </c>
      <c r="T102" s="74" t="str">
        <f>IF($A102&lt;&gt;"",IF($A102&lt;&gt;"",VLOOKUP($A102,'TABELA '!$A$4:$AR$1168,18,0),"")/100*C102,"")</f>
        <v/>
      </c>
      <c r="U102" s="74" t="str">
        <f>IF($A102&lt;&gt;"",IF($A102&lt;&gt;"",VLOOKUP($A102,'TABELA '!$A$4:$AR$1168,19,0),"")/100*C102,"")</f>
        <v/>
      </c>
      <c r="V102" s="74" t="str">
        <f>IF($A102&lt;&gt;"",IF($A102&lt;&gt;"",VLOOKUP($A102,'TABELA '!$A$4:$AR$1168,38,0),"")/100*C102,"")</f>
        <v/>
      </c>
      <c r="W102" s="69"/>
    </row>
    <row r="103" spans="1:23" ht="12.5" x14ac:dyDescent="0.25">
      <c r="A103"/>
      <c r="B103" s="65" t="str">
        <f>IF(A103&lt;&gt;"",VLOOKUP(A103,'TABELA '!A57:AR1222,2,0),"")</f>
        <v/>
      </c>
      <c r="C103" s="72"/>
      <c r="D103" s="72"/>
      <c r="E103" s="73" t="str">
        <f>IF($A103&lt;&gt;"",IF($A103&lt;&gt;"",VLOOKUP($A103,'TABELA '!$A$4:$AR$1168,3,0),"")/100*C103,"")</f>
        <v/>
      </c>
      <c r="F103" s="74" t="str">
        <f>IF($A103&lt;&gt;"",IF($A103&lt;&gt;"",VLOOKUP($A103,'TABELA '!$A$4:$AR$1109,4,0),"")/100*C103/100*C103,"")</f>
        <v/>
      </c>
      <c r="G103" s="74" t="str">
        <f>IF($A103&lt;&gt;"",IF($A103&lt;&gt;"",VLOOKUP($A103,'TABELA '!$A$4:$AR$1168,5,0),"")/100*C103,"")</f>
        <v/>
      </c>
      <c r="H103" s="74" t="str">
        <f>IF($A103&lt;&gt;"",IF($A103&lt;&gt;"",VLOOKUP($A103,'TABELA '!$A$4:$AR$1168,6,0),"")/100*C103,"")</f>
        <v/>
      </c>
      <c r="I103" s="74" t="str">
        <f>IF($A103&lt;&gt;"",IF($A103&lt;&gt;"",VLOOKUP($A103,'TABELA '!$A$4:$AR$1168,7,0),"")/100*C103,"")</f>
        <v/>
      </c>
      <c r="J103" s="74" t="str">
        <f>IF($A103&lt;&gt;"",IF($A103&lt;&gt;"",VLOOKUP($A103,'TABELA '!$A$4:$AR$1168,8,0),"")/100*C103,"")</f>
        <v/>
      </c>
      <c r="K103" s="74" t="str">
        <f>IF($A103&lt;&gt;"",IF($A103&lt;&gt;"",VLOOKUP($A103,'TABELA '!$A$4:$AR$1171,11,0),"")/100*C103,"")</f>
        <v/>
      </c>
      <c r="L103" s="74" t="str">
        <f>IF($A103&lt;&gt;"",IF($A103&lt;&gt;"",VLOOKUP($A103,'TABELA '!$A$4:$AR$1109,10,0),"")/100*C103,"")</f>
        <v/>
      </c>
      <c r="M103" s="74" t="str">
        <f>IF($A103&lt;&gt;"",IF($A103&lt;&gt;"",VLOOKUP($A103,'TABELA '!$A$4:$AR$1109,11,0),"")/100*H103,"")</f>
        <v/>
      </c>
      <c r="N103" s="74" t="str">
        <f>IF($A103&lt;&gt;"",IF($A103&lt;&gt;"",VLOOKUP($A103,'TABELA '!$A$4:$AR$1109,12,0),"")/100*C103,"")</f>
        <v/>
      </c>
      <c r="O103" s="74" t="str">
        <f>IF($A103&lt;&gt;"",IF($A103&lt;&gt;"",VLOOKUP($A103,'TABELA '!$A$4:$AR$1109,13,0),"")/100*C103,"")</f>
        <v/>
      </c>
      <c r="P103" s="74" t="str">
        <f>IF($A103&lt;&gt;"",IF($A103&lt;&gt;"",VLOOKUP($A103,'TABELA '!$A$4:$AR$1109,14,0),"")/100*C103,"")</f>
        <v/>
      </c>
      <c r="Q103" s="74" t="str">
        <f>IF($A103&lt;&gt;"",IF($A103&lt;&gt;"",VLOOKUP($A103,'TABELA '!$A$4:$AR$1109,15,0),"")/100*C103,"")</f>
        <v/>
      </c>
      <c r="R103" s="74" t="str">
        <f>IF($A103&lt;&gt;"",IF($A103&lt;&gt;"",VLOOKUP($A103,'TABELA '!$A$4:$AR$1168,16,0),"")/100*C103,"")</f>
        <v/>
      </c>
      <c r="S103" s="74" t="str">
        <f>IF($A103&lt;&gt;"",IF($A103&lt;&gt;"",VLOOKUP($A103,'TABELA '!$A$4:$AR$1168,17,0),"")/100*C103,"")</f>
        <v/>
      </c>
      <c r="T103" s="74" t="str">
        <f>IF($A103&lt;&gt;"",IF($A103&lt;&gt;"",VLOOKUP($A103,'TABELA '!$A$4:$AR$1168,18,0),"")/100*C103,"")</f>
        <v/>
      </c>
      <c r="U103" s="74" t="str">
        <f>IF($A103&lt;&gt;"",IF($A103&lt;&gt;"",VLOOKUP($A103,'TABELA '!$A$4:$AR$1168,19,0),"")/100*C103,"")</f>
        <v/>
      </c>
      <c r="V103" s="74" t="str">
        <f>IF($A103&lt;&gt;"",IF($A103&lt;&gt;"",VLOOKUP($A103,'TABELA '!$A$4:$AR$1168,38,0),"")/100*C103,"")</f>
        <v/>
      </c>
      <c r="W103" s="69"/>
    </row>
    <row r="104" spans="1:23" ht="12.5" x14ac:dyDescent="0.25">
      <c r="A104"/>
      <c r="B104" s="65" t="str">
        <f>IF(A104&lt;&gt;"",VLOOKUP(A104,'TABELA '!A58:AR1223,2,0),"")</f>
        <v/>
      </c>
      <c r="C104" s="72"/>
      <c r="D104" s="72"/>
      <c r="E104" s="73" t="str">
        <f>IF($A104&lt;&gt;"",IF($A104&lt;&gt;"",VLOOKUP($A104,'TABELA '!$A$4:$AR$1168,3,0),"")/100*C104,"")</f>
        <v/>
      </c>
      <c r="F104" s="74" t="str">
        <f>IF($A104&lt;&gt;"",IF($A104&lt;&gt;"",VLOOKUP($A104,'TABELA '!$A$4:$AR$1109,4,0),"")/100*C104/100*C104,"")</f>
        <v/>
      </c>
      <c r="G104" s="74" t="str">
        <f>IF($A104&lt;&gt;"",IF($A104&lt;&gt;"",VLOOKUP($A104,'TABELA '!$A$4:$AR$1168,5,0),"")/100*C104,"")</f>
        <v/>
      </c>
      <c r="H104" s="74" t="str">
        <f>IF($A104&lt;&gt;"",IF($A104&lt;&gt;"",VLOOKUP($A104,'TABELA '!$A$4:$AR$1168,6,0),"")/100*C104,"")</f>
        <v/>
      </c>
      <c r="I104" s="74" t="str">
        <f>IF($A104&lt;&gt;"",IF($A104&lt;&gt;"",VLOOKUP($A104,'TABELA '!$A$4:$AR$1168,7,0),"")/100*C104,"")</f>
        <v/>
      </c>
      <c r="J104" s="74" t="str">
        <f>IF($A104&lt;&gt;"",IF($A104&lt;&gt;"",VLOOKUP($A104,'TABELA '!$A$4:$AR$1168,8,0),"")/100*C104,"")</f>
        <v/>
      </c>
      <c r="K104" s="74" t="str">
        <f>IF($A104&lt;&gt;"",IF($A104&lt;&gt;"",VLOOKUP($A104,'TABELA '!$A$4:$AR$1171,11,0),"")/100*C104,"")</f>
        <v/>
      </c>
      <c r="L104" s="74" t="str">
        <f>IF($A104&lt;&gt;"",IF($A104&lt;&gt;"",VLOOKUP($A104,'TABELA '!$A$4:$AR$1109,10,0),"")/100*C104,"")</f>
        <v/>
      </c>
      <c r="M104" s="74" t="str">
        <f>IF($A104&lt;&gt;"",IF($A104&lt;&gt;"",VLOOKUP($A104,'TABELA '!$A$4:$AR$1109,11,0),"")/100*H104,"")</f>
        <v/>
      </c>
      <c r="N104" s="74" t="str">
        <f>IF($A104&lt;&gt;"",IF($A104&lt;&gt;"",VLOOKUP($A104,'TABELA '!$A$4:$AR$1109,12,0),"")/100*C104,"")</f>
        <v/>
      </c>
      <c r="O104" s="74" t="str">
        <f>IF($A104&lt;&gt;"",IF($A104&lt;&gt;"",VLOOKUP($A104,'TABELA '!$A$4:$AR$1109,13,0),"")/100*C104,"")</f>
        <v/>
      </c>
      <c r="P104" s="74" t="str">
        <f>IF($A104&lt;&gt;"",IF($A104&lt;&gt;"",VLOOKUP($A104,'TABELA '!$A$4:$AR$1109,14,0),"")/100*C104,"")</f>
        <v/>
      </c>
      <c r="Q104" s="74" t="str">
        <f>IF($A104&lt;&gt;"",IF($A104&lt;&gt;"",VLOOKUP($A104,'TABELA '!$A$4:$AR$1109,15,0),"")/100*C104,"")</f>
        <v/>
      </c>
      <c r="R104" s="74" t="str">
        <f>IF($A104&lt;&gt;"",IF($A104&lt;&gt;"",VLOOKUP($A104,'TABELA '!$A$4:$AR$1168,16,0),"")/100*C104,"")</f>
        <v/>
      </c>
      <c r="S104" s="74" t="str">
        <f>IF($A104&lt;&gt;"",IF($A104&lt;&gt;"",VLOOKUP($A104,'TABELA '!$A$4:$AR$1168,17,0),"")/100*C104,"")</f>
        <v/>
      </c>
      <c r="T104" s="74" t="str">
        <f>IF($A104&lt;&gt;"",IF($A104&lt;&gt;"",VLOOKUP($A104,'TABELA '!$A$4:$AR$1168,18,0),"")/100*C104,"")</f>
        <v/>
      </c>
      <c r="U104" s="74" t="str">
        <f>IF($A104&lt;&gt;"",IF($A104&lt;&gt;"",VLOOKUP($A104,'TABELA '!$A$4:$AR$1168,19,0),"")/100*C104,"")</f>
        <v/>
      </c>
      <c r="V104" s="74" t="str">
        <f>IF($A104&lt;&gt;"",IF($A104&lt;&gt;"",VLOOKUP($A104,'TABELA '!$A$4:$AR$1168,38,0),"")/100*C104,"")</f>
        <v/>
      </c>
      <c r="W104" s="69"/>
    </row>
    <row r="105" spans="1:23" ht="12.5" x14ac:dyDescent="0.25">
      <c r="A105"/>
      <c r="B105" s="65" t="str">
        <f>IF(A105&lt;&gt;"",VLOOKUP(A105,'TABELA '!A59:AR1224,2,0),"")</f>
        <v/>
      </c>
      <c r="C105" s="72"/>
      <c r="D105" s="72"/>
      <c r="E105" s="73" t="str">
        <f>IF($A105&lt;&gt;"",IF($A105&lt;&gt;"",VLOOKUP($A105,'TABELA '!$A$4:$AR$1168,3,0),"")/100*C105,"")</f>
        <v/>
      </c>
      <c r="F105" s="74" t="str">
        <f>IF($A105&lt;&gt;"",IF($A105&lt;&gt;"",VLOOKUP($A105,'TABELA '!$A$4:$AR$1109,4,0),"")/100*C105/100*C105,"")</f>
        <v/>
      </c>
      <c r="G105" s="74" t="str">
        <f>IF($A105&lt;&gt;"",IF($A105&lt;&gt;"",VLOOKUP($A105,'TABELA '!$A$4:$AR$1168,5,0),"")/100*C105,"")</f>
        <v/>
      </c>
      <c r="H105" s="74" t="str">
        <f>IF($A105&lt;&gt;"",IF($A105&lt;&gt;"",VLOOKUP($A105,'TABELA '!$A$4:$AR$1168,6,0),"")/100*C105,"")</f>
        <v/>
      </c>
      <c r="I105" s="74" t="str">
        <f>IF($A105&lt;&gt;"",IF($A105&lt;&gt;"",VLOOKUP($A105,'TABELA '!$A$4:$AR$1168,7,0),"")/100*C105,"")</f>
        <v/>
      </c>
      <c r="J105" s="74" t="str">
        <f>IF($A105&lt;&gt;"",IF($A105&lt;&gt;"",VLOOKUP($A105,'TABELA '!$A$4:$AR$1168,8,0),"")/100*C105,"")</f>
        <v/>
      </c>
      <c r="K105" s="74" t="str">
        <f>IF($A105&lt;&gt;"",IF($A105&lt;&gt;"",VLOOKUP($A105,'TABELA '!$A$4:$AR$1171,11,0),"")/100*C105,"")</f>
        <v/>
      </c>
      <c r="L105" s="74" t="str">
        <f>IF($A105&lt;&gt;"",IF($A105&lt;&gt;"",VLOOKUP($A105,'TABELA '!$A$4:$AR$1109,10,0),"")/100*C105,"")</f>
        <v/>
      </c>
      <c r="M105" s="74" t="str">
        <f>IF($A105&lt;&gt;"",IF($A105&lt;&gt;"",VLOOKUP($A105,'TABELA '!$A$4:$AR$1109,11,0),"")/100*H105,"")</f>
        <v/>
      </c>
      <c r="N105" s="74" t="str">
        <f>IF($A105&lt;&gt;"",IF($A105&lt;&gt;"",VLOOKUP($A105,'TABELA '!$A$4:$AR$1109,12,0),"")/100*C105,"")</f>
        <v/>
      </c>
      <c r="O105" s="74" t="str">
        <f>IF($A105&lt;&gt;"",IF($A105&lt;&gt;"",VLOOKUP($A105,'TABELA '!$A$4:$AR$1109,13,0),"")/100*C105,"")</f>
        <v/>
      </c>
      <c r="P105" s="74" t="str">
        <f>IF($A105&lt;&gt;"",IF($A105&lt;&gt;"",VLOOKUP($A105,'TABELA '!$A$4:$AR$1109,14,0),"")/100*C105,"")</f>
        <v/>
      </c>
      <c r="Q105" s="74" t="str">
        <f>IF($A105&lt;&gt;"",IF($A105&lt;&gt;"",VLOOKUP($A105,'TABELA '!$A$4:$AR$1109,15,0),"")/100*C105,"")</f>
        <v/>
      </c>
      <c r="R105" s="74" t="str">
        <f>IF($A105&lt;&gt;"",IF($A105&lt;&gt;"",VLOOKUP($A105,'TABELA '!$A$4:$AR$1168,16,0),"")/100*C105,"")</f>
        <v/>
      </c>
      <c r="S105" s="74" t="str">
        <f>IF($A105&lt;&gt;"",IF($A105&lt;&gt;"",VLOOKUP($A105,'TABELA '!$A$4:$AR$1168,17,0),"")/100*C105,"")</f>
        <v/>
      </c>
      <c r="T105" s="74" t="str">
        <f>IF($A105&lt;&gt;"",IF($A105&lt;&gt;"",VLOOKUP($A105,'TABELA '!$A$4:$AR$1168,18,0),"")/100*C105,"")</f>
        <v/>
      </c>
      <c r="U105" s="74" t="str">
        <f>IF($A105&lt;&gt;"",IF($A105&lt;&gt;"",VLOOKUP($A105,'TABELA '!$A$4:$AR$1168,19,0),"")/100*C105,"")</f>
        <v/>
      </c>
      <c r="V105" s="74" t="str">
        <f>IF($A105&lt;&gt;"",IF($A105&lt;&gt;"",VLOOKUP($A105,'TABELA '!$A$4:$AR$1168,38,0),"")/100*C105,"")</f>
        <v/>
      </c>
      <c r="W105" s="69"/>
    </row>
    <row r="106" spans="1:23" ht="12.5" x14ac:dyDescent="0.25">
      <c r="A106"/>
      <c r="B106" s="65" t="str">
        <f>IF(A106&lt;&gt;"",VLOOKUP(A106,'TABELA '!A60:AR1225,2,0),"")</f>
        <v/>
      </c>
      <c r="C106" s="72"/>
      <c r="D106" s="72"/>
      <c r="E106" s="73" t="str">
        <f>IF($A106&lt;&gt;"",IF($A106&lt;&gt;"",VLOOKUP($A106,'TABELA '!$A$4:$AR$1168,3,0),"")/100*C106,"")</f>
        <v/>
      </c>
      <c r="F106" s="74" t="str">
        <f>IF($A106&lt;&gt;"",IF($A106&lt;&gt;"",VLOOKUP($A106,'TABELA '!$A$4:$AR$1109,4,0),"")/100*C106/100*C106,"")</f>
        <v/>
      </c>
      <c r="G106" s="74" t="str">
        <f>IF($A106&lt;&gt;"",IF($A106&lt;&gt;"",VLOOKUP($A106,'TABELA '!$A$4:$AR$1168,5,0),"")/100*C106,"")</f>
        <v/>
      </c>
      <c r="H106" s="74" t="str">
        <f>IF($A106&lt;&gt;"",IF($A106&lt;&gt;"",VLOOKUP($A106,'TABELA '!$A$4:$AR$1168,6,0),"")/100*C106,"")</f>
        <v/>
      </c>
      <c r="I106" s="74" t="str">
        <f>IF($A106&lt;&gt;"",IF($A106&lt;&gt;"",VLOOKUP($A106,'TABELA '!$A$4:$AR$1168,7,0),"")/100*C106,"")</f>
        <v/>
      </c>
      <c r="J106" s="74" t="str">
        <f>IF($A106&lt;&gt;"",IF($A106&lt;&gt;"",VLOOKUP($A106,'TABELA '!$A$4:$AR$1168,8,0),"")/100*C106,"")</f>
        <v/>
      </c>
      <c r="K106" s="74" t="str">
        <f>IF($A106&lt;&gt;"",IF($A106&lt;&gt;"",VLOOKUP($A106,'TABELA '!$A$4:$AR$1171,11,0),"")/100*C106,"")</f>
        <v/>
      </c>
      <c r="L106" s="74" t="str">
        <f>IF($A106&lt;&gt;"",IF($A106&lt;&gt;"",VLOOKUP($A106,'TABELA '!$A$4:$AR$1109,10,0),"")/100*C106,"")</f>
        <v/>
      </c>
      <c r="M106" s="74" t="str">
        <f>IF($A106&lt;&gt;"",IF($A106&lt;&gt;"",VLOOKUP($A106,'TABELA '!$A$4:$AR$1109,11,0),"")/100*H106,"")</f>
        <v/>
      </c>
      <c r="N106" s="74" t="str">
        <f>IF($A106&lt;&gt;"",IF($A106&lt;&gt;"",VLOOKUP($A106,'TABELA '!$A$4:$AR$1109,12,0),"")/100*C106,"")</f>
        <v/>
      </c>
      <c r="O106" s="74" t="str">
        <f>IF($A106&lt;&gt;"",IF($A106&lt;&gt;"",VLOOKUP($A106,'TABELA '!$A$4:$AR$1109,13,0),"")/100*C106,"")</f>
        <v/>
      </c>
      <c r="P106" s="74" t="str">
        <f>IF($A106&lt;&gt;"",IF($A106&lt;&gt;"",VLOOKUP($A106,'TABELA '!$A$4:$AR$1109,14,0),"")/100*C106,"")</f>
        <v/>
      </c>
      <c r="Q106" s="74" t="str">
        <f>IF($A106&lt;&gt;"",IF($A106&lt;&gt;"",VLOOKUP($A106,'TABELA '!$A$4:$AR$1109,15,0),"")/100*C106,"")</f>
        <v/>
      </c>
      <c r="R106" s="74" t="str">
        <f>IF($A106&lt;&gt;"",IF($A106&lt;&gt;"",VLOOKUP($A106,'TABELA '!$A$4:$AR$1168,16,0),"")/100*C106,"")</f>
        <v/>
      </c>
      <c r="S106" s="74" t="str">
        <f>IF($A106&lt;&gt;"",IF($A106&lt;&gt;"",VLOOKUP($A106,'TABELA '!$A$4:$AR$1168,17,0),"")/100*C106,"")</f>
        <v/>
      </c>
      <c r="T106" s="74" t="str">
        <f>IF($A106&lt;&gt;"",IF($A106&lt;&gt;"",VLOOKUP($A106,'TABELA '!$A$4:$AR$1168,18,0),"")/100*C106,"")</f>
        <v/>
      </c>
      <c r="U106" s="74" t="str">
        <f>IF($A106&lt;&gt;"",IF($A106&lt;&gt;"",VLOOKUP($A106,'TABELA '!$A$4:$AR$1168,19,0),"")/100*C106,"")</f>
        <v/>
      </c>
      <c r="V106" s="74" t="str">
        <f>IF($A106&lt;&gt;"",IF($A106&lt;&gt;"",VLOOKUP($A106,'TABELA '!$A$4:$AR$1168,38,0),"")/100*C106,"")</f>
        <v/>
      </c>
      <c r="W106" s="69"/>
    </row>
    <row r="107" spans="1:23" ht="12.5" x14ac:dyDescent="0.25">
      <c r="A107"/>
      <c r="B107" s="65" t="str">
        <f>IF(A107&lt;&gt;"",VLOOKUP(A107,'TABELA '!A61:AR1226,2,0),"")</f>
        <v/>
      </c>
      <c r="C107" s="72"/>
      <c r="D107" s="72"/>
      <c r="E107" s="73" t="str">
        <f>IF($A107&lt;&gt;"",IF($A107&lt;&gt;"",VLOOKUP($A107,'TABELA '!$A$4:$AR$1168,3,0),"")/100*C107,"")</f>
        <v/>
      </c>
      <c r="F107" s="74" t="str">
        <f>IF($A107&lt;&gt;"",IF($A107&lt;&gt;"",VLOOKUP($A107,'TABELA '!$A$4:$AR$1109,4,0),"")/100*C107/100*C107,"")</f>
        <v/>
      </c>
      <c r="G107" s="74" t="str">
        <f>IF($A107&lt;&gt;"",IF($A107&lt;&gt;"",VLOOKUP($A107,'TABELA '!$A$4:$AR$1168,5,0),"")/100*C107,"")</f>
        <v/>
      </c>
      <c r="H107" s="74" t="str">
        <f>IF($A107&lt;&gt;"",IF($A107&lt;&gt;"",VLOOKUP($A107,'TABELA '!$A$4:$AR$1168,6,0),"")/100*C107,"")</f>
        <v/>
      </c>
      <c r="I107" s="74" t="str">
        <f>IF($A107&lt;&gt;"",IF($A107&lt;&gt;"",VLOOKUP($A107,'TABELA '!$A$4:$AR$1168,7,0),"")/100*C107,"")</f>
        <v/>
      </c>
      <c r="J107" s="74" t="str">
        <f>IF($A107&lt;&gt;"",IF($A107&lt;&gt;"",VLOOKUP($A107,'TABELA '!$A$4:$AR$1168,8,0),"")/100*C107,"")</f>
        <v/>
      </c>
      <c r="K107" s="74" t="str">
        <f>IF($A107&lt;&gt;"",IF($A107&lt;&gt;"",VLOOKUP($A107,'TABELA '!$A$4:$AR$1171,11,0),"")/100*C107,"")</f>
        <v/>
      </c>
      <c r="L107" s="74" t="str">
        <f>IF($A107&lt;&gt;"",IF($A107&lt;&gt;"",VLOOKUP($A107,'TABELA '!$A$4:$AR$1109,10,0),"")/100*C107,"")</f>
        <v/>
      </c>
      <c r="M107" s="74" t="str">
        <f>IF($A107&lt;&gt;"",IF($A107&lt;&gt;"",VLOOKUP($A107,'TABELA '!$A$4:$AR$1109,11,0),"")/100*H107,"")</f>
        <v/>
      </c>
      <c r="N107" s="74" t="str">
        <f>IF($A107&lt;&gt;"",IF($A107&lt;&gt;"",VLOOKUP($A107,'TABELA '!$A$4:$AR$1109,12,0),"")/100*C107,"")</f>
        <v/>
      </c>
      <c r="O107" s="74" t="str">
        <f>IF($A107&lt;&gt;"",IF($A107&lt;&gt;"",VLOOKUP($A107,'TABELA '!$A$4:$AR$1109,13,0),"")/100*C107,"")</f>
        <v/>
      </c>
      <c r="P107" s="74" t="str">
        <f>IF($A107&lt;&gt;"",IF($A107&lt;&gt;"",VLOOKUP($A107,'TABELA '!$A$4:$AR$1109,14,0),"")/100*C107,"")</f>
        <v/>
      </c>
      <c r="Q107" s="74" t="str">
        <f>IF($A107&lt;&gt;"",IF($A107&lt;&gt;"",VLOOKUP($A107,'TABELA '!$A$4:$AR$1109,15,0),"")/100*C107,"")</f>
        <v/>
      </c>
      <c r="R107" s="74" t="str">
        <f>IF($A107&lt;&gt;"",IF($A107&lt;&gt;"",VLOOKUP($A107,'TABELA '!$A$4:$AR$1168,16,0),"")/100*C107,"")</f>
        <v/>
      </c>
      <c r="S107" s="74" t="str">
        <f>IF($A107&lt;&gt;"",IF($A107&lt;&gt;"",VLOOKUP($A107,'TABELA '!$A$4:$AR$1168,17,0),"")/100*C107,"")</f>
        <v/>
      </c>
      <c r="T107" s="74" t="str">
        <f>IF($A107&lt;&gt;"",IF($A107&lt;&gt;"",VLOOKUP($A107,'TABELA '!$A$4:$AR$1168,18,0),"")/100*C107,"")</f>
        <v/>
      </c>
      <c r="U107" s="74" t="str">
        <f>IF($A107&lt;&gt;"",IF($A107&lt;&gt;"",VLOOKUP($A107,'TABELA '!$A$4:$AR$1168,19,0),"")/100*C107,"")</f>
        <v/>
      </c>
      <c r="V107" s="74" t="str">
        <f>IF($A107&lt;&gt;"",IF($A107&lt;&gt;"",VLOOKUP($A107,'TABELA '!$A$4:$AR$1168,38,0),"")/100*C107,"")</f>
        <v/>
      </c>
      <c r="W107" s="69"/>
    </row>
    <row r="108" spans="1:23" ht="12.5" x14ac:dyDescent="0.25">
      <c r="A108"/>
      <c r="B108" s="65" t="str">
        <f>IF(A108&lt;&gt;"",VLOOKUP(A108,'TABELA '!A62:AR1227,2,0),"")</f>
        <v/>
      </c>
      <c r="C108" s="72"/>
      <c r="D108" s="72"/>
      <c r="E108" s="73" t="str">
        <f>IF($A108&lt;&gt;"",IF($A108&lt;&gt;"",VLOOKUP($A108,'TABELA '!$A$4:$AR$1168,3,0),"")/100*C108,"")</f>
        <v/>
      </c>
      <c r="F108" s="74" t="str">
        <f>IF($A108&lt;&gt;"",IF($A108&lt;&gt;"",VLOOKUP($A108,'TABELA '!$A$4:$AR$1109,4,0),"")/100*C108/100*C108,"")</f>
        <v/>
      </c>
      <c r="G108" s="74" t="str">
        <f>IF($A108&lt;&gt;"",IF($A108&lt;&gt;"",VLOOKUP($A108,'TABELA '!$A$4:$AR$1168,5,0),"")/100*C108,"")</f>
        <v/>
      </c>
      <c r="H108" s="74" t="str">
        <f>IF($A108&lt;&gt;"",IF($A108&lt;&gt;"",VLOOKUP($A108,'TABELA '!$A$4:$AR$1168,6,0),"")/100*C108,"")</f>
        <v/>
      </c>
      <c r="I108" s="74" t="str">
        <f>IF($A108&lt;&gt;"",IF($A108&lt;&gt;"",VLOOKUP($A108,'TABELA '!$A$4:$AR$1168,7,0),"")/100*C108,"")</f>
        <v/>
      </c>
      <c r="J108" s="74" t="str">
        <f>IF($A108&lt;&gt;"",IF($A108&lt;&gt;"",VLOOKUP($A108,'TABELA '!$A$4:$AR$1168,8,0),"")/100*C108,"")</f>
        <v/>
      </c>
      <c r="K108" s="74" t="str">
        <f>IF($A108&lt;&gt;"",IF($A108&lt;&gt;"",VLOOKUP($A108,'TABELA '!$A$4:$AR$1171,11,0),"")/100*C108,"")</f>
        <v/>
      </c>
      <c r="L108" s="74" t="str">
        <f>IF($A108&lt;&gt;"",IF($A108&lt;&gt;"",VLOOKUP($A108,'TABELA '!$A$4:$AR$1109,10,0),"")/100*C108,"")</f>
        <v/>
      </c>
      <c r="M108" s="74" t="str">
        <f>IF($A108&lt;&gt;"",IF($A108&lt;&gt;"",VLOOKUP($A108,'TABELA '!$A$4:$AR$1109,11,0),"")/100*H108,"")</f>
        <v/>
      </c>
      <c r="N108" s="74" t="str">
        <f>IF($A108&lt;&gt;"",IF($A108&lt;&gt;"",VLOOKUP($A108,'TABELA '!$A$4:$AR$1109,12,0),"")/100*C108,"")</f>
        <v/>
      </c>
      <c r="O108" s="74" t="str">
        <f>IF($A108&lt;&gt;"",IF($A108&lt;&gt;"",VLOOKUP($A108,'TABELA '!$A$4:$AR$1109,13,0),"")/100*C108,"")</f>
        <v/>
      </c>
      <c r="P108" s="74" t="str">
        <f>IF($A108&lt;&gt;"",IF($A108&lt;&gt;"",VLOOKUP($A108,'TABELA '!$A$4:$AR$1109,14,0),"")/100*C108,"")</f>
        <v/>
      </c>
      <c r="Q108" s="74" t="str">
        <f>IF($A108&lt;&gt;"",IF($A108&lt;&gt;"",VLOOKUP($A108,'TABELA '!$A$4:$AR$1109,15,0),"")/100*C108,"")</f>
        <v/>
      </c>
      <c r="R108" s="74" t="str">
        <f>IF($A108&lt;&gt;"",IF($A108&lt;&gt;"",VLOOKUP($A108,'TABELA '!$A$4:$AR$1168,16,0),"")/100*C108,"")</f>
        <v/>
      </c>
      <c r="S108" s="74" t="str">
        <f>IF($A108&lt;&gt;"",IF($A108&lt;&gt;"",VLOOKUP($A108,'TABELA '!$A$4:$AR$1168,17,0),"")/100*C108,"")</f>
        <v/>
      </c>
      <c r="T108" s="74" t="str">
        <f>IF($A108&lt;&gt;"",IF($A108&lt;&gt;"",VLOOKUP($A108,'TABELA '!$A$4:$AR$1168,18,0),"")/100*C108,"")</f>
        <v/>
      </c>
      <c r="U108" s="74" t="str">
        <f>IF($A108&lt;&gt;"",IF($A108&lt;&gt;"",VLOOKUP($A108,'TABELA '!$A$4:$AR$1168,19,0),"")/100*C108,"")</f>
        <v/>
      </c>
      <c r="V108" s="74" t="str">
        <f>IF($A108&lt;&gt;"",IF($A108&lt;&gt;"",VLOOKUP($A108,'TABELA '!$A$4:$AR$1168,38,0),"")/100*C108,"")</f>
        <v/>
      </c>
      <c r="W108" s="69"/>
    </row>
    <row r="109" spans="1:23" ht="12.5" x14ac:dyDescent="0.25">
      <c r="A109"/>
      <c r="B109" s="65" t="str">
        <f>IF(A109&lt;&gt;"",VLOOKUP(A109,'TABELA '!A63:AR1228,2,0),"")</f>
        <v/>
      </c>
      <c r="C109" s="72"/>
      <c r="D109" s="72"/>
      <c r="E109" s="73" t="str">
        <f>IF($A109&lt;&gt;"",IF($A109&lt;&gt;"",VLOOKUP($A109,'TABELA '!$A$4:$AR$1168,3,0),"")/100*C109,"")</f>
        <v/>
      </c>
      <c r="F109" s="74" t="str">
        <f>IF($A109&lt;&gt;"",IF($A109&lt;&gt;"",VLOOKUP($A109,'TABELA '!$A$4:$AR$1109,4,0),"")/100*C109/100*C109,"")</f>
        <v/>
      </c>
      <c r="G109" s="74" t="str">
        <f>IF($A109&lt;&gt;"",IF($A109&lt;&gt;"",VLOOKUP($A109,'TABELA '!$A$4:$AR$1168,5,0),"")/100*C109,"")</f>
        <v/>
      </c>
      <c r="H109" s="74" t="str">
        <f>IF($A109&lt;&gt;"",IF($A109&lt;&gt;"",VLOOKUP($A109,'TABELA '!$A$4:$AR$1168,6,0),"")/100*C109,"")</f>
        <v/>
      </c>
      <c r="I109" s="74" t="str">
        <f>IF($A109&lt;&gt;"",IF($A109&lt;&gt;"",VLOOKUP($A109,'TABELA '!$A$4:$AR$1168,7,0),"")/100*C109,"")</f>
        <v/>
      </c>
      <c r="J109" s="74" t="str">
        <f>IF($A109&lt;&gt;"",IF($A109&lt;&gt;"",VLOOKUP($A109,'TABELA '!$A$4:$AR$1168,8,0),"")/100*C109,"")</f>
        <v/>
      </c>
      <c r="K109" s="74" t="str">
        <f>IF($A109&lt;&gt;"",IF($A109&lt;&gt;"",VLOOKUP($A109,'TABELA '!$A$4:$AR$1171,11,0),"")/100*C109,"")</f>
        <v/>
      </c>
      <c r="L109" s="74" t="str">
        <f>IF($A109&lt;&gt;"",IF($A109&lt;&gt;"",VLOOKUP($A109,'TABELA '!$A$4:$AR$1109,10,0),"")/100*C109,"")</f>
        <v/>
      </c>
      <c r="M109" s="74" t="str">
        <f>IF($A109&lt;&gt;"",IF($A109&lt;&gt;"",VLOOKUP($A109,'TABELA '!$A$4:$AR$1109,11,0),"")/100*H109,"")</f>
        <v/>
      </c>
      <c r="N109" s="74" t="str">
        <f>IF($A109&lt;&gt;"",IF($A109&lt;&gt;"",VLOOKUP($A109,'TABELA '!$A$4:$AR$1109,12,0),"")/100*C109,"")</f>
        <v/>
      </c>
      <c r="O109" s="74" t="str">
        <f>IF($A109&lt;&gt;"",IF($A109&lt;&gt;"",VLOOKUP($A109,'TABELA '!$A$4:$AR$1109,13,0),"")/100*C109,"")</f>
        <v/>
      </c>
      <c r="P109" s="74" t="str">
        <f>IF($A109&lt;&gt;"",IF($A109&lt;&gt;"",VLOOKUP($A109,'TABELA '!$A$4:$AR$1109,14,0),"")/100*C109,"")</f>
        <v/>
      </c>
      <c r="Q109" s="74" t="str">
        <f>IF($A109&lt;&gt;"",IF($A109&lt;&gt;"",VLOOKUP($A109,'TABELA '!$A$4:$AR$1109,15,0),"")/100*C109,"")</f>
        <v/>
      </c>
      <c r="R109" s="74" t="str">
        <f>IF($A109&lt;&gt;"",IF($A109&lt;&gt;"",VLOOKUP($A109,'TABELA '!$A$4:$AR$1168,16,0),"")/100*C109,"")</f>
        <v/>
      </c>
      <c r="S109" s="74" t="str">
        <f>IF($A109&lt;&gt;"",IF($A109&lt;&gt;"",VLOOKUP($A109,'TABELA '!$A$4:$AR$1168,17,0),"")/100*C109,"")</f>
        <v/>
      </c>
      <c r="T109" s="74" t="str">
        <f>IF($A109&lt;&gt;"",IF($A109&lt;&gt;"",VLOOKUP($A109,'TABELA '!$A$4:$AR$1168,18,0),"")/100*C109,"")</f>
        <v/>
      </c>
      <c r="U109" s="74" t="str">
        <f>IF($A109&lt;&gt;"",IF($A109&lt;&gt;"",VLOOKUP($A109,'TABELA '!$A$4:$AR$1168,19,0),"")/100*C109,"")</f>
        <v/>
      </c>
      <c r="V109" s="74" t="str">
        <f>IF($A109&lt;&gt;"",IF($A109&lt;&gt;"",VLOOKUP($A109,'TABELA '!$A$4:$AR$1168,38,0),"")/100*C109,"")</f>
        <v/>
      </c>
      <c r="W109" s="69"/>
    </row>
    <row r="110" spans="1:23" ht="12.5" x14ac:dyDescent="0.25">
      <c r="A110"/>
      <c r="B110" s="65" t="str">
        <f>IF(A110&lt;&gt;"",VLOOKUP(A110,'TABELA '!A64:AR1229,2,0),"")</f>
        <v/>
      </c>
      <c r="C110" s="72"/>
      <c r="D110" s="72"/>
      <c r="E110" s="73" t="str">
        <f>IF($A110&lt;&gt;"",IF($A110&lt;&gt;"",VLOOKUP($A110,'TABELA '!$A$4:$AR$1168,3,0),"")/100*C110,"")</f>
        <v/>
      </c>
      <c r="F110" s="74" t="str">
        <f>IF($A110&lt;&gt;"",IF($A110&lt;&gt;"",VLOOKUP($A110,'TABELA '!$A$4:$AR$1109,4,0),"")/100*C110/100*C110,"")</f>
        <v/>
      </c>
      <c r="G110" s="74" t="str">
        <f>IF($A110&lt;&gt;"",IF($A110&lt;&gt;"",VLOOKUP($A110,'TABELA '!$A$4:$AR$1168,5,0),"")/100*C110,"")</f>
        <v/>
      </c>
      <c r="H110" s="74" t="str">
        <f>IF($A110&lt;&gt;"",IF($A110&lt;&gt;"",VLOOKUP($A110,'TABELA '!$A$4:$AR$1168,6,0),"")/100*C110,"")</f>
        <v/>
      </c>
      <c r="I110" s="74" t="str">
        <f>IF($A110&lt;&gt;"",IF($A110&lt;&gt;"",VLOOKUP($A110,'TABELA '!$A$4:$AR$1168,7,0),"")/100*C110,"")</f>
        <v/>
      </c>
      <c r="J110" s="74" t="str">
        <f>IF($A110&lt;&gt;"",IF($A110&lt;&gt;"",VLOOKUP($A110,'TABELA '!$A$4:$AR$1168,8,0),"")/100*C110,"")</f>
        <v/>
      </c>
      <c r="K110" s="74" t="str">
        <f>IF($A110&lt;&gt;"",IF($A110&lt;&gt;"",VLOOKUP($A110,'TABELA '!$A$4:$AR$1171,11,0),"")/100*C110,"")</f>
        <v/>
      </c>
      <c r="L110" s="74" t="str">
        <f>IF($A110&lt;&gt;"",IF($A110&lt;&gt;"",VLOOKUP($A110,'TABELA '!$A$4:$AR$1109,10,0),"")/100*C110,"")</f>
        <v/>
      </c>
      <c r="M110" s="74" t="str">
        <f>IF($A110&lt;&gt;"",IF($A110&lt;&gt;"",VLOOKUP($A110,'TABELA '!$A$4:$AR$1109,11,0),"")/100*H110,"")</f>
        <v/>
      </c>
      <c r="N110" s="74" t="str">
        <f>IF($A110&lt;&gt;"",IF($A110&lt;&gt;"",VLOOKUP($A110,'TABELA '!$A$4:$AR$1109,12,0),"")/100*C110,"")</f>
        <v/>
      </c>
      <c r="O110" s="74" t="str">
        <f>IF($A110&lt;&gt;"",IF($A110&lt;&gt;"",VLOOKUP($A110,'TABELA '!$A$4:$AR$1109,13,0),"")/100*C110,"")</f>
        <v/>
      </c>
      <c r="P110" s="74" t="str">
        <f>IF($A110&lt;&gt;"",IF($A110&lt;&gt;"",VLOOKUP($A110,'TABELA '!$A$4:$AR$1109,14,0),"")/100*C110,"")</f>
        <v/>
      </c>
      <c r="Q110" s="74" t="str">
        <f>IF($A110&lt;&gt;"",IF($A110&lt;&gt;"",VLOOKUP($A110,'TABELA '!$A$4:$AR$1109,15,0),"")/100*C110,"")</f>
        <v/>
      </c>
      <c r="R110" s="74" t="str">
        <f>IF($A110&lt;&gt;"",IF($A110&lt;&gt;"",VLOOKUP($A110,'TABELA '!$A$4:$AR$1168,16,0),"")/100*C110,"")</f>
        <v/>
      </c>
      <c r="S110" s="74" t="str">
        <f>IF($A110&lt;&gt;"",IF($A110&lt;&gt;"",VLOOKUP($A110,'TABELA '!$A$4:$AR$1168,17,0),"")/100*C110,"")</f>
        <v/>
      </c>
      <c r="T110" s="74" t="str">
        <f>IF($A110&lt;&gt;"",IF($A110&lt;&gt;"",VLOOKUP($A110,'TABELA '!$A$4:$AR$1168,18,0),"")/100*C110,"")</f>
        <v/>
      </c>
      <c r="U110" s="74" t="str">
        <f>IF($A110&lt;&gt;"",IF($A110&lt;&gt;"",VLOOKUP($A110,'TABELA '!$A$4:$AR$1168,19,0),"")/100*C110,"")</f>
        <v/>
      </c>
      <c r="V110" s="74" t="str">
        <f>IF($A110&lt;&gt;"",IF($A110&lt;&gt;"",VLOOKUP($A110,'TABELA '!$A$4:$AR$1168,38,0),"")/100*C110,"")</f>
        <v/>
      </c>
      <c r="W110" s="69"/>
    </row>
    <row r="111" spans="1:23" ht="12.5" x14ac:dyDescent="0.25">
      <c r="A111"/>
      <c r="B111" s="65" t="str">
        <f>IF(A111&lt;&gt;"",VLOOKUP(A111,'TABELA '!A65:AR1230,2,0),"")</f>
        <v/>
      </c>
      <c r="C111" s="72"/>
      <c r="D111" s="72"/>
      <c r="E111" s="73" t="str">
        <f>IF($A111&lt;&gt;"",IF($A111&lt;&gt;"",VLOOKUP($A111,'TABELA '!$A$4:$AR$1168,3,0),"")/100*C111,"")</f>
        <v/>
      </c>
      <c r="F111" s="74" t="str">
        <f>IF($A111&lt;&gt;"",IF($A111&lt;&gt;"",VLOOKUP($A111,'TABELA '!$A$4:$AR$1109,4,0),"")/100*C111/100*C111,"")</f>
        <v/>
      </c>
      <c r="G111" s="74" t="str">
        <f>IF($A111&lt;&gt;"",IF($A111&lt;&gt;"",VLOOKUP($A111,'TABELA '!$A$4:$AR$1168,5,0),"")/100*C111,"")</f>
        <v/>
      </c>
      <c r="H111" s="74" t="str">
        <f>IF($A111&lt;&gt;"",IF($A111&lt;&gt;"",VLOOKUP($A111,'TABELA '!$A$4:$AR$1168,6,0),"")/100*C111,"")</f>
        <v/>
      </c>
      <c r="I111" s="74" t="str">
        <f>IF($A111&lt;&gt;"",IF($A111&lt;&gt;"",VLOOKUP($A111,'TABELA '!$A$4:$AR$1168,7,0),"")/100*C111,"")</f>
        <v/>
      </c>
      <c r="J111" s="74" t="str">
        <f>IF($A111&lt;&gt;"",IF($A111&lt;&gt;"",VLOOKUP($A111,'TABELA '!$A$4:$AR$1168,8,0),"")/100*C111,"")</f>
        <v/>
      </c>
      <c r="K111" s="74" t="str">
        <f>IF($A111&lt;&gt;"",IF($A111&lt;&gt;"",VLOOKUP($A111,'TABELA '!$A$4:$AR$1171,11,0),"")/100*C111,"")</f>
        <v/>
      </c>
      <c r="L111" s="74" t="str">
        <f>IF($A111&lt;&gt;"",IF($A111&lt;&gt;"",VLOOKUP($A111,'TABELA '!$A$4:$AR$1109,10,0),"")/100*C111,"")</f>
        <v/>
      </c>
      <c r="M111" s="74" t="str">
        <f>IF($A111&lt;&gt;"",IF($A111&lt;&gt;"",VLOOKUP($A111,'TABELA '!$A$4:$AR$1109,11,0),"")/100*H111,"")</f>
        <v/>
      </c>
      <c r="N111" s="74" t="str">
        <f>IF($A111&lt;&gt;"",IF($A111&lt;&gt;"",VLOOKUP($A111,'TABELA '!$A$4:$AR$1109,12,0),"")/100*C111,"")</f>
        <v/>
      </c>
      <c r="O111" s="74" t="str">
        <f>IF($A111&lt;&gt;"",IF($A111&lt;&gt;"",VLOOKUP($A111,'TABELA '!$A$4:$AR$1109,13,0),"")/100*C111,"")</f>
        <v/>
      </c>
      <c r="P111" s="74" t="str">
        <f>IF($A111&lt;&gt;"",IF($A111&lt;&gt;"",VLOOKUP($A111,'TABELA '!$A$4:$AR$1109,14,0),"")/100*C111,"")</f>
        <v/>
      </c>
      <c r="Q111" s="74" t="str">
        <f>IF($A111&lt;&gt;"",IF($A111&lt;&gt;"",VLOOKUP($A111,'TABELA '!$A$4:$AR$1109,15,0),"")/100*C111,"")</f>
        <v/>
      </c>
      <c r="R111" s="74" t="str">
        <f>IF($A111&lt;&gt;"",IF($A111&lt;&gt;"",VLOOKUP($A111,'TABELA '!$A$4:$AR$1168,16,0),"")/100*C111,"")</f>
        <v/>
      </c>
      <c r="S111" s="74" t="str">
        <f>IF($A111&lt;&gt;"",IF($A111&lt;&gt;"",VLOOKUP($A111,'TABELA '!$A$4:$AR$1168,17,0),"")/100*C111,"")</f>
        <v/>
      </c>
      <c r="T111" s="74" t="str">
        <f>IF($A111&lt;&gt;"",IF($A111&lt;&gt;"",VLOOKUP($A111,'TABELA '!$A$4:$AR$1168,18,0),"")/100*C111,"")</f>
        <v/>
      </c>
      <c r="U111" s="74" t="str">
        <f>IF($A111&lt;&gt;"",IF($A111&lt;&gt;"",VLOOKUP($A111,'TABELA '!$A$4:$AR$1168,19,0),"")/100*C111,"")</f>
        <v/>
      </c>
      <c r="V111" s="74" t="str">
        <f>IF($A111&lt;&gt;"",IF($A111&lt;&gt;"",VLOOKUP($A111,'TABELA '!$A$4:$AR$1168,38,0),"")/100*C111,"")</f>
        <v/>
      </c>
      <c r="W111" s="69"/>
    </row>
    <row r="112" spans="1:23" ht="12.5" x14ac:dyDescent="0.25">
      <c r="A112"/>
      <c r="B112" s="65" t="str">
        <f>IF(A112&lt;&gt;"",VLOOKUP(A112,'TABELA '!A66:AR1231,2,0),"")</f>
        <v/>
      </c>
      <c r="C112" s="72"/>
      <c r="D112" s="72"/>
      <c r="E112" s="73" t="str">
        <f>IF($A112&lt;&gt;"",IF($A112&lt;&gt;"",VLOOKUP($A112,'TABELA '!$A$4:$AR$1168,3,0),"")/100*C112,"")</f>
        <v/>
      </c>
      <c r="F112" s="74" t="str">
        <f>IF($A112&lt;&gt;"",IF($A112&lt;&gt;"",VLOOKUP($A112,'TABELA '!$A$4:$AR$1109,4,0),"")/100*C112/100*C112,"")</f>
        <v/>
      </c>
      <c r="G112" s="74" t="str">
        <f>IF($A112&lt;&gt;"",IF($A112&lt;&gt;"",VLOOKUP($A112,'TABELA '!$A$4:$AR$1168,5,0),"")/100*C112,"")</f>
        <v/>
      </c>
      <c r="H112" s="74" t="str">
        <f>IF($A112&lt;&gt;"",IF($A112&lt;&gt;"",VLOOKUP($A112,'TABELA '!$A$4:$AR$1168,6,0),"")/100*C112,"")</f>
        <v/>
      </c>
      <c r="I112" s="74" t="str">
        <f>IF($A112&lt;&gt;"",IF($A112&lt;&gt;"",VLOOKUP($A112,'TABELA '!$A$4:$AR$1168,7,0),"")/100*C112,"")</f>
        <v/>
      </c>
      <c r="J112" s="74" t="str">
        <f>IF($A112&lt;&gt;"",IF($A112&lt;&gt;"",VLOOKUP($A112,'TABELA '!$A$4:$AR$1168,8,0),"")/100*C112,"")</f>
        <v/>
      </c>
      <c r="K112" s="74" t="str">
        <f>IF($A112&lt;&gt;"",IF($A112&lt;&gt;"",VLOOKUP($A112,'TABELA '!$A$4:$AR$1171,11,0),"")/100*C112,"")</f>
        <v/>
      </c>
      <c r="L112" s="74" t="str">
        <f>IF($A112&lt;&gt;"",IF($A112&lt;&gt;"",VLOOKUP($A112,'TABELA '!$A$4:$AR$1109,10,0),"")/100*C112,"")</f>
        <v/>
      </c>
      <c r="M112" s="74" t="str">
        <f>IF($A112&lt;&gt;"",IF($A112&lt;&gt;"",VLOOKUP($A112,'TABELA '!$A$4:$AR$1109,11,0),"")/100*H112,"")</f>
        <v/>
      </c>
      <c r="N112" s="74" t="str">
        <f>IF($A112&lt;&gt;"",IF($A112&lt;&gt;"",VLOOKUP($A112,'TABELA '!$A$4:$AR$1109,12,0),"")/100*C112,"")</f>
        <v/>
      </c>
      <c r="O112" s="74" t="str">
        <f>IF($A112&lt;&gt;"",IF($A112&lt;&gt;"",VLOOKUP($A112,'TABELA '!$A$4:$AR$1109,13,0),"")/100*C112,"")</f>
        <v/>
      </c>
      <c r="P112" s="74" t="str">
        <f>IF($A112&lt;&gt;"",IF($A112&lt;&gt;"",VLOOKUP($A112,'TABELA '!$A$4:$AR$1109,14,0),"")/100*C112,"")</f>
        <v/>
      </c>
      <c r="Q112" s="74" t="str">
        <f>IF($A112&lt;&gt;"",IF($A112&lt;&gt;"",VLOOKUP($A112,'TABELA '!$A$4:$AR$1109,15,0),"")/100*C112,"")</f>
        <v/>
      </c>
      <c r="R112" s="74" t="str">
        <f>IF($A112&lt;&gt;"",IF($A112&lt;&gt;"",VLOOKUP($A112,'TABELA '!$A$4:$AR$1168,16,0),"")/100*C112,"")</f>
        <v/>
      </c>
      <c r="S112" s="74" t="str">
        <f>IF($A112&lt;&gt;"",IF($A112&lt;&gt;"",VLOOKUP($A112,'TABELA '!$A$4:$AR$1168,17,0),"")/100*C112,"")</f>
        <v/>
      </c>
      <c r="T112" s="74" t="str">
        <f>IF($A112&lt;&gt;"",IF($A112&lt;&gt;"",VLOOKUP($A112,'TABELA '!$A$4:$AR$1168,18,0),"")/100*C112,"")</f>
        <v/>
      </c>
      <c r="U112" s="74" t="str">
        <f>IF($A112&lt;&gt;"",IF($A112&lt;&gt;"",VLOOKUP($A112,'TABELA '!$A$4:$AR$1168,19,0),"")/100*C112,"")</f>
        <v/>
      </c>
      <c r="V112" s="74" t="str">
        <f>IF($A112&lt;&gt;"",IF($A112&lt;&gt;"",VLOOKUP($A112,'TABELA '!$A$4:$AR$1168,38,0),"")/100*C112,"")</f>
        <v/>
      </c>
      <c r="W112" s="69"/>
    </row>
    <row r="113" spans="1:23" ht="12.5" x14ac:dyDescent="0.25">
      <c r="A113"/>
      <c r="B113" s="65" t="str">
        <f>IF(A113&lt;&gt;"",VLOOKUP(A113,'TABELA '!A67:AR1232,2,0),"")</f>
        <v/>
      </c>
      <c r="C113" s="72"/>
      <c r="D113" s="72"/>
      <c r="E113" s="73" t="str">
        <f>IF($A113&lt;&gt;"",IF($A113&lt;&gt;"",VLOOKUP($A113,'TABELA '!$A$4:$AR$1168,3,0),"")/100*C113,"")</f>
        <v/>
      </c>
      <c r="F113" s="74" t="str">
        <f>IF($A113&lt;&gt;"",IF($A113&lt;&gt;"",VLOOKUP($A113,'TABELA '!$A$4:$AR$1109,4,0),"")/100*C113/100*C113,"")</f>
        <v/>
      </c>
      <c r="G113" s="74" t="str">
        <f>IF($A113&lt;&gt;"",IF($A113&lt;&gt;"",VLOOKUP($A113,'TABELA '!$A$4:$AR$1168,5,0),"")/100*C113,"")</f>
        <v/>
      </c>
      <c r="H113" s="74" t="str">
        <f>IF($A113&lt;&gt;"",IF($A113&lt;&gt;"",VLOOKUP($A113,'TABELA '!$A$4:$AR$1168,6,0),"")/100*C113,"")</f>
        <v/>
      </c>
      <c r="I113" s="74" t="str">
        <f>IF($A113&lt;&gt;"",IF($A113&lt;&gt;"",VLOOKUP($A113,'TABELA '!$A$4:$AR$1168,7,0),"")/100*C113,"")</f>
        <v/>
      </c>
      <c r="J113" s="74" t="str">
        <f>IF($A113&lt;&gt;"",IF($A113&lt;&gt;"",VLOOKUP($A113,'TABELA '!$A$4:$AR$1168,8,0),"")/100*C113,"")</f>
        <v/>
      </c>
      <c r="K113" s="74" t="str">
        <f>IF($A113&lt;&gt;"",IF($A113&lt;&gt;"",VLOOKUP($A113,'TABELA '!$A$4:$AR$1171,11,0),"")/100*C113,"")</f>
        <v/>
      </c>
      <c r="L113" s="74" t="str">
        <f>IF($A113&lt;&gt;"",IF($A113&lt;&gt;"",VLOOKUP($A113,'TABELA '!$A$4:$AR$1109,10,0),"")/100*C113,"")</f>
        <v/>
      </c>
      <c r="M113" s="74" t="str">
        <f>IF($A113&lt;&gt;"",IF($A113&lt;&gt;"",VLOOKUP($A113,'TABELA '!$A$4:$AR$1109,11,0),"")/100*H113,"")</f>
        <v/>
      </c>
      <c r="N113" s="74" t="str">
        <f>IF($A113&lt;&gt;"",IF($A113&lt;&gt;"",VLOOKUP($A113,'TABELA '!$A$4:$AR$1109,12,0),"")/100*C113,"")</f>
        <v/>
      </c>
      <c r="O113" s="74" t="str">
        <f>IF($A113&lt;&gt;"",IF($A113&lt;&gt;"",VLOOKUP($A113,'TABELA '!$A$4:$AR$1109,13,0),"")/100*C113,"")</f>
        <v/>
      </c>
      <c r="P113" s="74" t="str">
        <f>IF($A113&lt;&gt;"",IF($A113&lt;&gt;"",VLOOKUP($A113,'TABELA '!$A$4:$AR$1109,14,0),"")/100*C113,"")</f>
        <v/>
      </c>
      <c r="Q113" s="74" t="str">
        <f>IF($A113&lt;&gt;"",IF($A113&lt;&gt;"",VLOOKUP($A113,'TABELA '!$A$4:$AR$1109,15,0),"")/100*C113,"")</f>
        <v/>
      </c>
      <c r="R113" s="74" t="str">
        <f>IF($A113&lt;&gt;"",IF($A113&lt;&gt;"",VLOOKUP($A113,'TABELA '!$A$4:$AR$1168,16,0),"")/100*C113,"")</f>
        <v/>
      </c>
      <c r="S113" s="74" t="str">
        <f>IF($A113&lt;&gt;"",IF($A113&lt;&gt;"",VLOOKUP($A113,'TABELA '!$A$4:$AR$1168,17,0),"")/100*C113,"")</f>
        <v/>
      </c>
      <c r="T113" s="74" t="str">
        <f>IF($A113&lt;&gt;"",IF($A113&lt;&gt;"",VLOOKUP($A113,'TABELA '!$A$4:$AR$1168,18,0),"")/100*C113,"")</f>
        <v/>
      </c>
      <c r="U113" s="74" t="str">
        <f>IF($A113&lt;&gt;"",IF($A113&lt;&gt;"",VLOOKUP($A113,'TABELA '!$A$4:$AR$1168,19,0),"")/100*C113,"")</f>
        <v/>
      </c>
      <c r="V113" s="74" t="str">
        <f>IF($A113&lt;&gt;"",IF($A113&lt;&gt;"",VLOOKUP($A113,'TABELA '!$A$4:$AR$1168,38,0),"")/100*C113,"")</f>
        <v/>
      </c>
      <c r="W113" s="69"/>
    </row>
    <row r="114" spans="1:23" x14ac:dyDescent="0.2">
      <c r="A114" s="71"/>
      <c r="B114" s="65" t="str">
        <f>IF(A114&lt;&gt;"",VLOOKUP(A114,'TABELA '!A68:AR1233,2,0),"")</f>
        <v/>
      </c>
      <c r="C114" s="72"/>
      <c r="D114" s="72"/>
      <c r="E114" s="73" t="str">
        <f>IF($A114&lt;&gt;"",IF($A114&lt;&gt;"",VLOOKUP($A114,'TABELA '!$A$4:$AR$1168,3,0),"")/100*C114,"")</f>
        <v/>
      </c>
      <c r="F114" s="74" t="str">
        <f>IF($A114&lt;&gt;"",IF($A114&lt;&gt;"",VLOOKUP($A114,'TABELA '!$A$4:$AR$1109,4,0),"")/100*C114/100*C114,"")</f>
        <v/>
      </c>
      <c r="G114" s="74" t="str">
        <f>IF($A114&lt;&gt;"",IF($A114&lt;&gt;"",VLOOKUP($A114,'TABELA '!$A$4:$AR$1168,5,0),"")/100*C114,"")</f>
        <v/>
      </c>
      <c r="H114" s="74" t="str">
        <f>IF($A114&lt;&gt;"",IF($A114&lt;&gt;"",VLOOKUP($A114,'TABELA '!$A$4:$AR$1168,6,0),"")/100*C114,"")</f>
        <v/>
      </c>
      <c r="I114" s="74" t="str">
        <f>IF($A114&lt;&gt;"",IF($A114&lt;&gt;"",VLOOKUP($A114,'TABELA '!$A$4:$AR$1168,7,0),"")/100*C114,"")</f>
        <v/>
      </c>
      <c r="J114" s="74" t="str">
        <f>IF($A114&lt;&gt;"",IF($A114&lt;&gt;"",VLOOKUP($A114,'TABELA '!$A$4:$AR$1168,8,0),"")/100*C114,"")</f>
        <v/>
      </c>
      <c r="K114" s="74" t="str">
        <f>IF($A114&lt;&gt;"",IF($A114&lt;&gt;"",VLOOKUP($A114,'TABELA '!$A$4:$AR$1171,11,0),"")/100*C114,"")</f>
        <v/>
      </c>
      <c r="L114" s="74" t="str">
        <f>IF($A114&lt;&gt;"",IF($A114&lt;&gt;"",VLOOKUP($A114,'TABELA '!$A$4:$AR$1109,10,0),"")/100*C114,"")</f>
        <v/>
      </c>
      <c r="M114" s="74" t="str">
        <f>IF($A114&lt;&gt;"",IF($A114&lt;&gt;"",VLOOKUP($A114,'TABELA '!$A$4:$AR$1109,11,0),"")/100*H114,"")</f>
        <v/>
      </c>
      <c r="N114" s="74" t="str">
        <f>IF($A114&lt;&gt;"",IF($A114&lt;&gt;"",VLOOKUP($A114,'TABELA '!$A$4:$AR$1109,12,0),"")/100*C114,"")</f>
        <v/>
      </c>
      <c r="O114" s="74" t="str">
        <f>IF($A114&lt;&gt;"",IF($A114&lt;&gt;"",VLOOKUP($A114,'TABELA '!$A$4:$AR$1109,13,0),"")/100*C114,"")</f>
        <v/>
      </c>
      <c r="P114" s="74" t="str">
        <f>IF($A114&lt;&gt;"",IF($A114&lt;&gt;"",VLOOKUP($A114,'TABELA '!$A$4:$AR$1109,14,0),"")/100*C114,"")</f>
        <v/>
      </c>
      <c r="Q114" s="74" t="str">
        <f>IF($A114&lt;&gt;"",IF($A114&lt;&gt;"",VLOOKUP($A114,'TABELA '!$A$4:$AR$1109,15,0),"")/100*C114,"")</f>
        <v/>
      </c>
      <c r="R114" s="74" t="str">
        <f>IF($A114&lt;&gt;"",IF($A114&lt;&gt;"",VLOOKUP($A114,'TABELA '!$A$4:$AR$1168,16,0),"")/100*C114,"")</f>
        <v/>
      </c>
      <c r="S114" s="74" t="str">
        <f>IF($A114&lt;&gt;"",IF($A114&lt;&gt;"",VLOOKUP($A114,'TABELA '!$A$4:$AR$1168,17,0),"")/100*C114,"")</f>
        <v/>
      </c>
      <c r="T114" s="74" t="str">
        <f>IF($A114&lt;&gt;"",IF($A114&lt;&gt;"",VLOOKUP($A114,'TABELA '!$A$4:$AR$1168,18,0),"")/100*C114,"")</f>
        <v/>
      </c>
      <c r="U114" s="74" t="str">
        <f>IF($A114&lt;&gt;"",IF($A114&lt;&gt;"",VLOOKUP($A114,'TABELA '!$A$4:$AR$1168,19,0),"")/100*C114,"")</f>
        <v/>
      </c>
      <c r="V114" s="74" t="str">
        <f>IF($A114&lt;&gt;"",IF($A114&lt;&gt;"",VLOOKUP($A114,'TABELA '!$A$4:$AR$1168,38,0),"")/100*C114,"")</f>
        <v/>
      </c>
      <c r="W114" s="69"/>
    </row>
    <row r="115" spans="1:23" ht="12.5" x14ac:dyDescent="0.25">
      <c r="A115"/>
      <c r="B115" s="65" t="str">
        <f>IF(A115&lt;&gt;"",VLOOKUP(A115,'TABELA '!A69:AR1234,2,0),"")</f>
        <v/>
      </c>
      <c r="C115" s="72"/>
      <c r="D115" s="72"/>
      <c r="E115" s="73" t="str">
        <f>IF($A115&lt;&gt;"",IF($A115&lt;&gt;"",VLOOKUP($A115,'TABELA '!$A$4:$AR$1168,3,0),"")/100*C115,"")</f>
        <v/>
      </c>
      <c r="F115" s="74" t="str">
        <f>IF($A115&lt;&gt;"",IF($A115&lt;&gt;"",VLOOKUP($A115,'TABELA '!$A$4:$AR$1109,4,0),"")/100*C115/100*C115,"")</f>
        <v/>
      </c>
      <c r="G115" s="74" t="str">
        <f>IF($A115&lt;&gt;"",IF($A115&lt;&gt;"",VLOOKUP($A115,'TABELA '!$A$4:$AR$1168,5,0),"")/100*C115,"")</f>
        <v/>
      </c>
      <c r="H115" s="74" t="str">
        <f>IF($A115&lt;&gt;"",IF($A115&lt;&gt;"",VLOOKUP($A115,'TABELA '!$A$4:$AR$1168,6,0),"")/100*C115,"")</f>
        <v/>
      </c>
      <c r="I115" s="74" t="str">
        <f>IF($A115&lt;&gt;"",IF($A115&lt;&gt;"",VLOOKUP($A115,'TABELA '!$A$4:$AR$1168,7,0),"")/100*C115,"")</f>
        <v/>
      </c>
      <c r="J115" s="74" t="str">
        <f>IF($A115&lt;&gt;"",IF($A115&lt;&gt;"",VLOOKUP($A115,'TABELA '!$A$4:$AR$1168,8,0),"")/100*C115,"")</f>
        <v/>
      </c>
      <c r="K115" s="74" t="str">
        <f>IF($A115&lt;&gt;"",IF($A115&lt;&gt;"",VLOOKUP($A115,'TABELA '!$A$4:$AR$1171,11,0),"")/100*C115,"")</f>
        <v/>
      </c>
      <c r="L115" s="74" t="str">
        <f>IF($A115&lt;&gt;"",IF($A115&lt;&gt;"",VLOOKUP($A115,'TABELA '!$A$4:$AR$1109,10,0),"")/100*C115,"")</f>
        <v/>
      </c>
      <c r="M115" s="74" t="str">
        <f>IF($A115&lt;&gt;"",IF($A115&lt;&gt;"",VLOOKUP($A115,'TABELA '!$A$4:$AR$1109,11,0),"")/100*H115,"")</f>
        <v/>
      </c>
      <c r="N115" s="74" t="str">
        <f>IF($A115&lt;&gt;"",IF($A115&lt;&gt;"",VLOOKUP($A115,'TABELA '!$A$4:$AR$1109,12,0),"")/100*C115,"")</f>
        <v/>
      </c>
      <c r="O115" s="74" t="str">
        <f>IF($A115&lt;&gt;"",IF($A115&lt;&gt;"",VLOOKUP($A115,'TABELA '!$A$4:$AR$1109,13,0),"")/100*C115,"")</f>
        <v/>
      </c>
      <c r="P115" s="74" t="str">
        <f>IF($A115&lt;&gt;"",IF($A115&lt;&gt;"",VLOOKUP($A115,'TABELA '!$A$4:$AR$1109,14,0),"")/100*C115,"")</f>
        <v/>
      </c>
      <c r="Q115" s="74" t="str">
        <f>IF($A115&lt;&gt;"",IF($A115&lt;&gt;"",VLOOKUP($A115,'TABELA '!$A$4:$AR$1109,15,0),"")/100*C115,"")</f>
        <v/>
      </c>
      <c r="R115" s="74" t="str">
        <f>IF($A115&lt;&gt;"",IF($A115&lt;&gt;"",VLOOKUP($A115,'TABELA '!$A$4:$AR$1168,16,0),"")/100*C115,"")</f>
        <v/>
      </c>
      <c r="S115" s="74" t="str">
        <f>IF($A115&lt;&gt;"",IF($A115&lt;&gt;"",VLOOKUP($A115,'TABELA '!$A$4:$AR$1168,17,0),"")/100*C115,"")</f>
        <v/>
      </c>
      <c r="T115" s="74" t="str">
        <f>IF($A115&lt;&gt;"",IF($A115&lt;&gt;"",VLOOKUP($A115,'TABELA '!$A$4:$AR$1168,18,0),"")/100*C115,"")</f>
        <v/>
      </c>
      <c r="U115" s="74" t="str">
        <f>IF($A115&lt;&gt;"",IF($A115&lt;&gt;"",VLOOKUP($A115,'TABELA '!$A$4:$AR$1168,19,0),"")/100*C115,"")</f>
        <v/>
      </c>
      <c r="V115" s="74" t="str">
        <f>IF($A115&lt;&gt;"",IF($A115&lt;&gt;"",VLOOKUP($A115,'TABELA '!$A$4:$AR$1168,38,0),"")/100*C115,"")</f>
        <v/>
      </c>
      <c r="W115" s="69"/>
    </row>
    <row r="116" spans="1:23" x14ac:dyDescent="0.2">
      <c r="A116" s="71"/>
      <c r="B116" s="65" t="str">
        <f>IF(A116&lt;&gt;"",VLOOKUP(A116,'TABELA '!A70:AR1235,2,0),"")</f>
        <v/>
      </c>
      <c r="C116" s="72"/>
      <c r="D116" s="72"/>
      <c r="E116" s="73" t="str">
        <f>IF($A116&lt;&gt;"",IF($A116&lt;&gt;"",VLOOKUP($A116,'TABELA '!$A$4:$AR$1168,3,0),"")/100*C116,"")</f>
        <v/>
      </c>
      <c r="F116" s="74" t="str">
        <f>IF($A116&lt;&gt;"",IF($A116&lt;&gt;"",VLOOKUP($A116,'TABELA '!$A$4:$AR$1109,4,0),"")/100*C116/100*C116,"")</f>
        <v/>
      </c>
      <c r="G116" s="74" t="str">
        <f>IF($A116&lt;&gt;"",IF($A116&lt;&gt;"",VLOOKUP($A116,'TABELA '!$A$4:$AR$1168,5,0),"")/100*C116,"")</f>
        <v/>
      </c>
      <c r="H116" s="74" t="str">
        <f>IF($A116&lt;&gt;"",IF($A116&lt;&gt;"",VLOOKUP($A116,'TABELA '!$A$4:$AR$1168,6,0),"")/100*C116,"")</f>
        <v/>
      </c>
      <c r="I116" s="74" t="str">
        <f>IF($A116&lt;&gt;"",IF($A116&lt;&gt;"",VLOOKUP($A116,'TABELA '!$A$4:$AR$1168,7,0),"")/100*C116,"")</f>
        <v/>
      </c>
      <c r="J116" s="74" t="str">
        <f>IF($A116&lt;&gt;"",IF($A116&lt;&gt;"",VLOOKUP($A116,'TABELA '!$A$4:$AR$1168,8,0),"")/100*C116,"")</f>
        <v/>
      </c>
      <c r="K116" s="74" t="str">
        <f>IF($A116&lt;&gt;"",IF($A116&lt;&gt;"",VLOOKUP($A116,'TABELA '!$A$4:$AR$1171,11,0),"")/100*C116,"")</f>
        <v/>
      </c>
      <c r="L116" s="74" t="str">
        <f>IF($A116&lt;&gt;"",IF($A116&lt;&gt;"",VLOOKUP($A116,'TABELA '!$A$4:$AR$1109,10,0),"")/100*C116,"")</f>
        <v/>
      </c>
      <c r="M116" s="74" t="str">
        <f>IF($A116&lt;&gt;"",IF($A116&lt;&gt;"",VLOOKUP($A116,'TABELA '!$A$4:$AR$1109,11,0),"")/100*H116,"")</f>
        <v/>
      </c>
      <c r="N116" s="74" t="str">
        <f>IF($A116&lt;&gt;"",IF($A116&lt;&gt;"",VLOOKUP($A116,'TABELA '!$A$4:$AR$1109,12,0),"")/100*C116,"")</f>
        <v/>
      </c>
      <c r="O116" s="74" t="str">
        <f>IF($A116&lt;&gt;"",IF($A116&lt;&gt;"",VLOOKUP($A116,'TABELA '!$A$4:$AR$1109,13,0),"")/100*C116,"")</f>
        <v/>
      </c>
      <c r="P116" s="74" t="str">
        <f>IF($A116&lt;&gt;"",IF($A116&lt;&gt;"",VLOOKUP($A116,'TABELA '!$A$4:$AR$1109,14,0),"")/100*C116,"")</f>
        <v/>
      </c>
      <c r="Q116" s="74" t="str">
        <f>IF($A116&lt;&gt;"",IF($A116&lt;&gt;"",VLOOKUP($A116,'TABELA '!$A$4:$AR$1109,15,0),"")/100*C116,"")</f>
        <v/>
      </c>
      <c r="R116" s="74" t="str">
        <f>IF($A116&lt;&gt;"",IF($A116&lt;&gt;"",VLOOKUP($A116,'TABELA '!$A$4:$AR$1168,16,0),"")/100*C116,"")</f>
        <v/>
      </c>
      <c r="S116" s="74" t="str">
        <f>IF($A116&lt;&gt;"",IF($A116&lt;&gt;"",VLOOKUP($A116,'TABELA '!$A$4:$AR$1168,17,0),"")/100*C116,"")</f>
        <v/>
      </c>
      <c r="T116" s="74" t="str">
        <f>IF($A116&lt;&gt;"",IF($A116&lt;&gt;"",VLOOKUP($A116,'TABELA '!$A$4:$AR$1168,18,0),"")/100*C116,"")</f>
        <v/>
      </c>
      <c r="U116" s="74" t="str">
        <f>IF($A116&lt;&gt;"",IF($A116&lt;&gt;"",VLOOKUP($A116,'TABELA '!$A$4:$AR$1168,19,0),"")/100*C116,"")</f>
        <v/>
      </c>
      <c r="V116" s="74" t="str">
        <f>IF($A116&lt;&gt;"",IF($A116&lt;&gt;"",VLOOKUP($A116,'TABELA '!$A$4:$AR$1168,38,0),"")/100*C116,"")</f>
        <v/>
      </c>
      <c r="W116" s="69"/>
    </row>
    <row r="117" spans="1:23" x14ac:dyDescent="0.2">
      <c r="A117" s="95"/>
      <c r="B117" s="65" t="str">
        <f>IF(A117&lt;&gt;"",VLOOKUP(A117,'TABELA '!A71:AR1236,2,0),"")</f>
        <v/>
      </c>
      <c r="C117" s="72"/>
      <c r="D117" s="72"/>
      <c r="E117" s="73" t="str">
        <f>IF($A117&lt;&gt;"",IF($A117&lt;&gt;"",VLOOKUP($A117,'TABELA '!$A$4:$AR$1168,3,0),"")/100*C117,"")</f>
        <v/>
      </c>
      <c r="F117" s="74" t="str">
        <f>IF($A117&lt;&gt;"",IF($A117&lt;&gt;"",VLOOKUP($A117,'TABELA '!$A$4:$AR$1109,4,0),"")/100*C117/100*C117,"")</f>
        <v/>
      </c>
      <c r="G117" s="74" t="str">
        <f>IF($A117&lt;&gt;"",IF($A117&lt;&gt;"",VLOOKUP($A117,'TABELA '!$A$4:$AR$1168,5,0),"")/100*C117,"")</f>
        <v/>
      </c>
      <c r="H117" s="74" t="str">
        <f>IF($A117&lt;&gt;"",IF($A117&lt;&gt;"",VLOOKUP($A117,'TABELA '!$A$4:$AR$1168,6,0),"")/100*C117,"")</f>
        <v/>
      </c>
      <c r="I117" s="74" t="str">
        <f>IF($A117&lt;&gt;"",IF($A117&lt;&gt;"",VLOOKUP($A117,'TABELA '!$A$4:$AR$1168,7,0),"")/100*C117,"")</f>
        <v/>
      </c>
      <c r="J117" s="74" t="str">
        <f>IF($A117&lt;&gt;"",IF($A117&lt;&gt;"",VLOOKUP($A117,'TABELA '!$A$4:$AR$1168,8,0),"")/100*C117,"")</f>
        <v/>
      </c>
      <c r="K117" s="74" t="str">
        <f>IF($A117&lt;&gt;"",IF($A117&lt;&gt;"",VLOOKUP($A117,'TABELA '!$A$4:$AR$1171,11,0),"")/100*C117,"")</f>
        <v/>
      </c>
      <c r="L117" s="74" t="str">
        <f>IF($A117&lt;&gt;"",IF($A117&lt;&gt;"",VLOOKUP($A117,'TABELA '!$A$4:$AR$1109,10,0),"")/100*C117,"")</f>
        <v/>
      </c>
      <c r="M117" s="74" t="str">
        <f>IF($A117&lt;&gt;"",IF($A117&lt;&gt;"",VLOOKUP($A117,'TABELA '!$A$4:$AR$1109,11,0),"")/100*H117,"")</f>
        <v/>
      </c>
      <c r="N117" s="74" t="str">
        <f>IF($A117&lt;&gt;"",IF($A117&lt;&gt;"",VLOOKUP($A117,'TABELA '!$A$4:$AR$1109,12,0),"")/100*C117,"")</f>
        <v/>
      </c>
      <c r="O117" s="74" t="str">
        <f>IF($A117&lt;&gt;"",IF($A117&lt;&gt;"",VLOOKUP($A117,'TABELA '!$A$4:$AR$1109,13,0),"")/100*C117,"")</f>
        <v/>
      </c>
      <c r="P117" s="74" t="str">
        <f>IF($A117&lt;&gt;"",IF($A117&lt;&gt;"",VLOOKUP($A117,'TABELA '!$A$4:$AR$1109,14,0),"")/100*C117,"")</f>
        <v/>
      </c>
      <c r="Q117" s="74" t="str">
        <f>IF($A117&lt;&gt;"",IF($A117&lt;&gt;"",VLOOKUP($A117,'TABELA '!$A$4:$AR$1109,15,0),"")/100*C117,"")</f>
        <v/>
      </c>
      <c r="R117" s="74" t="str">
        <f>IF($A117&lt;&gt;"",IF($A117&lt;&gt;"",VLOOKUP($A117,'TABELA '!$A$4:$AR$1168,16,0),"")/100*C117,"")</f>
        <v/>
      </c>
      <c r="S117" s="74" t="str">
        <f>IF($A117&lt;&gt;"",IF($A117&lt;&gt;"",VLOOKUP($A117,'TABELA '!$A$4:$AR$1168,17,0),"")/100*C117,"")</f>
        <v/>
      </c>
      <c r="T117" s="74" t="str">
        <f>IF($A117&lt;&gt;"",IF($A117&lt;&gt;"",VLOOKUP($A117,'TABELA '!$A$4:$AR$1168,18,0),"")/100*C117,"")</f>
        <v/>
      </c>
      <c r="U117" s="74" t="str">
        <f>IF($A117&lt;&gt;"",IF($A117&lt;&gt;"",VLOOKUP($A117,'TABELA '!$A$4:$AR$1168,19,0),"")/100*C117,"")</f>
        <v/>
      </c>
      <c r="V117" s="74" t="str">
        <f>IF($A117&lt;&gt;"",IF($A117&lt;&gt;"",VLOOKUP($A117,'TABELA '!$A$4:$AR$1168,38,0),"")/100*C117,"")</f>
        <v/>
      </c>
      <c r="W117" s="69"/>
    </row>
    <row r="118" spans="1:23" x14ac:dyDescent="0.2">
      <c r="A118" s="71"/>
      <c r="B118" s="65" t="str">
        <f>IF(A118&lt;&gt;"",VLOOKUP(A118,'TABELA '!A72:AR1237,2,0),"")</f>
        <v/>
      </c>
      <c r="C118" s="72"/>
      <c r="D118" s="72"/>
      <c r="E118" s="73" t="str">
        <f>IF($A118&lt;&gt;"",IF($A118&lt;&gt;"",VLOOKUP($A118,'TABELA '!$A$4:$AR$1168,3,0),"")/100*C118,"")</f>
        <v/>
      </c>
      <c r="F118" s="74" t="str">
        <f>IF($A118&lt;&gt;"",IF($A118&lt;&gt;"",VLOOKUP($A118,'TABELA '!$A$4:$AR$1109,4,0),"")/100*C118/100*C118,"")</f>
        <v/>
      </c>
      <c r="G118" s="74" t="str">
        <f>IF($A118&lt;&gt;"",IF($A118&lt;&gt;"",VLOOKUP($A118,'TABELA '!$A$4:$AR$1168,5,0),"")/100*C118,"")</f>
        <v/>
      </c>
      <c r="H118" s="74" t="str">
        <f>IF($A118&lt;&gt;"",IF($A118&lt;&gt;"",VLOOKUP($A118,'TABELA '!$A$4:$AR$1168,6,0),"")/100*C118,"")</f>
        <v/>
      </c>
      <c r="I118" s="74" t="str">
        <f>IF($A118&lt;&gt;"",IF($A118&lt;&gt;"",VLOOKUP($A118,'TABELA '!$A$4:$AR$1168,7,0),"")/100*C118,"")</f>
        <v/>
      </c>
      <c r="J118" s="74" t="str">
        <f>IF($A118&lt;&gt;"",IF($A118&lt;&gt;"",VLOOKUP($A118,'TABELA '!$A$4:$AR$1168,8,0),"")/100*C118,"")</f>
        <v/>
      </c>
      <c r="K118" s="74" t="str">
        <f>IF($A118&lt;&gt;"",IF($A118&lt;&gt;"",VLOOKUP($A118,'TABELA '!$A$4:$AR$1171,11,0),"")/100*C118,"")</f>
        <v/>
      </c>
      <c r="L118" s="74" t="str">
        <f>IF($A118&lt;&gt;"",IF($A118&lt;&gt;"",VLOOKUP($A118,'TABELA '!$A$4:$AR$1109,10,0),"")/100*C118,"")</f>
        <v/>
      </c>
      <c r="M118" s="74" t="str">
        <f>IF($A118&lt;&gt;"",IF($A118&lt;&gt;"",VLOOKUP($A118,'TABELA '!$A$4:$AR$1109,11,0),"")/100*H118,"")</f>
        <v/>
      </c>
      <c r="N118" s="74" t="str">
        <f>IF($A118&lt;&gt;"",IF($A118&lt;&gt;"",VLOOKUP($A118,'TABELA '!$A$4:$AR$1109,12,0),"")/100*C118,"")</f>
        <v/>
      </c>
      <c r="O118" s="74" t="str">
        <f>IF($A118&lt;&gt;"",IF($A118&lt;&gt;"",VLOOKUP($A118,'TABELA '!$A$4:$AR$1109,13,0),"")/100*C118,"")</f>
        <v/>
      </c>
      <c r="P118" s="74" t="str">
        <f>IF($A118&lt;&gt;"",IF($A118&lt;&gt;"",VLOOKUP($A118,'TABELA '!$A$4:$AR$1109,14,0),"")/100*C118,"")</f>
        <v/>
      </c>
      <c r="Q118" s="74" t="str">
        <f>IF($A118&lt;&gt;"",IF($A118&lt;&gt;"",VLOOKUP($A118,'TABELA '!$A$4:$AR$1109,15,0),"")/100*C118,"")</f>
        <v/>
      </c>
      <c r="R118" s="74" t="str">
        <f>IF($A118&lt;&gt;"",IF($A118&lt;&gt;"",VLOOKUP($A118,'TABELA '!$A$4:$AR$1168,16,0),"")/100*C118,"")</f>
        <v/>
      </c>
      <c r="S118" s="74" t="str">
        <f>IF($A118&lt;&gt;"",IF($A118&lt;&gt;"",VLOOKUP($A118,'TABELA '!$A$4:$AR$1168,17,0),"")/100*C118,"")</f>
        <v/>
      </c>
      <c r="T118" s="74" t="str">
        <f>IF($A118&lt;&gt;"",IF($A118&lt;&gt;"",VLOOKUP($A118,'TABELA '!$A$4:$AR$1168,18,0),"")/100*C118,"")</f>
        <v/>
      </c>
      <c r="U118" s="74" t="str">
        <f>IF($A118&lt;&gt;"",IF($A118&lt;&gt;"",VLOOKUP($A118,'TABELA '!$A$4:$AR$1168,19,0),"")/100*C118,"")</f>
        <v/>
      </c>
      <c r="V118" s="74" t="str">
        <f>IF($A118&lt;&gt;"",IF($A118&lt;&gt;"",VLOOKUP($A118,'TABELA '!$A$4:$AR$1168,38,0),"")/100*C118,"")</f>
        <v/>
      </c>
      <c r="W118" s="69"/>
    </row>
    <row r="119" spans="1:23" x14ac:dyDescent="0.2">
      <c r="A119" s="95"/>
      <c r="B119" s="65" t="str">
        <f>IF(A119&lt;&gt;"",VLOOKUP(A119,'TABELA '!A73:AR1238,2,0),"")</f>
        <v/>
      </c>
      <c r="C119" s="72"/>
      <c r="D119" s="72"/>
      <c r="E119" s="73" t="str">
        <f>IF($A119&lt;&gt;"",IF($A119&lt;&gt;"",VLOOKUP($A119,'TABELA '!$A$4:$AR$1168,3,0),"")/100*C119,"")</f>
        <v/>
      </c>
      <c r="F119" s="74" t="str">
        <f>IF($A119&lt;&gt;"",IF($A119&lt;&gt;"",VLOOKUP($A119,'TABELA '!$A$4:$AR$1109,4,0),"")/100*C119/100*C119,"")</f>
        <v/>
      </c>
      <c r="G119" s="74" t="str">
        <f>IF($A119&lt;&gt;"",IF($A119&lt;&gt;"",VLOOKUP($A119,'TABELA '!$A$4:$AR$1168,5,0),"")/100*C119,"")</f>
        <v/>
      </c>
      <c r="H119" s="74" t="str">
        <f>IF($A119&lt;&gt;"",IF($A119&lt;&gt;"",VLOOKUP($A119,'TABELA '!$A$4:$AR$1168,6,0),"")/100*C119,"")</f>
        <v/>
      </c>
      <c r="I119" s="74" t="str">
        <f>IF($A119&lt;&gt;"",IF($A119&lt;&gt;"",VLOOKUP($A119,'TABELA '!$A$4:$AR$1168,7,0),"")/100*C119,"")</f>
        <v/>
      </c>
      <c r="J119" s="74" t="str">
        <f>IF($A119&lt;&gt;"",IF($A119&lt;&gt;"",VLOOKUP($A119,'TABELA '!$A$4:$AR$1168,8,0),"")/100*C119,"")</f>
        <v/>
      </c>
      <c r="K119" s="74" t="str">
        <f>IF($A119&lt;&gt;"",IF($A119&lt;&gt;"",VLOOKUP($A119,'TABELA '!$A$4:$AR$1171,11,0),"")/100*C119,"")</f>
        <v/>
      </c>
      <c r="L119" s="74" t="str">
        <f>IF($A119&lt;&gt;"",IF($A119&lt;&gt;"",VLOOKUP($A119,'TABELA '!$A$4:$AR$1109,10,0),"")/100*C119,"")</f>
        <v/>
      </c>
      <c r="M119" s="74" t="str">
        <f>IF($A119&lt;&gt;"",IF($A119&lt;&gt;"",VLOOKUP($A119,'TABELA '!$A$4:$AR$1109,11,0),"")/100*H119,"")</f>
        <v/>
      </c>
      <c r="N119" s="74" t="str">
        <f>IF($A119&lt;&gt;"",IF($A119&lt;&gt;"",VLOOKUP($A119,'TABELA '!$A$4:$AR$1109,12,0),"")/100*C119,"")</f>
        <v/>
      </c>
      <c r="O119" s="74" t="str">
        <f>IF($A119&lt;&gt;"",IF($A119&lt;&gt;"",VLOOKUP($A119,'TABELA '!$A$4:$AR$1109,13,0),"")/100*C119,"")</f>
        <v/>
      </c>
      <c r="P119" s="74" t="str">
        <f>IF($A119&lt;&gt;"",IF($A119&lt;&gt;"",VLOOKUP($A119,'TABELA '!$A$4:$AR$1109,14,0),"")/100*C119,"")</f>
        <v/>
      </c>
      <c r="Q119" s="74" t="str">
        <f>IF($A119&lt;&gt;"",IF($A119&lt;&gt;"",VLOOKUP($A119,'TABELA '!$A$4:$AR$1109,15,0),"")/100*C119,"")</f>
        <v/>
      </c>
      <c r="R119" s="74" t="str">
        <f>IF($A119&lt;&gt;"",IF($A119&lt;&gt;"",VLOOKUP($A119,'TABELA '!$A$4:$AR$1168,16,0),"")/100*C119,"")</f>
        <v/>
      </c>
      <c r="S119" s="74" t="str">
        <f>IF($A119&lt;&gt;"",IF($A119&lt;&gt;"",VLOOKUP($A119,'TABELA '!$A$4:$AR$1168,17,0),"")/100*C119,"")</f>
        <v/>
      </c>
      <c r="T119" s="74" t="str">
        <f>IF($A119&lt;&gt;"",IF($A119&lt;&gt;"",VLOOKUP($A119,'TABELA '!$A$4:$AR$1168,18,0),"")/100*C119,"")</f>
        <v/>
      </c>
      <c r="U119" s="74" t="str">
        <f>IF($A119&lt;&gt;"",IF($A119&lt;&gt;"",VLOOKUP($A119,'TABELA '!$A$4:$AR$1168,19,0),"")/100*C119,"")</f>
        <v/>
      </c>
      <c r="V119" s="74" t="str">
        <f>IF($A119&lt;&gt;"",IF($A119&lt;&gt;"",VLOOKUP($A119,'TABELA '!$A$4:$AR$1168,38,0),"")/100*C119,"")</f>
        <v/>
      </c>
      <c r="W119" s="69"/>
    </row>
    <row r="120" spans="1:23" x14ac:dyDescent="0.2">
      <c r="A120" s="71"/>
      <c r="B120" s="65" t="str">
        <f>IF(A120&lt;&gt;"",VLOOKUP(A120,'TABELA '!A74:AR1239,2,0),"")</f>
        <v/>
      </c>
      <c r="C120" s="72"/>
      <c r="D120" s="72"/>
      <c r="E120" s="73" t="str">
        <f>IF($A120&lt;&gt;"",IF($A120&lt;&gt;"",VLOOKUP($A120,'TABELA '!$A$4:$AR$1168,3,0),"")/100*C120,"")</f>
        <v/>
      </c>
      <c r="F120" s="74" t="str">
        <f>IF($A120&lt;&gt;"",IF($A120&lt;&gt;"",VLOOKUP($A120,'TABELA '!$A$4:$AR$1109,4,0),"")/100*C120/100*C120,"")</f>
        <v/>
      </c>
      <c r="G120" s="74" t="str">
        <f>IF($A120&lt;&gt;"",IF($A120&lt;&gt;"",VLOOKUP($A120,'TABELA '!$A$4:$AR$1168,5,0),"")/100*C120,"")</f>
        <v/>
      </c>
      <c r="H120" s="74" t="str">
        <f>IF($A120&lt;&gt;"",IF($A120&lt;&gt;"",VLOOKUP($A120,'TABELA '!$A$4:$AR$1168,6,0),"")/100*C120,"")</f>
        <v/>
      </c>
      <c r="I120" s="74" t="str">
        <f>IF($A120&lt;&gt;"",IF($A120&lt;&gt;"",VLOOKUP($A120,'TABELA '!$A$4:$AR$1168,7,0),"")/100*C120,"")</f>
        <v/>
      </c>
      <c r="J120" s="74" t="str">
        <f>IF($A120&lt;&gt;"",IF($A120&lt;&gt;"",VLOOKUP($A120,'TABELA '!$A$4:$AR$1168,8,0),"")/100*C120,"")</f>
        <v/>
      </c>
      <c r="K120" s="74" t="str">
        <f>IF($A120&lt;&gt;"",IF($A120&lt;&gt;"",VLOOKUP($A120,'TABELA '!$A$4:$AR$1171,11,0),"")/100*C120,"")</f>
        <v/>
      </c>
      <c r="L120" s="74" t="str">
        <f>IF($A120&lt;&gt;"",IF($A120&lt;&gt;"",VLOOKUP($A120,'TABELA '!$A$4:$AR$1109,10,0),"")/100*C120,"")</f>
        <v/>
      </c>
      <c r="M120" s="74" t="str">
        <f>IF($A120&lt;&gt;"",IF($A120&lt;&gt;"",VLOOKUP($A120,'TABELA '!$A$4:$AR$1109,11,0),"")/100*H120,"")</f>
        <v/>
      </c>
      <c r="N120" s="74" t="str">
        <f>IF($A120&lt;&gt;"",IF($A120&lt;&gt;"",VLOOKUP($A120,'TABELA '!$A$4:$AR$1109,12,0),"")/100*C120,"")</f>
        <v/>
      </c>
      <c r="O120" s="74" t="str">
        <f>IF($A120&lt;&gt;"",IF($A120&lt;&gt;"",VLOOKUP($A120,'TABELA '!$A$4:$AR$1109,13,0),"")/100*C120,"")</f>
        <v/>
      </c>
      <c r="P120" s="74" t="str">
        <f>IF($A120&lt;&gt;"",IF($A120&lt;&gt;"",VLOOKUP($A120,'TABELA '!$A$4:$AR$1109,14,0),"")/100*C120,"")</f>
        <v/>
      </c>
      <c r="Q120" s="74" t="str">
        <f>IF($A120&lt;&gt;"",IF($A120&lt;&gt;"",VLOOKUP($A120,'TABELA '!$A$4:$AR$1109,15,0),"")/100*C120,"")</f>
        <v/>
      </c>
      <c r="R120" s="74" t="str">
        <f>IF($A120&lt;&gt;"",IF($A120&lt;&gt;"",VLOOKUP($A120,'TABELA '!$A$4:$AR$1168,16,0),"")/100*C120,"")</f>
        <v/>
      </c>
      <c r="S120" s="74" t="str">
        <f>IF($A120&lt;&gt;"",IF($A120&lt;&gt;"",VLOOKUP($A120,'TABELA '!$A$4:$AR$1168,17,0),"")/100*C120,"")</f>
        <v/>
      </c>
      <c r="T120" s="74" t="str">
        <f>IF($A120&lt;&gt;"",IF($A120&lt;&gt;"",VLOOKUP($A120,'TABELA '!$A$4:$AR$1168,18,0),"")/100*C120,"")</f>
        <v/>
      </c>
      <c r="U120" s="74" t="str">
        <f>IF($A120&lt;&gt;"",IF($A120&lt;&gt;"",VLOOKUP($A120,'TABELA '!$A$4:$AR$1168,19,0),"")/100*C120,"")</f>
        <v/>
      </c>
      <c r="V120" s="74" t="str">
        <f>IF($A120&lt;&gt;"",IF($A120&lt;&gt;"",VLOOKUP($A120,'TABELA '!$A$4:$AR$1168,38,0),"")/100*C120,"")</f>
        <v/>
      </c>
      <c r="W120" s="69"/>
    </row>
    <row r="121" spans="1:23" x14ac:dyDescent="0.2">
      <c r="A121" s="71"/>
      <c r="B121" s="65" t="str">
        <f>IF(A121&lt;&gt;"",VLOOKUP(A121,'TABELA '!A75:AR1240,2,0),"")</f>
        <v/>
      </c>
      <c r="C121" s="72"/>
      <c r="D121" s="72"/>
      <c r="E121" s="73" t="str">
        <f>IF($A121&lt;&gt;"",IF($A121&lt;&gt;"",VLOOKUP($A121,'TABELA '!$A$4:$AR$1168,3,0),"")/100*C121,"")</f>
        <v/>
      </c>
      <c r="F121" s="74" t="str">
        <f>IF($A121&lt;&gt;"",IF($A121&lt;&gt;"",VLOOKUP($A121,'TABELA '!$A$4:$AR$1109,4,0),"")/100*C121/100*C121,"")</f>
        <v/>
      </c>
      <c r="G121" s="74" t="str">
        <f>IF($A121&lt;&gt;"",IF($A121&lt;&gt;"",VLOOKUP($A121,'TABELA '!$A$4:$AR$1168,5,0),"")/100*C121,"")</f>
        <v/>
      </c>
      <c r="H121" s="74" t="str">
        <f>IF($A121&lt;&gt;"",IF($A121&lt;&gt;"",VLOOKUP($A121,'TABELA '!$A$4:$AR$1168,6,0),"")/100*C121,"")</f>
        <v/>
      </c>
      <c r="I121" s="74" t="str">
        <f>IF($A121&lt;&gt;"",IF($A121&lt;&gt;"",VLOOKUP($A121,'TABELA '!$A$4:$AR$1168,7,0),"")/100*C121,"")</f>
        <v/>
      </c>
      <c r="J121" s="74" t="str">
        <f>IF($A121&lt;&gt;"",IF($A121&lt;&gt;"",VLOOKUP($A121,'TABELA '!$A$4:$AR$1168,8,0),"")/100*C121,"")</f>
        <v/>
      </c>
      <c r="K121" s="74" t="str">
        <f>IF($A121&lt;&gt;"",IF($A121&lt;&gt;"",VLOOKUP($A121,'TABELA '!$A$4:$AR$1171,11,0),"")/100*C121,"")</f>
        <v/>
      </c>
      <c r="L121" s="74" t="str">
        <f>IF($A121&lt;&gt;"",IF($A121&lt;&gt;"",VLOOKUP($A121,'TABELA '!$A$4:$AR$1109,10,0),"")/100*C121,"")</f>
        <v/>
      </c>
      <c r="M121" s="74" t="str">
        <f>IF($A121&lt;&gt;"",IF($A121&lt;&gt;"",VLOOKUP($A121,'TABELA '!$A$4:$AR$1109,11,0),"")/100*H121,"")</f>
        <v/>
      </c>
      <c r="N121" s="74" t="str">
        <f>IF($A121&lt;&gt;"",IF($A121&lt;&gt;"",VLOOKUP($A121,'TABELA '!$A$4:$AR$1109,12,0),"")/100*C121,"")</f>
        <v/>
      </c>
      <c r="O121" s="74" t="str">
        <f>IF($A121&lt;&gt;"",IF($A121&lt;&gt;"",VLOOKUP($A121,'TABELA '!$A$4:$AR$1109,13,0),"")/100*C121,"")</f>
        <v/>
      </c>
      <c r="P121" s="74" t="str">
        <f>IF($A121&lt;&gt;"",IF($A121&lt;&gt;"",VLOOKUP($A121,'TABELA '!$A$4:$AR$1109,14,0),"")/100*C121,"")</f>
        <v/>
      </c>
      <c r="Q121" s="74" t="str">
        <f>IF($A121&lt;&gt;"",IF($A121&lt;&gt;"",VLOOKUP($A121,'TABELA '!$A$4:$AR$1109,15,0),"")/100*C121,"")</f>
        <v/>
      </c>
      <c r="R121" s="74" t="str">
        <f>IF($A121&lt;&gt;"",IF($A121&lt;&gt;"",VLOOKUP($A121,'TABELA '!$A$4:$AR$1168,16,0),"")/100*C121,"")</f>
        <v/>
      </c>
      <c r="S121" s="74" t="str">
        <f>IF($A121&lt;&gt;"",IF($A121&lt;&gt;"",VLOOKUP($A121,'TABELA '!$A$4:$AR$1168,17,0),"")/100*C121,"")</f>
        <v/>
      </c>
      <c r="T121" s="74" t="str">
        <f>IF($A121&lt;&gt;"",IF($A121&lt;&gt;"",VLOOKUP($A121,'TABELA '!$A$4:$AR$1168,18,0),"")/100*C121,"")</f>
        <v/>
      </c>
      <c r="U121" s="74" t="str">
        <f>IF($A121&lt;&gt;"",IF($A121&lt;&gt;"",VLOOKUP($A121,'TABELA '!$A$4:$AR$1168,19,0),"")/100*C121,"")</f>
        <v/>
      </c>
      <c r="V121" s="74" t="str">
        <f>IF($A121&lt;&gt;"",IF($A121&lt;&gt;"",VLOOKUP($A121,'TABELA '!$A$4:$AR$1168,38,0),"")/100*C121,"")</f>
        <v/>
      </c>
      <c r="W121" s="69"/>
    </row>
    <row r="122" spans="1:23" x14ac:dyDescent="0.2">
      <c r="A122" s="71"/>
      <c r="B122" s="65" t="str">
        <f>IF(A122&lt;&gt;"",VLOOKUP(A122,'TABELA '!A76:AR1241,2,0),"")</f>
        <v/>
      </c>
      <c r="C122" s="72"/>
      <c r="D122" s="72"/>
      <c r="E122" s="73" t="str">
        <f>IF($A122&lt;&gt;"",IF($A122&lt;&gt;"",VLOOKUP($A122,'TABELA '!$A$4:$AR$1168,3,0),"")/100*C122,"")</f>
        <v/>
      </c>
      <c r="F122" s="74" t="str">
        <f>IF($A122&lt;&gt;"",IF($A122&lt;&gt;"",VLOOKUP($A122,'TABELA '!$A$4:$AR$1109,4,0),"")/100*C122/100*C122,"")</f>
        <v/>
      </c>
      <c r="G122" s="74" t="str">
        <f>IF($A122&lt;&gt;"",IF($A122&lt;&gt;"",VLOOKUP($A122,'TABELA '!$A$4:$AR$1168,5,0),"")/100*C122,"")</f>
        <v/>
      </c>
      <c r="H122" s="74" t="str">
        <f>IF($A122&lt;&gt;"",IF($A122&lt;&gt;"",VLOOKUP($A122,'TABELA '!$A$4:$AR$1168,6,0),"")/100*C122,"")</f>
        <v/>
      </c>
      <c r="I122" s="74" t="str">
        <f>IF($A122&lt;&gt;"",IF($A122&lt;&gt;"",VLOOKUP($A122,'TABELA '!$A$4:$AR$1168,7,0),"")/100*C122,"")</f>
        <v/>
      </c>
      <c r="J122" s="74" t="str">
        <f>IF($A122&lt;&gt;"",IF($A122&lt;&gt;"",VLOOKUP($A122,'TABELA '!$A$4:$AR$1168,8,0),"")/100*C122,"")</f>
        <v/>
      </c>
      <c r="K122" s="74" t="str">
        <f>IF($A122&lt;&gt;"",IF($A122&lt;&gt;"",VLOOKUP($A122,'TABELA '!$A$4:$AR$1171,11,0),"")/100*C122,"")</f>
        <v/>
      </c>
      <c r="L122" s="74" t="str">
        <f>IF($A122&lt;&gt;"",IF($A122&lt;&gt;"",VLOOKUP($A122,'TABELA '!$A$4:$AR$1109,10,0),"")/100*C122,"")</f>
        <v/>
      </c>
      <c r="M122" s="74" t="str">
        <f>IF($A122&lt;&gt;"",IF($A122&lt;&gt;"",VLOOKUP($A122,'TABELA '!$A$4:$AR$1109,11,0),"")/100*H122,"")</f>
        <v/>
      </c>
      <c r="N122" s="74" t="str">
        <f>IF($A122&lt;&gt;"",IF($A122&lt;&gt;"",VLOOKUP($A122,'TABELA '!$A$4:$AR$1109,12,0),"")/100*C122,"")</f>
        <v/>
      </c>
      <c r="O122" s="74" t="str">
        <f>IF($A122&lt;&gt;"",IF($A122&lt;&gt;"",VLOOKUP($A122,'TABELA '!$A$4:$AR$1109,13,0),"")/100*C122,"")</f>
        <v/>
      </c>
      <c r="P122" s="74" t="str">
        <f>IF($A122&lt;&gt;"",IF($A122&lt;&gt;"",VLOOKUP($A122,'TABELA '!$A$4:$AR$1109,14,0),"")/100*C122,"")</f>
        <v/>
      </c>
      <c r="Q122" s="74" t="str">
        <f>IF($A122&lt;&gt;"",IF($A122&lt;&gt;"",VLOOKUP($A122,'TABELA '!$A$4:$AR$1109,15,0),"")/100*C122,"")</f>
        <v/>
      </c>
      <c r="R122" s="74" t="str">
        <f>IF($A122&lt;&gt;"",IF($A122&lt;&gt;"",VLOOKUP($A122,'TABELA '!$A$4:$AR$1168,16,0),"")/100*C122,"")</f>
        <v/>
      </c>
      <c r="S122" s="74" t="str">
        <f>IF($A122&lt;&gt;"",IF($A122&lt;&gt;"",VLOOKUP($A122,'TABELA '!$A$4:$AR$1168,17,0),"")/100*C122,"")</f>
        <v/>
      </c>
      <c r="T122" s="74" t="str">
        <f>IF($A122&lt;&gt;"",IF($A122&lt;&gt;"",VLOOKUP($A122,'TABELA '!$A$4:$AR$1168,18,0),"")/100*C122,"")</f>
        <v/>
      </c>
      <c r="U122" s="74" t="str">
        <f>IF($A122&lt;&gt;"",IF($A122&lt;&gt;"",VLOOKUP($A122,'TABELA '!$A$4:$AR$1168,19,0),"")/100*C122,"")</f>
        <v/>
      </c>
      <c r="V122" s="74" t="str">
        <f>IF($A122&lt;&gt;"",IF($A122&lt;&gt;"",VLOOKUP($A122,'TABELA '!$A$4:$AR$1168,38,0),"")/100*C122,"")</f>
        <v/>
      </c>
      <c r="W122" s="69"/>
    </row>
    <row r="123" spans="1:23" x14ac:dyDescent="0.2">
      <c r="A123" s="71"/>
      <c r="B123" s="65" t="str">
        <f>IF(A123&lt;&gt;"",VLOOKUP(A123,'TABELA '!A77:AR1242,2,0),"")</f>
        <v/>
      </c>
      <c r="C123" s="72"/>
      <c r="D123" s="72"/>
      <c r="E123" s="73" t="str">
        <f>IF($A123&lt;&gt;"",IF($A123&lt;&gt;"",VLOOKUP($A123,'TABELA '!$A$4:$AR$1168,3,0),"")/100*C123,"")</f>
        <v/>
      </c>
      <c r="F123" s="74" t="str">
        <f>IF($A123&lt;&gt;"",IF($A123&lt;&gt;"",VLOOKUP($A123,'TABELA '!$A$4:$AR$1109,4,0),"")/100*C123/100*C123,"")</f>
        <v/>
      </c>
      <c r="G123" s="74" t="str">
        <f>IF($A123&lt;&gt;"",IF($A123&lt;&gt;"",VLOOKUP($A123,'TABELA '!$A$4:$AR$1168,5,0),"")/100*C123,"")</f>
        <v/>
      </c>
      <c r="H123" s="74" t="str">
        <f>IF($A123&lt;&gt;"",IF($A123&lt;&gt;"",VLOOKUP($A123,'TABELA '!$A$4:$AR$1168,6,0),"")/100*C123,"")</f>
        <v/>
      </c>
      <c r="I123" s="74" t="str">
        <f>IF($A123&lt;&gt;"",IF($A123&lt;&gt;"",VLOOKUP($A123,'TABELA '!$A$4:$AR$1168,7,0),"")/100*C123,"")</f>
        <v/>
      </c>
      <c r="J123" s="74" t="str">
        <f>IF($A123&lt;&gt;"",IF($A123&lt;&gt;"",VLOOKUP($A123,'TABELA '!$A$4:$AR$1168,8,0),"")/100*C123,"")</f>
        <v/>
      </c>
      <c r="K123" s="74" t="str">
        <f>IF($A123&lt;&gt;"",IF($A123&lt;&gt;"",VLOOKUP($A123,'TABELA '!$A$4:$AR$1171,11,0),"")/100*C123,"")</f>
        <v/>
      </c>
      <c r="L123" s="74" t="str">
        <f>IF($A123&lt;&gt;"",IF($A123&lt;&gt;"",VLOOKUP($A123,'TABELA '!$A$4:$AR$1109,10,0),"")/100*C123,"")</f>
        <v/>
      </c>
      <c r="M123" s="74" t="str">
        <f>IF($A123&lt;&gt;"",IF($A123&lt;&gt;"",VLOOKUP($A123,'TABELA '!$A$4:$AR$1109,11,0),"")/100*H123,"")</f>
        <v/>
      </c>
      <c r="N123" s="74" t="str">
        <f>IF($A123&lt;&gt;"",IF($A123&lt;&gt;"",VLOOKUP($A123,'TABELA '!$A$4:$AR$1109,12,0),"")/100*C123,"")</f>
        <v/>
      </c>
      <c r="O123" s="74" t="str">
        <f>IF($A123&lt;&gt;"",IF($A123&lt;&gt;"",VLOOKUP($A123,'TABELA '!$A$4:$AR$1109,13,0),"")/100*C123,"")</f>
        <v/>
      </c>
      <c r="P123" s="74" t="str">
        <f>IF($A123&lt;&gt;"",IF($A123&lt;&gt;"",VLOOKUP($A123,'TABELA '!$A$4:$AR$1109,14,0),"")/100*C123,"")</f>
        <v/>
      </c>
      <c r="Q123" s="74" t="str">
        <f>IF($A123&lt;&gt;"",IF($A123&lt;&gt;"",VLOOKUP($A123,'TABELA '!$A$4:$AR$1109,15,0),"")/100*C123,"")</f>
        <v/>
      </c>
      <c r="R123" s="74" t="str">
        <f>IF($A123&lt;&gt;"",IF($A123&lt;&gt;"",VLOOKUP($A123,'TABELA '!$A$4:$AR$1168,16,0),"")/100*C123,"")</f>
        <v/>
      </c>
      <c r="S123" s="74" t="str">
        <f>IF($A123&lt;&gt;"",IF($A123&lt;&gt;"",VLOOKUP($A123,'TABELA '!$A$4:$AR$1168,17,0),"")/100*C123,"")</f>
        <v/>
      </c>
      <c r="T123" s="74" t="str">
        <f>IF($A123&lt;&gt;"",IF($A123&lt;&gt;"",VLOOKUP($A123,'TABELA '!$A$4:$AR$1168,18,0),"")/100*C123,"")</f>
        <v/>
      </c>
      <c r="U123" s="74" t="str">
        <f>IF($A123&lt;&gt;"",IF($A123&lt;&gt;"",VLOOKUP($A123,'TABELA '!$A$4:$AR$1168,19,0),"")/100*C123,"")</f>
        <v/>
      </c>
      <c r="V123" s="74" t="str">
        <f>IF($A123&lt;&gt;"",IF($A123&lt;&gt;"",VLOOKUP($A123,'TABELA '!$A$4:$AR$1168,38,0),"")/100*C123,"")</f>
        <v/>
      </c>
      <c r="W123" s="69"/>
    </row>
    <row r="124" spans="1:23" x14ac:dyDescent="0.2">
      <c r="A124" s="71"/>
      <c r="B124" s="65" t="str">
        <f>IF(A124&lt;&gt;"",VLOOKUP(A124,'TABELA '!A78:AR1243,2,0),"")</f>
        <v/>
      </c>
      <c r="C124" s="72"/>
      <c r="D124" s="72"/>
      <c r="E124" s="73" t="str">
        <f>IF($A124&lt;&gt;"",IF($A124&lt;&gt;"",VLOOKUP($A124,'TABELA '!$A$4:$AR$1168,3,0),"")/100*C124,"")</f>
        <v/>
      </c>
      <c r="F124" s="74" t="str">
        <f>IF($A124&lt;&gt;"",IF($A124&lt;&gt;"",VLOOKUP($A124,'TABELA '!$A$4:$AR$1109,4,0),"")/100*C124/100*C124,"")</f>
        <v/>
      </c>
      <c r="G124" s="74" t="str">
        <f>IF($A124&lt;&gt;"",IF($A124&lt;&gt;"",VLOOKUP($A124,'TABELA '!$A$4:$AR$1168,5,0),"")/100*C124,"")</f>
        <v/>
      </c>
      <c r="H124" s="74" t="str">
        <f>IF($A124&lt;&gt;"",IF($A124&lt;&gt;"",VLOOKUP($A124,'TABELA '!$A$4:$AR$1168,6,0),"")/100*C124,"")</f>
        <v/>
      </c>
      <c r="I124" s="74" t="str">
        <f>IF($A124&lt;&gt;"",IF($A124&lt;&gt;"",VLOOKUP($A124,'TABELA '!$A$4:$AR$1168,7,0),"")/100*C124,"")</f>
        <v/>
      </c>
      <c r="J124" s="74" t="str">
        <f>IF($A124&lt;&gt;"",IF($A124&lt;&gt;"",VLOOKUP($A124,'TABELA '!$A$4:$AR$1168,8,0),"")/100*C124,"")</f>
        <v/>
      </c>
      <c r="K124" s="74" t="str">
        <f>IF($A124&lt;&gt;"",IF($A124&lt;&gt;"",VLOOKUP($A124,'TABELA '!$A$4:$AR$1171,11,0),"")/100*C124,"")</f>
        <v/>
      </c>
      <c r="L124" s="74" t="str">
        <f>IF($A124&lt;&gt;"",IF($A124&lt;&gt;"",VLOOKUP($A124,'TABELA '!$A$4:$AR$1109,10,0),"")/100*C124,"")</f>
        <v/>
      </c>
      <c r="M124" s="74" t="str">
        <f>IF($A124&lt;&gt;"",IF($A124&lt;&gt;"",VLOOKUP($A124,'TABELA '!$A$4:$AR$1109,11,0),"")/100*H124,"")</f>
        <v/>
      </c>
      <c r="N124" s="74" t="str">
        <f>IF($A124&lt;&gt;"",IF($A124&lt;&gt;"",VLOOKUP($A124,'TABELA '!$A$4:$AR$1109,12,0),"")/100*C124,"")</f>
        <v/>
      </c>
      <c r="O124" s="74" t="str">
        <f>IF($A124&lt;&gt;"",IF($A124&lt;&gt;"",VLOOKUP($A124,'TABELA '!$A$4:$AR$1109,13,0),"")/100*C124,"")</f>
        <v/>
      </c>
      <c r="P124" s="74" t="str">
        <f>IF($A124&lt;&gt;"",IF($A124&lt;&gt;"",VLOOKUP($A124,'TABELA '!$A$4:$AR$1109,14,0),"")/100*C124,"")</f>
        <v/>
      </c>
      <c r="Q124" s="74" t="str">
        <f>IF($A124&lt;&gt;"",IF($A124&lt;&gt;"",VLOOKUP($A124,'TABELA '!$A$4:$AR$1109,15,0),"")/100*C124,"")</f>
        <v/>
      </c>
      <c r="R124" s="74" t="str">
        <f>IF($A124&lt;&gt;"",IF($A124&lt;&gt;"",VLOOKUP($A124,'TABELA '!$A$4:$AR$1168,16,0),"")/100*C124,"")</f>
        <v/>
      </c>
      <c r="S124" s="74" t="str">
        <f>IF($A124&lt;&gt;"",IF($A124&lt;&gt;"",VLOOKUP($A124,'TABELA '!$A$4:$AR$1168,17,0),"")/100*C124,"")</f>
        <v/>
      </c>
      <c r="T124" s="74" t="str">
        <f>IF($A124&lt;&gt;"",IF($A124&lt;&gt;"",VLOOKUP($A124,'TABELA '!$A$4:$AR$1168,18,0),"")/100*C124,"")</f>
        <v/>
      </c>
      <c r="U124" s="74" t="str">
        <f>IF($A124&lt;&gt;"",IF($A124&lt;&gt;"",VLOOKUP($A124,'TABELA '!$A$4:$AR$1168,19,0),"")/100*C124,"")</f>
        <v/>
      </c>
      <c r="V124" s="74" t="str">
        <f>IF($A124&lt;&gt;"",IF($A124&lt;&gt;"",VLOOKUP($A124,'TABELA '!$A$4:$AR$1168,38,0),"")/100*C124,"")</f>
        <v/>
      </c>
      <c r="W124" s="69"/>
    </row>
    <row r="125" spans="1:23" x14ac:dyDescent="0.2">
      <c r="A125" s="71"/>
      <c r="B125" s="65" t="str">
        <f>IF(A125&lt;&gt;"",VLOOKUP(A125,'TABELA '!A79:AR1244,2,0),"")</f>
        <v/>
      </c>
      <c r="C125" s="72"/>
      <c r="D125" s="72"/>
      <c r="E125" s="73" t="str">
        <f>IF($A125&lt;&gt;"",IF($A125&lt;&gt;"",VLOOKUP($A125,'TABELA '!$A$4:$AR$1168,3,0),"")/100*C125,"")</f>
        <v/>
      </c>
      <c r="F125" s="74" t="str">
        <f>IF($A125&lt;&gt;"",IF($A125&lt;&gt;"",VLOOKUP($A125,'TABELA '!$A$4:$AR$1109,4,0),"")/100*C125/100*C125,"")</f>
        <v/>
      </c>
      <c r="G125" s="74" t="str">
        <f>IF($A125&lt;&gt;"",IF($A125&lt;&gt;"",VLOOKUP($A125,'TABELA '!$A$4:$AR$1168,5,0),"")/100*C125,"")</f>
        <v/>
      </c>
      <c r="H125" s="74" t="str">
        <f>IF($A125&lt;&gt;"",IF($A125&lt;&gt;"",VLOOKUP($A125,'TABELA '!$A$4:$AR$1168,6,0),"")/100*C125,"")</f>
        <v/>
      </c>
      <c r="I125" s="74" t="str">
        <f>IF($A125&lt;&gt;"",IF($A125&lt;&gt;"",VLOOKUP($A125,'TABELA '!$A$4:$AR$1168,7,0),"")/100*C125,"")</f>
        <v/>
      </c>
      <c r="J125" s="74" t="str">
        <f>IF($A125&lt;&gt;"",IF($A125&lt;&gt;"",VLOOKUP($A125,'TABELA '!$A$4:$AR$1168,8,0),"")/100*C125,"")</f>
        <v/>
      </c>
      <c r="K125" s="74" t="str">
        <f>IF($A125&lt;&gt;"",IF($A125&lt;&gt;"",VLOOKUP($A125,'TABELA '!$A$4:$AR$1171,11,0),"")/100*C125,"")</f>
        <v/>
      </c>
      <c r="L125" s="74" t="str">
        <f>IF($A125&lt;&gt;"",IF($A125&lt;&gt;"",VLOOKUP($A125,'TABELA '!$A$4:$AR$1109,10,0),"")/100*C125,"")</f>
        <v/>
      </c>
      <c r="M125" s="74" t="str">
        <f>IF($A125&lt;&gt;"",IF($A125&lt;&gt;"",VLOOKUP($A125,'TABELA '!$A$4:$AR$1109,11,0),"")/100*H125,"")</f>
        <v/>
      </c>
      <c r="N125" s="74" t="str">
        <f>IF($A125&lt;&gt;"",IF($A125&lt;&gt;"",VLOOKUP($A125,'TABELA '!$A$4:$AR$1109,12,0),"")/100*C125,"")</f>
        <v/>
      </c>
      <c r="O125" s="74" t="str">
        <f>IF($A125&lt;&gt;"",IF($A125&lt;&gt;"",VLOOKUP($A125,'TABELA '!$A$4:$AR$1109,13,0),"")/100*C125,"")</f>
        <v/>
      </c>
      <c r="P125" s="74" t="str">
        <f>IF($A125&lt;&gt;"",IF($A125&lt;&gt;"",VLOOKUP($A125,'TABELA '!$A$4:$AR$1109,14,0),"")/100*C125,"")</f>
        <v/>
      </c>
      <c r="Q125" s="74" t="str">
        <f>IF($A125&lt;&gt;"",IF($A125&lt;&gt;"",VLOOKUP($A125,'TABELA '!$A$4:$AR$1109,15,0),"")/100*C125,"")</f>
        <v/>
      </c>
      <c r="R125" s="74" t="str">
        <f>IF($A125&lt;&gt;"",IF($A125&lt;&gt;"",VLOOKUP($A125,'TABELA '!$A$4:$AR$1168,16,0),"")/100*C125,"")</f>
        <v/>
      </c>
      <c r="S125" s="74" t="str">
        <f>IF($A125&lt;&gt;"",IF($A125&lt;&gt;"",VLOOKUP($A125,'TABELA '!$A$4:$AR$1168,17,0),"")/100*C125,"")</f>
        <v/>
      </c>
      <c r="T125" s="74" t="str">
        <f>IF($A125&lt;&gt;"",IF($A125&lt;&gt;"",VLOOKUP($A125,'TABELA '!$A$4:$AR$1168,18,0),"")/100*C125,"")</f>
        <v/>
      </c>
      <c r="U125" s="74" t="str">
        <f>IF($A125&lt;&gt;"",IF($A125&lt;&gt;"",VLOOKUP($A125,'TABELA '!$A$4:$AR$1168,19,0),"")/100*C125,"")</f>
        <v/>
      </c>
      <c r="V125" s="74" t="str">
        <f>IF($A125&lt;&gt;"",IF($A125&lt;&gt;"",VLOOKUP($A125,'TABELA '!$A$4:$AR$1168,38,0),"")/100*C125,"")</f>
        <v/>
      </c>
      <c r="W125" s="69"/>
    </row>
    <row r="126" spans="1:23" x14ac:dyDescent="0.2">
      <c r="A126" s="71"/>
      <c r="B126" s="65" t="str">
        <f>IF(A126&lt;&gt;"",VLOOKUP(A126,'TABELA '!A80:AR1245,2,0),"")</f>
        <v/>
      </c>
      <c r="C126" s="72"/>
      <c r="D126" s="72"/>
      <c r="E126" s="73" t="str">
        <f>IF($A126&lt;&gt;"",IF($A126&lt;&gt;"",VLOOKUP($A126,'TABELA '!$A$4:$AR$1168,3,0),"")/100*C126,"")</f>
        <v/>
      </c>
      <c r="F126" s="74" t="str">
        <f>IF($A126&lt;&gt;"",IF($A126&lt;&gt;"",VLOOKUP($A126,'TABELA '!$A$4:$AR$1109,4,0),"")/100*C126/100*C126,"")</f>
        <v/>
      </c>
      <c r="G126" s="74" t="str">
        <f>IF($A126&lt;&gt;"",IF($A126&lt;&gt;"",VLOOKUP($A126,'TABELA '!$A$4:$AR$1168,5,0),"")/100*C126,"")</f>
        <v/>
      </c>
      <c r="H126" s="74" t="str">
        <f>IF($A126&lt;&gt;"",IF($A126&lt;&gt;"",VLOOKUP($A126,'TABELA '!$A$4:$AR$1168,6,0),"")/100*C126,"")</f>
        <v/>
      </c>
      <c r="I126" s="74" t="str">
        <f>IF($A126&lt;&gt;"",IF($A126&lt;&gt;"",VLOOKUP($A126,'TABELA '!$A$4:$AR$1168,7,0),"")/100*C126,"")</f>
        <v/>
      </c>
      <c r="J126" s="74" t="str">
        <f>IF($A126&lt;&gt;"",IF($A126&lt;&gt;"",VLOOKUP($A126,'TABELA '!$A$4:$AR$1168,8,0),"")/100*C126,"")</f>
        <v/>
      </c>
      <c r="K126" s="74" t="str">
        <f>IF($A126&lt;&gt;"",IF($A126&lt;&gt;"",VLOOKUP($A126,'TABELA '!$A$4:$AR$1171,11,0),"")/100*C126,"")</f>
        <v/>
      </c>
      <c r="L126" s="74" t="str">
        <f>IF($A126&lt;&gt;"",IF($A126&lt;&gt;"",VLOOKUP($A126,'TABELA '!$A$4:$AR$1109,10,0),"")/100*C126,"")</f>
        <v/>
      </c>
      <c r="M126" s="74" t="str">
        <f>IF($A126&lt;&gt;"",IF($A126&lt;&gt;"",VLOOKUP($A126,'TABELA '!$A$4:$AR$1109,11,0),"")/100*H126,"")</f>
        <v/>
      </c>
      <c r="N126" s="74" t="str">
        <f>IF($A126&lt;&gt;"",IF($A126&lt;&gt;"",VLOOKUP($A126,'TABELA '!$A$4:$AR$1109,12,0),"")/100*C126,"")</f>
        <v/>
      </c>
      <c r="O126" s="74" t="str">
        <f>IF($A126&lt;&gt;"",IF($A126&lt;&gt;"",VLOOKUP($A126,'TABELA '!$A$4:$AR$1109,13,0),"")/100*C126,"")</f>
        <v/>
      </c>
      <c r="P126" s="74" t="str">
        <f>IF($A126&lt;&gt;"",IF($A126&lt;&gt;"",VLOOKUP($A126,'TABELA '!$A$4:$AR$1109,14,0),"")/100*C126,"")</f>
        <v/>
      </c>
      <c r="Q126" s="74" t="str">
        <f>IF($A126&lt;&gt;"",IF($A126&lt;&gt;"",VLOOKUP($A126,'TABELA '!$A$4:$AR$1109,15,0),"")/100*C126,"")</f>
        <v/>
      </c>
      <c r="R126" s="74" t="str">
        <f>IF($A126&lt;&gt;"",IF($A126&lt;&gt;"",VLOOKUP($A126,'TABELA '!$A$4:$AR$1168,16,0),"")/100*C126,"")</f>
        <v/>
      </c>
      <c r="S126" s="74" t="str">
        <f>IF($A126&lt;&gt;"",IF($A126&lt;&gt;"",VLOOKUP($A126,'TABELA '!$A$4:$AR$1168,17,0),"")/100*C126,"")</f>
        <v/>
      </c>
      <c r="T126" s="74" t="str">
        <f>IF($A126&lt;&gt;"",IF($A126&lt;&gt;"",VLOOKUP($A126,'TABELA '!$A$4:$AR$1168,18,0),"")/100*C126,"")</f>
        <v/>
      </c>
      <c r="U126" s="74" t="str">
        <f>IF($A126&lt;&gt;"",IF($A126&lt;&gt;"",VLOOKUP($A126,'TABELA '!$A$4:$AR$1168,19,0),"")/100*C126,"")</f>
        <v/>
      </c>
      <c r="V126" s="74" t="str">
        <f>IF($A126&lt;&gt;"",IF($A126&lt;&gt;"",VLOOKUP($A126,'TABELA '!$A$4:$AR$1168,38,0),"")/100*C126,"")</f>
        <v/>
      </c>
      <c r="W126" s="69"/>
    </row>
    <row r="127" spans="1:23" x14ac:dyDescent="0.2">
      <c r="A127" s="71"/>
      <c r="B127" s="65" t="str">
        <f>IF(A127&lt;&gt;"",VLOOKUP(A127,'TABELA '!A81:AR1246,2,0),"")</f>
        <v/>
      </c>
      <c r="C127" s="72"/>
      <c r="D127" s="72"/>
      <c r="E127" s="73" t="str">
        <f>IF($A127&lt;&gt;"",IF($A127&lt;&gt;"",VLOOKUP($A127,'TABELA '!$A$4:$AR$1168,3,0),"")/100*C127,"")</f>
        <v/>
      </c>
      <c r="F127" s="74" t="str">
        <f>IF($A127&lt;&gt;"",IF($A127&lt;&gt;"",VLOOKUP($A127,'TABELA '!$A$4:$AR$1109,4,0),"")/100*C127/100*C127,"")</f>
        <v/>
      </c>
      <c r="G127" s="74" t="str">
        <f>IF($A127&lt;&gt;"",IF($A127&lt;&gt;"",VLOOKUP($A127,'TABELA '!$A$4:$AR$1168,5,0),"")/100*C127,"")</f>
        <v/>
      </c>
      <c r="H127" s="74" t="str">
        <f>IF($A127&lt;&gt;"",IF($A127&lt;&gt;"",VLOOKUP($A127,'TABELA '!$A$4:$AR$1168,6,0),"")/100*C127,"")</f>
        <v/>
      </c>
      <c r="I127" s="74" t="str">
        <f>IF($A127&lt;&gt;"",IF($A127&lt;&gt;"",VLOOKUP($A127,'TABELA '!$A$4:$AR$1168,7,0),"")/100*C127,"")</f>
        <v/>
      </c>
      <c r="J127" s="74" t="str">
        <f>IF($A127&lt;&gt;"",IF($A127&lt;&gt;"",VLOOKUP($A127,'TABELA '!$A$4:$AR$1168,8,0),"")/100*C127,"")</f>
        <v/>
      </c>
      <c r="K127" s="74" t="str">
        <f>IF($A127&lt;&gt;"",IF($A127&lt;&gt;"",VLOOKUP($A127,'TABELA '!$A$4:$AR$1171,11,0),"")/100*C127,"")</f>
        <v/>
      </c>
      <c r="L127" s="74" t="str">
        <f>IF($A127&lt;&gt;"",IF($A127&lt;&gt;"",VLOOKUP($A127,'TABELA '!$A$4:$AR$1109,10,0),"")/100*C127,"")</f>
        <v/>
      </c>
      <c r="M127" s="74" t="str">
        <f>IF($A127&lt;&gt;"",IF($A127&lt;&gt;"",VLOOKUP($A127,'TABELA '!$A$4:$AR$1109,11,0),"")/100*H127,"")</f>
        <v/>
      </c>
      <c r="N127" s="74" t="str">
        <f>IF($A127&lt;&gt;"",IF($A127&lt;&gt;"",VLOOKUP($A127,'TABELA '!$A$4:$AR$1109,12,0),"")/100*C127,"")</f>
        <v/>
      </c>
      <c r="O127" s="74" t="str">
        <f>IF($A127&lt;&gt;"",IF($A127&lt;&gt;"",VLOOKUP($A127,'TABELA '!$A$4:$AR$1109,13,0),"")/100*C127,"")</f>
        <v/>
      </c>
      <c r="P127" s="74" t="str">
        <f>IF($A127&lt;&gt;"",IF($A127&lt;&gt;"",VLOOKUP($A127,'TABELA '!$A$4:$AR$1109,14,0),"")/100*C127,"")</f>
        <v/>
      </c>
      <c r="Q127" s="74" t="str">
        <f>IF($A127&lt;&gt;"",IF($A127&lt;&gt;"",VLOOKUP($A127,'TABELA '!$A$4:$AR$1109,15,0),"")/100*C127,"")</f>
        <v/>
      </c>
      <c r="R127" s="74" t="str">
        <f>IF($A127&lt;&gt;"",IF($A127&lt;&gt;"",VLOOKUP($A127,'TABELA '!$A$4:$AR$1168,16,0),"")/100*C127,"")</f>
        <v/>
      </c>
      <c r="S127" s="74" t="str">
        <f>IF($A127&lt;&gt;"",IF($A127&lt;&gt;"",VLOOKUP($A127,'TABELA '!$A$4:$AR$1168,17,0),"")/100*C127,"")</f>
        <v/>
      </c>
      <c r="T127" s="74" t="str">
        <f>IF($A127&lt;&gt;"",IF($A127&lt;&gt;"",VLOOKUP($A127,'TABELA '!$A$4:$AR$1168,18,0),"")/100*C127,"")</f>
        <v/>
      </c>
      <c r="U127" s="74" t="str">
        <f>IF($A127&lt;&gt;"",IF($A127&lt;&gt;"",VLOOKUP($A127,'TABELA '!$A$4:$AR$1168,19,0),"")/100*C127,"")</f>
        <v/>
      </c>
      <c r="V127" s="74" t="str">
        <f>IF($A127&lt;&gt;"",IF($A127&lt;&gt;"",VLOOKUP($A127,'TABELA '!$A$4:$AR$1168,38,0),"")/100*C127,"")</f>
        <v/>
      </c>
      <c r="W127" s="69"/>
    </row>
    <row r="128" spans="1:23" x14ac:dyDescent="0.2">
      <c r="A128" s="71"/>
      <c r="B128" s="65" t="str">
        <f>IF(A128&lt;&gt;"",VLOOKUP(A128,'TABELA '!A82:AR1247,2,0),"")</f>
        <v/>
      </c>
      <c r="C128" s="72"/>
      <c r="D128" s="72"/>
      <c r="E128" s="73" t="str">
        <f>IF($A128&lt;&gt;"",IF($A128&lt;&gt;"",VLOOKUP($A128,'TABELA '!$A$4:$AR$1168,3,0),"")/100*C128,"")</f>
        <v/>
      </c>
      <c r="F128" s="74" t="str">
        <f>IF($A128&lt;&gt;"",IF($A128&lt;&gt;"",VLOOKUP($A128,'TABELA '!$A$4:$AR$1109,4,0),"")/100*C128/100*C128,"")</f>
        <v/>
      </c>
      <c r="G128" s="74" t="str">
        <f>IF($A128&lt;&gt;"",IF($A128&lt;&gt;"",VLOOKUP($A128,'TABELA '!$A$4:$AR$1168,5,0),"")/100*C128,"")</f>
        <v/>
      </c>
      <c r="H128" s="74" t="str">
        <f>IF($A128&lt;&gt;"",IF($A128&lt;&gt;"",VLOOKUP($A128,'TABELA '!$A$4:$AR$1168,6,0),"")/100*C128,"")</f>
        <v/>
      </c>
      <c r="I128" s="74" t="str">
        <f>IF($A128&lt;&gt;"",IF($A128&lt;&gt;"",VLOOKUP($A128,'TABELA '!$A$4:$AR$1168,7,0),"")/100*C128,"")</f>
        <v/>
      </c>
      <c r="J128" s="74" t="str">
        <f>IF($A128&lt;&gt;"",IF($A128&lt;&gt;"",VLOOKUP($A128,'TABELA '!$A$4:$AR$1168,8,0),"")/100*C128,"")</f>
        <v/>
      </c>
      <c r="K128" s="74" t="str">
        <f>IF($A128&lt;&gt;"",IF($A128&lt;&gt;"",VLOOKUP($A128,'TABELA '!$A$4:$AR$1171,11,0),"")/100*C128,"")</f>
        <v/>
      </c>
      <c r="L128" s="74" t="str">
        <f>IF($A128&lt;&gt;"",IF($A128&lt;&gt;"",VLOOKUP($A128,'TABELA '!$A$4:$AR$1109,10,0),"")/100*C128,"")</f>
        <v/>
      </c>
      <c r="M128" s="74" t="str">
        <f>IF($A128&lt;&gt;"",IF($A128&lt;&gt;"",VLOOKUP($A128,'TABELA '!$A$4:$AR$1109,11,0),"")/100*H128,"")</f>
        <v/>
      </c>
      <c r="N128" s="74" t="str">
        <f>IF($A128&lt;&gt;"",IF($A128&lt;&gt;"",VLOOKUP($A128,'TABELA '!$A$4:$AR$1109,12,0),"")/100*C128,"")</f>
        <v/>
      </c>
      <c r="O128" s="74" t="str">
        <f>IF($A128&lt;&gt;"",IF($A128&lt;&gt;"",VLOOKUP($A128,'TABELA '!$A$4:$AR$1109,13,0),"")/100*C128,"")</f>
        <v/>
      </c>
      <c r="P128" s="74" t="str">
        <f>IF($A128&lt;&gt;"",IF($A128&lt;&gt;"",VLOOKUP($A128,'TABELA '!$A$4:$AR$1109,14,0),"")/100*C128,"")</f>
        <v/>
      </c>
      <c r="Q128" s="74" t="str">
        <f>IF($A128&lt;&gt;"",IF($A128&lt;&gt;"",VLOOKUP($A128,'TABELA '!$A$4:$AR$1109,15,0),"")/100*C128,"")</f>
        <v/>
      </c>
      <c r="R128" s="74" t="str">
        <f>IF($A128&lt;&gt;"",IF($A128&lt;&gt;"",VLOOKUP($A128,'TABELA '!$A$4:$AR$1168,16,0),"")/100*C128,"")</f>
        <v/>
      </c>
      <c r="S128" s="74" t="str">
        <f>IF($A128&lt;&gt;"",IF($A128&lt;&gt;"",VLOOKUP($A128,'TABELA '!$A$4:$AR$1168,17,0),"")/100*C128,"")</f>
        <v/>
      </c>
      <c r="T128" s="74" t="str">
        <f>IF($A128&lt;&gt;"",IF($A128&lt;&gt;"",VLOOKUP($A128,'TABELA '!$A$4:$AR$1168,18,0),"")/100*C128,"")</f>
        <v/>
      </c>
      <c r="U128" s="74" t="str">
        <f>IF($A128&lt;&gt;"",IF($A128&lt;&gt;"",VLOOKUP($A128,'TABELA '!$A$4:$AR$1168,19,0),"")/100*C128,"")</f>
        <v/>
      </c>
      <c r="V128" s="74" t="str">
        <f>IF($A128&lt;&gt;"",IF($A128&lt;&gt;"",VLOOKUP($A128,'TABELA '!$A$4:$AR$1168,38,0),"")/100*C128,"")</f>
        <v/>
      </c>
      <c r="W128" s="69"/>
    </row>
    <row r="129" spans="1:23" x14ac:dyDescent="0.2">
      <c r="A129" s="71"/>
      <c r="B129" s="65" t="str">
        <f>IF(A129&lt;&gt;"",VLOOKUP(A129,'TABELA '!A83:AR1248,2,0),"")</f>
        <v/>
      </c>
      <c r="C129" s="72"/>
      <c r="D129" s="72"/>
      <c r="E129" s="73" t="str">
        <f>IF($A129&lt;&gt;"",IF($A129&lt;&gt;"",VLOOKUP($A129,'TABELA '!$A$4:$AR$1168,3,0),"")/100*C129,"")</f>
        <v/>
      </c>
      <c r="F129" s="74" t="str">
        <f>IF($A129&lt;&gt;"",IF($A129&lt;&gt;"",VLOOKUP($A129,'TABELA '!$A$4:$AR$1109,4,0),"")/100*C129/100*C129,"")</f>
        <v/>
      </c>
      <c r="G129" s="74" t="str">
        <f>IF($A129&lt;&gt;"",IF($A129&lt;&gt;"",VLOOKUP($A129,'TABELA '!$A$4:$AR$1168,5,0),"")/100*C129,"")</f>
        <v/>
      </c>
      <c r="H129" s="74" t="str">
        <f>IF($A129&lt;&gt;"",IF($A129&lt;&gt;"",VLOOKUP($A129,'TABELA '!$A$4:$AR$1168,6,0),"")/100*C129,"")</f>
        <v/>
      </c>
      <c r="I129" s="74" t="str">
        <f>IF($A129&lt;&gt;"",IF($A129&lt;&gt;"",VLOOKUP($A129,'TABELA '!$A$4:$AR$1168,7,0),"")/100*C129,"")</f>
        <v/>
      </c>
      <c r="J129" s="74" t="str">
        <f>IF($A129&lt;&gt;"",IF($A129&lt;&gt;"",VLOOKUP($A129,'TABELA '!$A$4:$AR$1168,8,0),"")/100*C129,"")</f>
        <v/>
      </c>
      <c r="K129" s="74" t="str">
        <f>IF($A129&lt;&gt;"",IF($A129&lt;&gt;"",VLOOKUP($A129,'TABELA '!$A$4:$AR$1171,11,0),"")/100*C129,"")</f>
        <v/>
      </c>
      <c r="L129" s="74" t="str">
        <f>IF($A129&lt;&gt;"",IF($A129&lt;&gt;"",VLOOKUP($A129,'TABELA '!$A$4:$AR$1109,10,0),"")/100*C129,"")</f>
        <v/>
      </c>
      <c r="M129" s="74" t="str">
        <f>IF($A129&lt;&gt;"",IF($A129&lt;&gt;"",VLOOKUP($A129,'TABELA '!$A$4:$AR$1109,11,0),"")/100*H129,"")</f>
        <v/>
      </c>
      <c r="N129" s="74" t="str">
        <f>IF($A129&lt;&gt;"",IF($A129&lt;&gt;"",VLOOKUP($A129,'TABELA '!$A$4:$AR$1109,12,0),"")/100*C129,"")</f>
        <v/>
      </c>
      <c r="O129" s="74" t="str">
        <f>IF($A129&lt;&gt;"",IF($A129&lt;&gt;"",VLOOKUP($A129,'TABELA '!$A$4:$AR$1109,13,0),"")/100*C129,"")</f>
        <v/>
      </c>
      <c r="P129" s="74" t="str">
        <f>IF($A129&lt;&gt;"",IF($A129&lt;&gt;"",VLOOKUP($A129,'TABELA '!$A$4:$AR$1109,14,0),"")/100*C129,"")</f>
        <v/>
      </c>
      <c r="Q129" s="74" t="str">
        <f>IF($A129&lt;&gt;"",IF($A129&lt;&gt;"",VLOOKUP($A129,'TABELA '!$A$4:$AR$1109,15,0),"")/100*C129,"")</f>
        <v/>
      </c>
      <c r="R129" s="74" t="str">
        <f>IF($A129&lt;&gt;"",IF($A129&lt;&gt;"",VLOOKUP($A129,'TABELA '!$A$4:$AR$1168,16,0),"")/100*C129,"")</f>
        <v/>
      </c>
      <c r="S129" s="74" t="str">
        <f>IF($A129&lt;&gt;"",IF($A129&lt;&gt;"",VLOOKUP($A129,'TABELA '!$A$4:$AR$1168,17,0),"")/100*C129,"")</f>
        <v/>
      </c>
      <c r="T129" s="74" t="str">
        <f>IF($A129&lt;&gt;"",IF($A129&lt;&gt;"",VLOOKUP($A129,'TABELA '!$A$4:$AR$1168,18,0),"")/100*C129,"")</f>
        <v/>
      </c>
      <c r="U129" s="74" t="str">
        <f>IF($A129&lt;&gt;"",IF($A129&lt;&gt;"",VLOOKUP($A129,'TABELA '!$A$4:$AR$1168,19,0),"")/100*C129,"")</f>
        <v/>
      </c>
      <c r="V129" s="74" t="str">
        <f>IF($A129&lt;&gt;"",IF($A129&lt;&gt;"",VLOOKUP($A129,'TABELA '!$A$4:$AR$1168,38,0),"")/100*C129,"")</f>
        <v/>
      </c>
      <c r="W129" s="69"/>
    </row>
    <row r="130" spans="1:23" x14ac:dyDescent="0.2">
      <c r="A130" s="71"/>
      <c r="B130" s="65" t="str">
        <f>IF(A130&lt;&gt;"",VLOOKUP(A130,'TABELA '!A84:AR1249,2,0),"")</f>
        <v/>
      </c>
      <c r="C130" s="72"/>
      <c r="D130" s="72"/>
      <c r="E130" s="73" t="str">
        <f>IF($A130&lt;&gt;"",IF($A130&lt;&gt;"",VLOOKUP($A130,'TABELA '!$A$4:$AR$1168,3,0),"")/100*C130,"")</f>
        <v/>
      </c>
      <c r="F130" s="74" t="str">
        <f>IF($A130&lt;&gt;"",IF($A130&lt;&gt;"",VLOOKUP($A130,'TABELA '!$A$4:$AR$1109,4,0),"")/100*C130/100*C130,"")</f>
        <v/>
      </c>
      <c r="G130" s="74" t="str">
        <f>IF($A130&lt;&gt;"",IF($A130&lt;&gt;"",VLOOKUP($A130,'TABELA '!$A$4:$AR$1168,5,0),"")/100*C130,"")</f>
        <v/>
      </c>
      <c r="H130" s="74" t="str">
        <f>IF($A130&lt;&gt;"",IF($A130&lt;&gt;"",VLOOKUP($A130,'TABELA '!$A$4:$AR$1168,6,0),"")/100*C130,"")</f>
        <v/>
      </c>
      <c r="I130" s="74" t="str">
        <f>IF($A130&lt;&gt;"",IF($A130&lt;&gt;"",VLOOKUP($A130,'TABELA '!$A$4:$AR$1168,7,0),"")/100*C130,"")</f>
        <v/>
      </c>
      <c r="J130" s="74" t="str">
        <f>IF($A130&lt;&gt;"",IF($A130&lt;&gt;"",VLOOKUP($A130,'TABELA '!$A$4:$AR$1168,8,0),"")/100*C130,"")</f>
        <v/>
      </c>
      <c r="K130" s="74" t="str">
        <f>IF($A130&lt;&gt;"",IF($A130&lt;&gt;"",VLOOKUP($A130,'TABELA '!$A$4:$AR$1171,11,0),"")/100*C130,"")</f>
        <v/>
      </c>
      <c r="L130" s="74" t="str">
        <f>IF($A130&lt;&gt;"",IF($A130&lt;&gt;"",VLOOKUP($A130,'TABELA '!$A$4:$AR$1109,10,0),"")/100*C130,"")</f>
        <v/>
      </c>
      <c r="M130" s="74" t="str">
        <f>IF($A130&lt;&gt;"",IF($A130&lt;&gt;"",VLOOKUP($A130,'TABELA '!$A$4:$AR$1109,11,0),"")/100*H130,"")</f>
        <v/>
      </c>
      <c r="N130" s="74" t="str">
        <f>IF($A130&lt;&gt;"",IF($A130&lt;&gt;"",VLOOKUP($A130,'TABELA '!$A$4:$AR$1109,12,0),"")/100*C130,"")</f>
        <v/>
      </c>
      <c r="O130" s="74" t="str">
        <f>IF($A130&lt;&gt;"",IF($A130&lt;&gt;"",VLOOKUP($A130,'TABELA '!$A$4:$AR$1109,13,0),"")/100*C130,"")</f>
        <v/>
      </c>
      <c r="P130" s="74" t="str">
        <f>IF($A130&lt;&gt;"",IF($A130&lt;&gt;"",VLOOKUP($A130,'TABELA '!$A$4:$AR$1109,14,0),"")/100*C130,"")</f>
        <v/>
      </c>
      <c r="Q130" s="74" t="str">
        <f>IF($A130&lt;&gt;"",IF($A130&lt;&gt;"",VLOOKUP($A130,'TABELA '!$A$4:$AR$1109,15,0),"")/100*C130,"")</f>
        <v/>
      </c>
      <c r="R130" s="74" t="str">
        <f>IF($A130&lt;&gt;"",IF($A130&lt;&gt;"",VLOOKUP($A130,'TABELA '!$A$4:$AR$1168,16,0),"")/100*C130,"")</f>
        <v/>
      </c>
      <c r="S130" s="74" t="str">
        <f>IF($A130&lt;&gt;"",IF($A130&lt;&gt;"",VLOOKUP($A130,'TABELA '!$A$4:$AR$1168,17,0),"")/100*C130,"")</f>
        <v/>
      </c>
      <c r="T130" s="74" t="str">
        <f>IF($A130&lt;&gt;"",IF($A130&lt;&gt;"",VLOOKUP($A130,'TABELA '!$A$4:$AR$1168,18,0),"")/100*C130,"")</f>
        <v/>
      </c>
      <c r="U130" s="74" t="str">
        <f>IF($A130&lt;&gt;"",IF($A130&lt;&gt;"",VLOOKUP($A130,'TABELA '!$A$4:$AR$1168,19,0),"")/100*C130,"")</f>
        <v/>
      </c>
      <c r="V130" s="74" t="str">
        <f>IF($A130&lt;&gt;"",IF($A130&lt;&gt;"",VLOOKUP($A130,'TABELA '!$A$4:$AR$1168,38,0),"")/100*C130,"")</f>
        <v/>
      </c>
      <c r="W130" s="69"/>
    </row>
    <row r="131" spans="1:23" x14ac:dyDescent="0.2">
      <c r="A131" s="71"/>
      <c r="B131" s="65" t="str">
        <f>IF(A131&lt;&gt;"",VLOOKUP(A131,'TABELA '!A85:AR1250,2,0),"")</f>
        <v/>
      </c>
      <c r="C131" s="72"/>
      <c r="D131" s="72"/>
      <c r="E131" s="73" t="str">
        <f>IF($A131&lt;&gt;"",IF($A131&lt;&gt;"",VLOOKUP($A131,'TABELA '!$A$4:$AR$1168,3,0),"")/100*C131,"")</f>
        <v/>
      </c>
      <c r="F131" s="74" t="str">
        <f>IF($A131&lt;&gt;"",IF($A131&lt;&gt;"",VLOOKUP($A131,'TABELA '!$A$4:$AR$1109,4,0),"")/100*C131/100*C131,"")</f>
        <v/>
      </c>
      <c r="G131" s="74" t="str">
        <f>IF($A131&lt;&gt;"",IF($A131&lt;&gt;"",VLOOKUP($A131,'TABELA '!$A$4:$AR$1168,5,0),"")/100*C131,"")</f>
        <v/>
      </c>
      <c r="H131" s="74" t="str">
        <f>IF($A131&lt;&gt;"",IF($A131&lt;&gt;"",VLOOKUP($A131,'TABELA '!$A$4:$AR$1168,6,0),"")/100*C131,"")</f>
        <v/>
      </c>
      <c r="I131" s="74" t="str">
        <f>IF($A131&lt;&gt;"",IF($A131&lt;&gt;"",VLOOKUP($A131,'TABELA '!$A$4:$AR$1168,7,0),"")/100*C131,"")</f>
        <v/>
      </c>
      <c r="J131" s="74" t="str">
        <f>IF($A131&lt;&gt;"",IF($A131&lt;&gt;"",VLOOKUP($A131,'TABELA '!$A$4:$AR$1168,8,0),"")/100*C131,"")</f>
        <v/>
      </c>
      <c r="K131" s="74" t="str">
        <f>IF($A131&lt;&gt;"",IF($A131&lt;&gt;"",VLOOKUP($A131,'TABELA '!$A$4:$AR$1171,11,0),"")/100*C131,"")</f>
        <v/>
      </c>
      <c r="L131" s="74" t="str">
        <f>IF($A131&lt;&gt;"",IF($A131&lt;&gt;"",VLOOKUP($A131,'TABELA '!$A$4:$AR$1109,10,0),"")/100*C131,"")</f>
        <v/>
      </c>
      <c r="M131" s="74" t="str">
        <f>IF($A131&lt;&gt;"",IF($A131&lt;&gt;"",VLOOKUP($A131,'TABELA '!$A$4:$AR$1109,11,0),"")/100*H131,"")</f>
        <v/>
      </c>
      <c r="N131" s="74" t="str">
        <f>IF($A131&lt;&gt;"",IF($A131&lt;&gt;"",VLOOKUP($A131,'TABELA '!$A$4:$AR$1109,12,0),"")/100*C131,"")</f>
        <v/>
      </c>
      <c r="O131" s="74" t="str">
        <f>IF($A131&lt;&gt;"",IF($A131&lt;&gt;"",VLOOKUP($A131,'TABELA '!$A$4:$AR$1109,13,0),"")/100*C131,"")</f>
        <v/>
      </c>
      <c r="P131" s="74" t="str">
        <f>IF($A131&lt;&gt;"",IF($A131&lt;&gt;"",VLOOKUP($A131,'TABELA '!$A$4:$AR$1109,14,0),"")/100*C131,"")</f>
        <v/>
      </c>
      <c r="Q131" s="74" t="str">
        <f>IF($A131&lt;&gt;"",IF($A131&lt;&gt;"",VLOOKUP($A131,'TABELA '!$A$4:$AR$1109,15,0),"")/100*C131,"")</f>
        <v/>
      </c>
      <c r="R131" s="74" t="str">
        <f>IF($A131&lt;&gt;"",IF($A131&lt;&gt;"",VLOOKUP($A131,'TABELA '!$A$4:$AR$1168,16,0),"")/100*C131,"")</f>
        <v/>
      </c>
      <c r="S131" s="74" t="str">
        <f>IF($A131&lt;&gt;"",IF($A131&lt;&gt;"",VLOOKUP($A131,'TABELA '!$A$4:$AR$1168,17,0),"")/100*C131,"")</f>
        <v/>
      </c>
      <c r="T131" s="74" t="str">
        <f>IF($A131&lt;&gt;"",IF($A131&lt;&gt;"",VLOOKUP($A131,'TABELA '!$A$4:$AR$1168,18,0),"")/100*C131,"")</f>
        <v/>
      </c>
      <c r="U131" s="74" t="str">
        <f>IF($A131&lt;&gt;"",IF($A131&lt;&gt;"",VLOOKUP($A131,'TABELA '!$A$4:$AR$1168,19,0),"")/100*C131,"")</f>
        <v/>
      </c>
      <c r="V131" s="74" t="str">
        <f>IF($A131&lt;&gt;"",IF($A131&lt;&gt;"",VLOOKUP($A131,'TABELA '!$A$4:$AR$1168,38,0),"")/100*C131,"")</f>
        <v/>
      </c>
      <c r="W131" s="69"/>
    </row>
    <row r="132" spans="1:23" x14ac:dyDescent="0.2">
      <c r="A132" s="71"/>
      <c r="B132" s="65" t="str">
        <f>IF(A132&lt;&gt;"",VLOOKUP(A132,'TABELA '!A86:AR1251,2,0),"")</f>
        <v/>
      </c>
      <c r="C132" s="72"/>
      <c r="D132" s="72"/>
      <c r="E132" s="73" t="str">
        <f>IF($A132&lt;&gt;"",IF($A132&lt;&gt;"",VLOOKUP($A132,'TABELA '!$A$4:$AR$1168,3,0),"")/100*C132,"")</f>
        <v/>
      </c>
      <c r="F132" s="74" t="str">
        <f>IF($A132&lt;&gt;"",IF($A132&lt;&gt;"",VLOOKUP($A132,'TABELA '!$A$4:$AR$1109,4,0),"")/100*C132/100*C132,"")</f>
        <v/>
      </c>
      <c r="G132" s="74" t="str">
        <f>IF($A132&lt;&gt;"",IF($A132&lt;&gt;"",VLOOKUP($A132,'TABELA '!$A$4:$AR$1168,5,0),"")/100*C132,"")</f>
        <v/>
      </c>
      <c r="H132" s="74" t="str">
        <f>IF($A132&lt;&gt;"",IF($A132&lt;&gt;"",VLOOKUP($A132,'TABELA '!$A$4:$AR$1168,6,0),"")/100*C132,"")</f>
        <v/>
      </c>
      <c r="I132" s="74" t="str">
        <f>IF($A132&lt;&gt;"",IF($A132&lt;&gt;"",VLOOKUP($A132,'TABELA '!$A$4:$AR$1168,7,0),"")/100*C132,"")</f>
        <v/>
      </c>
      <c r="J132" s="74" t="str">
        <f>IF($A132&lt;&gt;"",IF($A132&lt;&gt;"",VLOOKUP($A132,'TABELA '!$A$4:$AR$1168,8,0),"")/100*C132,"")</f>
        <v/>
      </c>
      <c r="K132" s="74" t="str">
        <f>IF($A132&lt;&gt;"",IF($A132&lt;&gt;"",VLOOKUP($A132,'TABELA '!$A$4:$AR$1171,11,0),"")/100*C132,"")</f>
        <v/>
      </c>
      <c r="L132" s="74" t="str">
        <f>IF($A132&lt;&gt;"",IF($A132&lt;&gt;"",VLOOKUP($A132,'TABELA '!$A$4:$AR$1109,10,0),"")/100*C132,"")</f>
        <v/>
      </c>
      <c r="M132" s="74" t="str">
        <f>IF($A132&lt;&gt;"",IF($A132&lt;&gt;"",VLOOKUP($A132,'TABELA '!$A$4:$AR$1109,11,0),"")/100*H132,"")</f>
        <v/>
      </c>
      <c r="N132" s="74" t="str">
        <f>IF($A132&lt;&gt;"",IF($A132&lt;&gt;"",VLOOKUP($A132,'TABELA '!$A$4:$AR$1109,12,0),"")/100*C132,"")</f>
        <v/>
      </c>
      <c r="O132" s="74" t="str">
        <f>IF($A132&lt;&gt;"",IF($A132&lt;&gt;"",VLOOKUP($A132,'TABELA '!$A$4:$AR$1109,13,0),"")/100*C132,"")</f>
        <v/>
      </c>
      <c r="P132" s="74" t="str">
        <f>IF($A132&lt;&gt;"",IF($A132&lt;&gt;"",VLOOKUP($A132,'TABELA '!$A$4:$AR$1109,14,0),"")/100*C132,"")</f>
        <v/>
      </c>
      <c r="Q132" s="74" t="str">
        <f>IF($A132&lt;&gt;"",IF($A132&lt;&gt;"",VLOOKUP($A132,'TABELA '!$A$4:$AR$1109,15,0),"")/100*C132,"")</f>
        <v/>
      </c>
      <c r="R132" s="74" t="str">
        <f>IF($A132&lt;&gt;"",IF($A132&lt;&gt;"",VLOOKUP($A132,'TABELA '!$A$4:$AR$1168,16,0),"")/100*C132,"")</f>
        <v/>
      </c>
      <c r="S132" s="74" t="str">
        <f>IF($A132&lt;&gt;"",IF($A132&lt;&gt;"",VLOOKUP($A132,'TABELA '!$A$4:$AR$1168,17,0),"")/100*C132,"")</f>
        <v/>
      </c>
      <c r="T132" s="74" t="str">
        <f>IF($A132&lt;&gt;"",IF($A132&lt;&gt;"",VLOOKUP($A132,'TABELA '!$A$4:$AR$1168,18,0),"")/100*C132,"")</f>
        <v/>
      </c>
      <c r="U132" s="74" t="str">
        <f>IF($A132&lt;&gt;"",IF($A132&lt;&gt;"",VLOOKUP($A132,'TABELA '!$A$4:$AR$1168,19,0),"")/100*C132,"")</f>
        <v/>
      </c>
      <c r="V132" s="74" t="str">
        <f>IF($A132&lt;&gt;"",IF($A132&lt;&gt;"",VLOOKUP($A132,'TABELA '!$A$4:$AR$1168,38,0),"")/100*C132,"")</f>
        <v/>
      </c>
      <c r="W132" s="69"/>
    </row>
    <row r="133" spans="1:23" x14ac:dyDescent="0.2">
      <c r="A133" s="71"/>
      <c r="B133" s="65" t="str">
        <f>IF(A133&lt;&gt;"",VLOOKUP(A133,'TABELA '!A87:AR1252,2,0),"")</f>
        <v/>
      </c>
      <c r="C133" s="72"/>
      <c r="D133" s="72"/>
      <c r="E133" s="73" t="str">
        <f>IF($A133&lt;&gt;"",IF($A133&lt;&gt;"",VLOOKUP($A133,'TABELA '!$A$4:$AR$1168,3,0),"")/100*C133,"")</f>
        <v/>
      </c>
      <c r="F133" s="74" t="str">
        <f>IF($A133&lt;&gt;"",IF($A133&lt;&gt;"",VLOOKUP($A133,'TABELA '!$A$4:$AR$1109,4,0),"")/100*C133/100*C133,"")</f>
        <v/>
      </c>
      <c r="G133" s="74" t="str">
        <f>IF($A133&lt;&gt;"",IF($A133&lt;&gt;"",VLOOKUP($A133,'TABELA '!$A$4:$AR$1168,5,0),"")/100*C133,"")</f>
        <v/>
      </c>
      <c r="H133" s="74" t="str">
        <f>IF($A133&lt;&gt;"",IF($A133&lt;&gt;"",VLOOKUP($A133,'TABELA '!$A$4:$AR$1168,6,0),"")/100*C133,"")</f>
        <v/>
      </c>
      <c r="I133" s="74" t="str">
        <f>IF($A133&lt;&gt;"",IF($A133&lt;&gt;"",VLOOKUP($A133,'TABELA '!$A$4:$AR$1168,7,0),"")/100*C133,"")</f>
        <v/>
      </c>
      <c r="J133" s="74" t="str">
        <f>IF($A133&lt;&gt;"",IF($A133&lt;&gt;"",VLOOKUP($A133,'TABELA '!$A$4:$AR$1168,8,0),"")/100*C133,"")</f>
        <v/>
      </c>
      <c r="K133" s="74" t="str">
        <f>IF($A133&lt;&gt;"",IF($A133&lt;&gt;"",VLOOKUP($A133,'TABELA '!$A$4:$AR$1171,11,0),"")/100*C133,"")</f>
        <v/>
      </c>
      <c r="L133" s="74" t="str">
        <f>IF($A133&lt;&gt;"",IF($A133&lt;&gt;"",VLOOKUP($A133,'TABELA '!$A$4:$AR$1109,10,0),"")/100*C133,"")</f>
        <v/>
      </c>
      <c r="M133" s="74" t="str">
        <f>IF($A133&lt;&gt;"",IF($A133&lt;&gt;"",VLOOKUP($A133,'TABELA '!$A$4:$AR$1109,11,0),"")/100*H133,"")</f>
        <v/>
      </c>
      <c r="N133" s="74" t="str">
        <f>IF($A133&lt;&gt;"",IF($A133&lt;&gt;"",VLOOKUP($A133,'TABELA '!$A$4:$AR$1109,12,0),"")/100*C133,"")</f>
        <v/>
      </c>
      <c r="O133" s="74" t="str">
        <f>IF($A133&lt;&gt;"",IF($A133&lt;&gt;"",VLOOKUP($A133,'TABELA '!$A$4:$AR$1109,13,0),"")/100*C133,"")</f>
        <v/>
      </c>
      <c r="P133" s="74" t="str">
        <f>IF($A133&lt;&gt;"",IF($A133&lt;&gt;"",VLOOKUP($A133,'TABELA '!$A$4:$AR$1109,14,0),"")/100*C133,"")</f>
        <v/>
      </c>
      <c r="Q133" s="74" t="str">
        <f>IF($A133&lt;&gt;"",IF($A133&lt;&gt;"",VLOOKUP($A133,'TABELA '!$A$4:$AR$1109,15,0),"")/100*C133,"")</f>
        <v/>
      </c>
      <c r="R133" s="74" t="str">
        <f>IF($A133&lt;&gt;"",IF($A133&lt;&gt;"",VLOOKUP($A133,'TABELA '!$A$4:$AR$1168,16,0),"")/100*C133,"")</f>
        <v/>
      </c>
      <c r="S133" s="74" t="str">
        <f>IF($A133&lt;&gt;"",IF($A133&lt;&gt;"",VLOOKUP($A133,'TABELA '!$A$4:$AR$1168,17,0),"")/100*C133,"")</f>
        <v/>
      </c>
      <c r="T133" s="74" t="str">
        <f>IF($A133&lt;&gt;"",IF($A133&lt;&gt;"",VLOOKUP($A133,'TABELA '!$A$4:$AR$1168,18,0),"")/100*C133,"")</f>
        <v/>
      </c>
      <c r="U133" s="74" t="str">
        <f>IF($A133&lt;&gt;"",IF($A133&lt;&gt;"",VLOOKUP($A133,'TABELA '!$A$4:$AR$1168,19,0),"")/100*C133,"")</f>
        <v/>
      </c>
      <c r="V133" s="74" t="str">
        <f>IF($A133&lt;&gt;"",IF($A133&lt;&gt;"",VLOOKUP($A133,'TABELA '!$A$4:$AR$1168,38,0),"")/100*C133,"")</f>
        <v/>
      </c>
      <c r="W133" s="69"/>
    </row>
    <row r="134" spans="1:23" x14ac:dyDescent="0.2">
      <c r="A134" s="71"/>
      <c r="B134" s="65" t="str">
        <f>IF(A134&lt;&gt;"",VLOOKUP(A134,'TABELA '!A88:AR1253,2,0),"")</f>
        <v/>
      </c>
      <c r="C134" s="72"/>
      <c r="D134" s="72"/>
      <c r="E134" s="73" t="str">
        <f>IF($A134&lt;&gt;"",IF($A134&lt;&gt;"",VLOOKUP($A134,'TABELA '!$A$4:$AR$1168,3,0),"")/100*C134,"")</f>
        <v/>
      </c>
      <c r="F134" s="74" t="str">
        <f>IF($A134&lt;&gt;"",IF($A134&lt;&gt;"",VLOOKUP($A134,'TABELA '!$A$4:$AR$1109,4,0),"")/100*C134/100*C134,"")</f>
        <v/>
      </c>
      <c r="G134" s="74" t="str">
        <f>IF($A134&lt;&gt;"",IF($A134&lt;&gt;"",VLOOKUP($A134,'TABELA '!$A$4:$AR$1168,5,0),"")/100*C134,"")</f>
        <v/>
      </c>
      <c r="H134" s="74" t="str">
        <f>IF($A134&lt;&gt;"",IF($A134&lt;&gt;"",VLOOKUP($A134,'TABELA '!$A$4:$AR$1168,6,0),"")/100*C134,"")</f>
        <v/>
      </c>
      <c r="I134" s="74" t="str">
        <f>IF($A134&lt;&gt;"",IF($A134&lt;&gt;"",VLOOKUP($A134,'TABELA '!$A$4:$AR$1168,7,0),"")/100*C134,"")</f>
        <v/>
      </c>
      <c r="J134" s="74" t="str">
        <f>IF($A134&lt;&gt;"",IF($A134&lt;&gt;"",VLOOKUP($A134,'TABELA '!$A$4:$AR$1168,8,0),"")/100*C134,"")</f>
        <v/>
      </c>
      <c r="K134" s="74" t="str">
        <f>IF($A134&lt;&gt;"",IF($A134&lt;&gt;"",VLOOKUP($A134,'TABELA '!$A$4:$AR$1171,11,0),"")/100*C134,"")</f>
        <v/>
      </c>
      <c r="L134" s="74" t="str">
        <f>IF($A134&lt;&gt;"",IF($A134&lt;&gt;"",VLOOKUP($A134,'TABELA '!$A$4:$AR$1109,10,0),"")/100*C134,"")</f>
        <v/>
      </c>
      <c r="M134" s="74" t="str">
        <f>IF($A134&lt;&gt;"",IF($A134&lt;&gt;"",VLOOKUP($A134,'TABELA '!$A$4:$AR$1109,11,0),"")/100*H134,"")</f>
        <v/>
      </c>
      <c r="N134" s="74" t="str">
        <f>IF($A134&lt;&gt;"",IF($A134&lt;&gt;"",VLOOKUP($A134,'TABELA '!$A$4:$AR$1109,12,0),"")/100*C134,"")</f>
        <v/>
      </c>
      <c r="O134" s="74" t="str">
        <f>IF($A134&lt;&gt;"",IF($A134&lt;&gt;"",VLOOKUP($A134,'TABELA '!$A$4:$AR$1109,13,0),"")/100*C134,"")</f>
        <v/>
      </c>
      <c r="P134" s="74" t="str">
        <f>IF($A134&lt;&gt;"",IF($A134&lt;&gt;"",VLOOKUP($A134,'TABELA '!$A$4:$AR$1109,14,0),"")/100*C134,"")</f>
        <v/>
      </c>
      <c r="Q134" s="74" t="str">
        <f>IF($A134&lt;&gt;"",IF($A134&lt;&gt;"",VLOOKUP($A134,'TABELA '!$A$4:$AR$1109,15,0),"")/100*C134,"")</f>
        <v/>
      </c>
      <c r="R134" s="74" t="str">
        <f>IF($A134&lt;&gt;"",IF($A134&lt;&gt;"",VLOOKUP($A134,'TABELA '!$A$4:$AR$1168,16,0),"")/100*C134,"")</f>
        <v/>
      </c>
      <c r="S134" s="74" t="str">
        <f>IF($A134&lt;&gt;"",IF($A134&lt;&gt;"",VLOOKUP($A134,'TABELA '!$A$4:$AR$1168,17,0),"")/100*C134,"")</f>
        <v/>
      </c>
      <c r="T134" s="74" t="str">
        <f>IF($A134&lt;&gt;"",IF($A134&lt;&gt;"",VLOOKUP($A134,'TABELA '!$A$4:$AR$1168,18,0),"")/100*C134,"")</f>
        <v/>
      </c>
      <c r="U134" s="74" t="str">
        <f>IF($A134&lt;&gt;"",IF($A134&lt;&gt;"",VLOOKUP($A134,'TABELA '!$A$4:$AR$1168,19,0),"")/100*C134,"")</f>
        <v/>
      </c>
      <c r="V134" s="74" t="str">
        <f>IF($A134&lt;&gt;"",IF($A134&lt;&gt;"",VLOOKUP($A134,'TABELA '!$A$4:$AR$1168,38,0),"")/100*C134,"")</f>
        <v/>
      </c>
      <c r="W134" s="69"/>
    </row>
    <row r="135" spans="1:23" x14ac:dyDescent="0.2">
      <c r="A135" s="71"/>
      <c r="B135" s="65" t="str">
        <f>IF(A135&lt;&gt;"",VLOOKUP(A135,'TABELA '!A89:AR1254,2,0),"")</f>
        <v/>
      </c>
      <c r="C135" s="72"/>
      <c r="D135" s="72"/>
      <c r="E135" s="73" t="str">
        <f>IF($A135&lt;&gt;"",IF($A135&lt;&gt;"",VLOOKUP($A135,'TABELA '!$A$4:$AR$1168,3,0),"")/100*C135,"")</f>
        <v/>
      </c>
      <c r="F135" s="74" t="str">
        <f>IF($A135&lt;&gt;"",IF($A135&lt;&gt;"",VLOOKUP($A135,'TABELA '!$A$4:$AR$1109,4,0),"")/100*C135/100*C135,"")</f>
        <v/>
      </c>
      <c r="G135" s="74" t="str">
        <f>IF($A135&lt;&gt;"",IF($A135&lt;&gt;"",VLOOKUP($A135,'TABELA '!$A$4:$AR$1168,5,0),"")/100*C135,"")</f>
        <v/>
      </c>
      <c r="H135" s="74" t="str">
        <f>IF($A135&lt;&gt;"",IF($A135&lt;&gt;"",VLOOKUP($A135,'TABELA '!$A$4:$AR$1168,6,0),"")/100*C135,"")</f>
        <v/>
      </c>
      <c r="I135" s="74" t="str">
        <f>IF($A135&lt;&gt;"",IF($A135&lt;&gt;"",VLOOKUP($A135,'TABELA '!$A$4:$AR$1168,7,0),"")/100*C135,"")</f>
        <v/>
      </c>
      <c r="J135" s="74" t="str">
        <f>IF($A135&lt;&gt;"",IF($A135&lt;&gt;"",VLOOKUP($A135,'TABELA '!$A$4:$AR$1168,8,0),"")/100*C135,"")</f>
        <v/>
      </c>
      <c r="K135" s="74" t="str">
        <f>IF($A135&lt;&gt;"",IF($A135&lt;&gt;"",VLOOKUP($A135,'TABELA '!$A$4:$AR$1171,11,0),"")/100*C135,"")</f>
        <v/>
      </c>
      <c r="L135" s="74" t="str">
        <f>IF($A135&lt;&gt;"",IF($A135&lt;&gt;"",VLOOKUP($A135,'TABELA '!$A$4:$AR$1109,10,0),"")/100*C135,"")</f>
        <v/>
      </c>
      <c r="M135" s="74" t="str">
        <f>IF($A135&lt;&gt;"",IF($A135&lt;&gt;"",VLOOKUP($A135,'TABELA '!$A$4:$AR$1109,11,0),"")/100*H135,"")</f>
        <v/>
      </c>
      <c r="N135" s="74" t="str">
        <f>IF($A135&lt;&gt;"",IF($A135&lt;&gt;"",VLOOKUP($A135,'TABELA '!$A$4:$AR$1109,12,0),"")/100*C135,"")</f>
        <v/>
      </c>
      <c r="O135" s="74" t="str">
        <f>IF($A135&lt;&gt;"",IF($A135&lt;&gt;"",VLOOKUP($A135,'TABELA '!$A$4:$AR$1109,13,0),"")/100*C135,"")</f>
        <v/>
      </c>
      <c r="P135" s="74" t="str">
        <f>IF($A135&lt;&gt;"",IF($A135&lt;&gt;"",VLOOKUP($A135,'TABELA '!$A$4:$AR$1109,14,0),"")/100*C135,"")</f>
        <v/>
      </c>
      <c r="Q135" s="74" t="str">
        <f>IF($A135&lt;&gt;"",IF($A135&lt;&gt;"",VLOOKUP($A135,'TABELA '!$A$4:$AR$1109,15,0),"")/100*C135,"")</f>
        <v/>
      </c>
      <c r="R135" s="74" t="str">
        <f>IF($A135&lt;&gt;"",IF($A135&lt;&gt;"",VLOOKUP($A135,'TABELA '!$A$4:$AR$1168,16,0),"")/100*C135,"")</f>
        <v/>
      </c>
      <c r="S135" s="74" t="str">
        <f>IF($A135&lt;&gt;"",IF($A135&lt;&gt;"",VLOOKUP($A135,'TABELA '!$A$4:$AR$1168,17,0),"")/100*C135,"")</f>
        <v/>
      </c>
      <c r="T135" s="74" t="str">
        <f>IF($A135&lt;&gt;"",IF($A135&lt;&gt;"",VLOOKUP($A135,'TABELA '!$A$4:$AR$1168,18,0),"")/100*C135,"")</f>
        <v/>
      </c>
      <c r="U135" s="74" t="str">
        <f>IF($A135&lt;&gt;"",IF($A135&lt;&gt;"",VLOOKUP($A135,'TABELA '!$A$4:$AR$1168,19,0),"")/100*C135,"")</f>
        <v/>
      </c>
      <c r="V135" s="74" t="str">
        <f>IF($A135&lt;&gt;"",IF($A135&lt;&gt;"",VLOOKUP($A135,'TABELA '!$A$4:$AR$1168,38,0),"")/100*C135,"")</f>
        <v/>
      </c>
      <c r="W135" s="69"/>
    </row>
    <row r="136" spans="1:23" x14ac:dyDescent="0.2">
      <c r="A136" s="71"/>
      <c r="B136" s="65" t="str">
        <f>IF(A136&lt;&gt;"",VLOOKUP(A136,'TABELA '!A90:AR1255,2,0),"")</f>
        <v/>
      </c>
      <c r="C136" s="72"/>
      <c r="D136" s="72"/>
      <c r="E136" s="73" t="str">
        <f>IF($A136&lt;&gt;"",IF($A136&lt;&gt;"",VLOOKUP($A136,'TABELA '!$A$4:$AR$1168,3,0),"")/100*C136,"")</f>
        <v/>
      </c>
      <c r="F136" s="74" t="str">
        <f>IF($A136&lt;&gt;"",IF($A136&lt;&gt;"",VLOOKUP($A136,'TABELA '!$A$4:$AR$1109,4,0),"")/100*C136/100*C136,"")</f>
        <v/>
      </c>
      <c r="G136" s="74" t="str">
        <f>IF($A136&lt;&gt;"",IF($A136&lt;&gt;"",VLOOKUP($A136,'TABELA '!$A$4:$AR$1168,5,0),"")/100*C136,"")</f>
        <v/>
      </c>
      <c r="H136" s="74" t="str">
        <f>IF($A136&lt;&gt;"",IF($A136&lt;&gt;"",VLOOKUP($A136,'TABELA '!$A$4:$AR$1168,6,0),"")/100*C136,"")</f>
        <v/>
      </c>
      <c r="I136" s="74" t="str">
        <f>IF($A136&lt;&gt;"",IF($A136&lt;&gt;"",VLOOKUP($A136,'TABELA '!$A$4:$AR$1168,7,0),"")/100*C136,"")</f>
        <v/>
      </c>
      <c r="J136" s="74" t="str">
        <f>IF($A136&lt;&gt;"",IF($A136&lt;&gt;"",VLOOKUP($A136,'TABELA '!$A$4:$AR$1168,8,0),"")/100*C136,"")</f>
        <v/>
      </c>
      <c r="K136" s="74" t="str">
        <f>IF($A136&lt;&gt;"",IF($A136&lt;&gt;"",VLOOKUP($A136,'TABELA '!$A$4:$AR$1171,11,0),"")/100*C136,"")</f>
        <v/>
      </c>
      <c r="L136" s="74" t="str">
        <f>IF($A136&lt;&gt;"",IF($A136&lt;&gt;"",VLOOKUP($A136,'TABELA '!$A$4:$AR$1109,10,0),"")/100*C136,"")</f>
        <v/>
      </c>
      <c r="M136" s="74" t="str">
        <f>IF($A136&lt;&gt;"",IF($A136&lt;&gt;"",VLOOKUP($A136,'TABELA '!$A$4:$AR$1109,11,0),"")/100*H136,"")</f>
        <v/>
      </c>
      <c r="N136" s="74" t="str">
        <f>IF($A136&lt;&gt;"",IF($A136&lt;&gt;"",VLOOKUP($A136,'TABELA '!$A$4:$AR$1109,12,0),"")/100*C136,"")</f>
        <v/>
      </c>
      <c r="O136" s="74" t="str">
        <f>IF($A136&lt;&gt;"",IF($A136&lt;&gt;"",VLOOKUP($A136,'TABELA '!$A$4:$AR$1109,13,0),"")/100*C136,"")</f>
        <v/>
      </c>
      <c r="P136" s="74" t="str">
        <f>IF($A136&lt;&gt;"",IF($A136&lt;&gt;"",VLOOKUP($A136,'TABELA '!$A$4:$AR$1109,14,0),"")/100*C136,"")</f>
        <v/>
      </c>
      <c r="Q136" s="74" t="str">
        <f>IF($A136&lt;&gt;"",IF($A136&lt;&gt;"",VLOOKUP($A136,'TABELA '!$A$4:$AR$1109,15,0),"")/100*C136,"")</f>
        <v/>
      </c>
      <c r="R136" s="74" t="str">
        <f>IF($A136&lt;&gt;"",IF($A136&lt;&gt;"",VLOOKUP($A136,'TABELA '!$A$4:$AR$1168,16,0),"")/100*C136,"")</f>
        <v/>
      </c>
      <c r="S136" s="74" t="str">
        <f>IF($A136&lt;&gt;"",IF($A136&lt;&gt;"",VLOOKUP($A136,'TABELA '!$A$4:$AR$1168,17,0),"")/100*C136,"")</f>
        <v/>
      </c>
      <c r="T136" s="74" t="str">
        <f>IF($A136&lt;&gt;"",IF($A136&lt;&gt;"",VLOOKUP($A136,'TABELA '!$A$4:$AR$1168,18,0),"")/100*C136,"")</f>
        <v/>
      </c>
      <c r="U136" s="74" t="str">
        <f>IF($A136&lt;&gt;"",IF($A136&lt;&gt;"",VLOOKUP($A136,'TABELA '!$A$4:$AR$1168,19,0),"")/100*C136,"")</f>
        <v/>
      </c>
      <c r="V136" s="74" t="str">
        <f>IF($A136&lt;&gt;"",IF($A136&lt;&gt;"",VLOOKUP($A136,'TABELA '!$A$4:$AR$1168,38,0),"")/100*C136,"")</f>
        <v/>
      </c>
      <c r="W136" s="69"/>
    </row>
    <row r="137" spans="1:23" x14ac:dyDescent="0.2">
      <c r="A137" s="71"/>
      <c r="B137" s="65" t="str">
        <f>IF(A137&lt;&gt;"",VLOOKUP(A137,'TABELA '!A91:AR1256,2,0),"")</f>
        <v/>
      </c>
      <c r="C137" s="72"/>
      <c r="D137" s="72"/>
      <c r="E137" s="73" t="str">
        <f>IF($A137&lt;&gt;"",IF($A137&lt;&gt;"",VLOOKUP($A137,'TABELA '!$A$4:$AR$1168,3,0),"")/100*C137,"")</f>
        <v/>
      </c>
      <c r="F137" s="74" t="str">
        <f>IF($A137&lt;&gt;"",IF($A137&lt;&gt;"",VLOOKUP($A137,'TABELA '!$A$4:$AR$1109,4,0),"")/100*C137/100*C137,"")</f>
        <v/>
      </c>
      <c r="G137" s="74" t="str">
        <f>IF($A137&lt;&gt;"",IF($A137&lt;&gt;"",VLOOKUP($A137,'TABELA '!$A$4:$AR$1168,5,0),"")/100*C137,"")</f>
        <v/>
      </c>
      <c r="H137" s="74" t="str">
        <f>IF($A137&lt;&gt;"",IF($A137&lt;&gt;"",VLOOKUP($A137,'TABELA '!$A$4:$AR$1168,6,0),"")/100*C137,"")</f>
        <v/>
      </c>
      <c r="I137" s="74" t="str">
        <f>IF($A137&lt;&gt;"",IF($A137&lt;&gt;"",VLOOKUP($A137,'TABELA '!$A$4:$AR$1168,7,0),"")/100*C137,"")</f>
        <v/>
      </c>
      <c r="J137" s="74" t="str">
        <f>IF($A137&lt;&gt;"",IF($A137&lt;&gt;"",VLOOKUP($A137,'TABELA '!$A$4:$AR$1168,8,0),"")/100*C137,"")</f>
        <v/>
      </c>
      <c r="K137" s="74" t="str">
        <f>IF($A137&lt;&gt;"",IF($A137&lt;&gt;"",VLOOKUP($A137,'TABELA '!$A$4:$AR$1171,11,0),"")/100*C137,"")</f>
        <v/>
      </c>
      <c r="L137" s="74" t="str">
        <f>IF($A137&lt;&gt;"",IF($A137&lt;&gt;"",VLOOKUP($A137,'TABELA '!$A$4:$AR$1109,10,0),"")/100*C137,"")</f>
        <v/>
      </c>
      <c r="M137" s="74" t="str">
        <f>IF($A137&lt;&gt;"",IF($A137&lt;&gt;"",VLOOKUP($A137,'TABELA '!$A$4:$AR$1109,11,0),"")/100*H137,"")</f>
        <v/>
      </c>
      <c r="N137" s="74" t="str">
        <f>IF($A137&lt;&gt;"",IF($A137&lt;&gt;"",VLOOKUP($A137,'TABELA '!$A$4:$AR$1109,12,0),"")/100*C137,"")</f>
        <v/>
      </c>
      <c r="O137" s="74" t="str">
        <f>IF($A137&lt;&gt;"",IF($A137&lt;&gt;"",VLOOKUP($A137,'TABELA '!$A$4:$AR$1109,13,0),"")/100*C137,"")</f>
        <v/>
      </c>
      <c r="P137" s="74" t="str">
        <f>IF($A137&lt;&gt;"",IF($A137&lt;&gt;"",VLOOKUP($A137,'TABELA '!$A$4:$AR$1109,14,0),"")/100*C137,"")</f>
        <v/>
      </c>
      <c r="Q137" s="74" t="str">
        <f>IF($A137&lt;&gt;"",IF($A137&lt;&gt;"",VLOOKUP($A137,'TABELA '!$A$4:$AR$1109,15,0),"")/100*C137,"")</f>
        <v/>
      </c>
      <c r="R137" s="74" t="str">
        <f>IF($A137&lt;&gt;"",IF($A137&lt;&gt;"",VLOOKUP($A137,'TABELA '!$A$4:$AR$1168,16,0),"")/100*C137,"")</f>
        <v/>
      </c>
      <c r="S137" s="74" t="str">
        <f>IF($A137&lt;&gt;"",IF($A137&lt;&gt;"",VLOOKUP($A137,'TABELA '!$A$4:$AR$1168,17,0),"")/100*C137,"")</f>
        <v/>
      </c>
      <c r="T137" s="74" t="str">
        <f>IF($A137&lt;&gt;"",IF($A137&lt;&gt;"",VLOOKUP($A137,'TABELA '!$A$4:$AR$1168,18,0),"")/100*C137,"")</f>
        <v/>
      </c>
      <c r="U137" s="74" t="str">
        <f>IF($A137&lt;&gt;"",IF($A137&lt;&gt;"",VLOOKUP($A137,'TABELA '!$A$4:$AR$1168,19,0),"")/100*C137,"")</f>
        <v/>
      </c>
      <c r="V137" s="74" t="str">
        <f>IF($A137&lt;&gt;"",IF($A137&lt;&gt;"",VLOOKUP($A137,'TABELA '!$A$4:$AR$1168,38,0),"")/100*C137,"")</f>
        <v/>
      </c>
      <c r="W137" s="69"/>
    </row>
    <row r="138" spans="1:23" x14ac:dyDescent="0.2">
      <c r="A138" s="71"/>
      <c r="B138" s="65" t="str">
        <f>IF(A138&lt;&gt;"",VLOOKUP(A138,'TABELA '!A92:AR1257,2,0),"")</f>
        <v/>
      </c>
      <c r="C138" s="72"/>
      <c r="D138" s="72"/>
      <c r="E138" s="73" t="str">
        <f>IF($A138&lt;&gt;"",IF($A138&lt;&gt;"",VLOOKUP($A138,'TABELA '!$A$4:$AR$1168,3,0),"")/100*C138,"")</f>
        <v/>
      </c>
      <c r="F138" s="74" t="str">
        <f>IF($A138&lt;&gt;"",IF($A138&lt;&gt;"",VLOOKUP($A138,'TABELA '!$A$4:$AR$1109,4,0),"")/100*C138/100*C138,"")</f>
        <v/>
      </c>
      <c r="G138" s="74" t="str">
        <f>IF($A138&lt;&gt;"",IF($A138&lt;&gt;"",VLOOKUP($A138,'TABELA '!$A$4:$AR$1168,5,0),"")/100*C138,"")</f>
        <v/>
      </c>
      <c r="H138" s="74" t="str">
        <f>IF($A138&lt;&gt;"",IF($A138&lt;&gt;"",VLOOKUP($A138,'TABELA '!$A$4:$AR$1168,6,0),"")/100*C138,"")</f>
        <v/>
      </c>
      <c r="I138" s="74" t="str">
        <f>IF($A138&lt;&gt;"",IF($A138&lt;&gt;"",VLOOKUP($A138,'TABELA '!$A$4:$AR$1168,7,0),"")/100*C138,"")</f>
        <v/>
      </c>
      <c r="J138" s="74" t="str">
        <f>IF($A138&lt;&gt;"",IF($A138&lt;&gt;"",VLOOKUP($A138,'TABELA '!$A$4:$AR$1168,8,0),"")/100*C138,"")</f>
        <v/>
      </c>
      <c r="K138" s="74" t="str">
        <f>IF($A138&lt;&gt;"",IF($A138&lt;&gt;"",VLOOKUP($A138,'TABELA '!$A$4:$AR$1171,11,0),"")/100*C138,"")</f>
        <v/>
      </c>
      <c r="L138" s="74" t="str">
        <f>IF($A138&lt;&gt;"",IF($A138&lt;&gt;"",VLOOKUP($A138,'TABELA '!$A$4:$AR$1109,10,0),"")/100*C138,"")</f>
        <v/>
      </c>
      <c r="M138" s="74" t="str">
        <f>IF($A138&lt;&gt;"",IF($A138&lt;&gt;"",VLOOKUP($A138,'TABELA '!$A$4:$AR$1109,11,0),"")/100*H138,"")</f>
        <v/>
      </c>
      <c r="N138" s="74" t="str">
        <f>IF($A138&lt;&gt;"",IF($A138&lt;&gt;"",VLOOKUP($A138,'TABELA '!$A$4:$AR$1109,12,0),"")/100*C138,"")</f>
        <v/>
      </c>
      <c r="O138" s="74" t="str">
        <f>IF($A138&lt;&gt;"",IF($A138&lt;&gt;"",VLOOKUP($A138,'TABELA '!$A$4:$AR$1109,13,0),"")/100*C138,"")</f>
        <v/>
      </c>
      <c r="P138" s="74" t="str">
        <f>IF($A138&lt;&gt;"",IF($A138&lt;&gt;"",VLOOKUP($A138,'TABELA '!$A$4:$AR$1109,14,0),"")/100*C138,"")</f>
        <v/>
      </c>
      <c r="Q138" s="74" t="str">
        <f>IF($A138&lt;&gt;"",IF($A138&lt;&gt;"",VLOOKUP($A138,'TABELA '!$A$4:$AR$1109,15,0),"")/100*C138,"")</f>
        <v/>
      </c>
      <c r="R138" s="74" t="str">
        <f>IF($A138&lt;&gt;"",IF($A138&lt;&gt;"",VLOOKUP($A138,'TABELA '!$A$4:$AR$1168,16,0),"")/100*C138,"")</f>
        <v/>
      </c>
      <c r="S138" s="74" t="str">
        <f>IF($A138&lt;&gt;"",IF($A138&lt;&gt;"",VLOOKUP($A138,'TABELA '!$A$4:$AR$1168,17,0),"")/100*C138,"")</f>
        <v/>
      </c>
      <c r="T138" s="74" t="str">
        <f>IF($A138&lt;&gt;"",IF($A138&lt;&gt;"",VLOOKUP($A138,'TABELA '!$A$4:$AR$1168,18,0),"")/100*C138,"")</f>
        <v/>
      </c>
      <c r="U138" s="74" t="str">
        <f>IF($A138&lt;&gt;"",IF($A138&lt;&gt;"",VLOOKUP($A138,'TABELA '!$A$4:$AR$1168,19,0),"")/100*C138,"")</f>
        <v/>
      </c>
      <c r="V138" s="74" t="str">
        <f>IF($A138&lt;&gt;"",IF($A138&lt;&gt;"",VLOOKUP($A138,'TABELA '!$A$4:$AR$1168,38,0),"")/100*C138,"")</f>
        <v/>
      </c>
      <c r="W138" s="69"/>
    </row>
    <row r="139" spans="1:23" x14ac:dyDescent="0.2">
      <c r="A139" s="71"/>
      <c r="B139" s="65" t="str">
        <f>IF(A139&lt;&gt;"",VLOOKUP(A139,'TABELA '!A93:AR1258,2,0),"")</f>
        <v/>
      </c>
      <c r="C139" s="72"/>
      <c r="D139" s="72"/>
      <c r="E139" s="73" t="str">
        <f>IF($A139&lt;&gt;"",IF($A139&lt;&gt;"",VLOOKUP($A139,'TABELA '!$A$4:$AR$1168,3,0),"")/100*C139,"")</f>
        <v/>
      </c>
      <c r="F139" s="74" t="str">
        <f>IF($A139&lt;&gt;"",IF($A139&lt;&gt;"",VLOOKUP($A139,'TABELA '!$A$4:$AR$1109,4,0),"")/100*C139/100*C139,"")</f>
        <v/>
      </c>
      <c r="G139" s="74" t="str">
        <f>IF($A139&lt;&gt;"",IF($A139&lt;&gt;"",VLOOKUP($A139,'TABELA '!$A$4:$AR$1168,5,0),"")/100*C139,"")</f>
        <v/>
      </c>
      <c r="H139" s="74" t="str">
        <f>IF($A139&lt;&gt;"",IF($A139&lt;&gt;"",VLOOKUP($A139,'TABELA '!$A$4:$AR$1168,6,0),"")/100*C139,"")</f>
        <v/>
      </c>
      <c r="I139" s="74" t="str">
        <f>IF($A139&lt;&gt;"",IF($A139&lt;&gt;"",VLOOKUP($A139,'TABELA '!$A$4:$AR$1168,7,0),"")/100*C139,"")</f>
        <v/>
      </c>
      <c r="J139" s="74" t="str">
        <f>IF($A139&lt;&gt;"",IF($A139&lt;&gt;"",VLOOKUP($A139,'TABELA '!$A$4:$AR$1168,8,0),"")/100*C139,"")</f>
        <v/>
      </c>
      <c r="K139" s="74" t="str">
        <f>IF($A139&lt;&gt;"",IF($A139&lt;&gt;"",VLOOKUP($A139,'TABELA '!$A$4:$AR$1171,11,0),"")/100*C139,"")</f>
        <v/>
      </c>
      <c r="L139" s="74" t="str">
        <f>IF($A139&lt;&gt;"",IF($A139&lt;&gt;"",VLOOKUP($A139,'TABELA '!$A$4:$AR$1109,10,0),"")/100*C139,"")</f>
        <v/>
      </c>
      <c r="M139" s="74" t="str">
        <f>IF($A139&lt;&gt;"",IF($A139&lt;&gt;"",VLOOKUP($A139,'TABELA '!$A$4:$AR$1109,11,0),"")/100*H139,"")</f>
        <v/>
      </c>
      <c r="N139" s="74" t="str">
        <f>IF($A139&lt;&gt;"",IF($A139&lt;&gt;"",VLOOKUP($A139,'TABELA '!$A$4:$AR$1109,12,0),"")/100*C139,"")</f>
        <v/>
      </c>
      <c r="O139" s="74" t="str">
        <f>IF($A139&lt;&gt;"",IF($A139&lt;&gt;"",VLOOKUP($A139,'TABELA '!$A$4:$AR$1109,13,0),"")/100*C139,"")</f>
        <v/>
      </c>
      <c r="P139" s="74" t="str">
        <f>IF($A139&lt;&gt;"",IF($A139&lt;&gt;"",VLOOKUP($A139,'TABELA '!$A$4:$AR$1109,14,0),"")/100*C139,"")</f>
        <v/>
      </c>
      <c r="Q139" s="74" t="str">
        <f>IF($A139&lt;&gt;"",IF($A139&lt;&gt;"",VLOOKUP($A139,'TABELA '!$A$4:$AR$1109,15,0),"")/100*C139,"")</f>
        <v/>
      </c>
      <c r="R139" s="74" t="str">
        <f>IF($A139&lt;&gt;"",IF($A139&lt;&gt;"",VLOOKUP($A139,'TABELA '!$A$4:$AR$1168,16,0),"")/100*C139,"")</f>
        <v/>
      </c>
      <c r="S139" s="74" t="str">
        <f>IF($A139&lt;&gt;"",IF($A139&lt;&gt;"",VLOOKUP($A139,'TABELA '!$A$4:$AR$1168,17,0),"")/100*C139,"")</f>
        <v/>
      </c>
      <c r="T139" s="74" t="str">
        <f>IF($A139&lt;&gt;"",IF($A139&lt;&gt;"",VLOOKUP($A139,'TABELA '!$A$4:$AR$1168,18,0),"")/100*C139,"")</f>
        <v/>
      </c>
      <c r="U139" s="74" t="str">
        <f>IF($A139&lt;&gt;"",IF($A139&lt;&gt;"",VLOOKUP($A139,'TABELA '!$A$4:$AR$1168,19,0),"")/100*C139,"")</f>
        <v/>
      </c>
      <c r="V139" s="74" t="str">
        <f>IF($A139&lt;&gt;"",IF($A139&lt;&gt;"",VLOOKUP($A139,'TABELA '!$A$4:$AR$1168,38,0),"")/100*C139,"")</f>
        <v/>
      </c>
      <c r="W139" s="69"/>
    </row>
    <row r="140" spans="1:23" x14ac:dyDescent="0.2">
      <c r="A140" s="71"/>
      <c r="B140" s="65" t="str">
        <f>IF(A140&lt;&gt;"",VLOOKUP(A140,'TABELA '!A94:AR1259,2,0),"")</f>
        <v/>
      </c>
      <c r="C140" s="72"/>
      <c r="D140" s="72"/>
      <c r="E140" s="73" t="str">
        <f>IF($A140&lt;&gt;"",IF($A140&lt;&gt;"",VLOOKUP($A140,'TABELA '!$A$4:$AR$1168,3,0),"")/100*C140,"")</f>
        <v/>
      </c>
      <c r="F140" s="74" t="str">
        <f>IF($A140&lt;&gt;"",IF($A140&lt;&gt;"",VLOOKUP($A140,'TABELA '!$A$4:$AR$1109,4,0),"")/100*C140/100*C140,"")</f>
        <v/>
      </c>
      <c r="G140" s="74" t="str">
        <f>IF($A140&lt;&gt;"",IF($A140&lt;&gt;"",VLOOKUP($A140,'TABELA '!$A$4:$AR$1168,5,0),"")/100*C140,"")</f>
        <v/>
      </c>
      <c r="H140" s="74" t="str">
        <f>IF($A140&lt;&gt;"",IF($A140&lt;&gt;"",VLOOKUP($A140,'TABELA '!$A$4:$AR$1168,6,0),"")/100*C140,"")</f>
        <v/>
      </c>
      <c r="I140" s="74" t="str">
        <f>IF($A140&lt;&gt;"",IF($A140&lt;&gt;"",VLOOKUP($A140,'TABELA '!$A$4:$AR$1168,7,0),"")/100*C140,"")</f>
        <v/>
      </c>
      <c r="J140" s="74" t="str">
        <f>IF($A140&lt;&gt;"",IF($A140&lt;&gt;"",VLOOKUP($A140,'TABELA '!$A$4:$AR$1168,8,0),"")/100*C140,"")</f>
        <v/>
      </c>
      <c r="K140" s="74" t="str">
        <f>IF($A140&lt;&gt;"",IF($A140&lt;&gt;"",VLOOKUP($A140,'TABELA '!$A$4:$AR$1171,11,0),"")/100*C140,"")</f>
        <v/>
      </c>
      <c r="L140" s="74" t="str">
        <f>IF($A140&lt;&gt;"",IF($A140&lt;&gt;"",VLOOKUP($A140,'TABELA '!$A$4:$AR$1109,10,0),"")/100*C140,"")</f>
        <v/>
      </c>
      <c r="M140" s="74" t="str">
        <f>IF($A140&lt;&gt;"",IF($A140&lt;&gt;"",VLOOKUP($A140,'TABELA '!$A$4:$AR$1109,11,0),"")/100*H140,"")</f>
        <v/>
      </c>
      <c r="N140" s="74" t="str">
        <f>IF($A140&lt;&gt;"",IF($A140&lt;&gt;"",VLOOKUP($A140,'TABELA '!$A$4:$AR$1109,12,0),"")/100*C140,"")</f>
        <v/>
      </c>
      <c r="O140" s="74" t="str">
        <f>IF($A140&lt;&gt;"",IF($A140&lt;&gt;"",VLOOKUP($A140,'TABELA '!$A$4:$AR$1109,13,0),"")/100*C140,"")</f>
        <v/>
      </c>
      <c r="P140" s="74" t="str">
        <f>IF($A140&lt;&gt;"",IF($A140&lt;&gt;"",VLOOKUP($A140,'TABELA '!$A$4:$AR$1109,14,0),"")/100*C140,"")</f>
        <v/>
      </c>
      <c r="Q140" s="74" t="str">
        <f>IF($A140&lt;&gt;"",IF($A140&lt;&gt;"",VLOOKUP($A140,'TABELA '!$A$4:$AR$1109,15,0),"")/100*C140,"")</f>
        <v/>
      </c>
      <c r="R140" s="74" t="str">
        <f>IF($A140&lt;&gt;"",IF($A140&lt;&gt;"",VLOOKUP($A140,'TABELA '!$A$4:$AR$1168,16,0),"")/100*C140,"")</f>
        <v/>
      </c>
      <c r="S140" s="74" t="str">
        <f>IF($A140&lt;&gt;"",IF($A140&lt;&gt;"",VLOOKUP($A140,'TABELA '!$A$4:$AR$1168,17,0),"")/100*C140,"")</f>
        <v/>
      </c>
      <c r="T140" s="74" t="str">
        <f>IF($A140&lt;&gt;"",IF($A140&lt;&gt;"",VLOOKUP($A140,'TABELA '!$A$4:$AR$1168,18,0),"")/100*C140,"")</f>
        <v/>
      </c>
      <c r="U140" s="74" t="str">
        <f>IF($A140&lt;&gt;"",IF($A140&lt;&gt;"",VLOOKUP($A140,'TABELA '!$A$4:$AR$1168,19,0),"")/100*C140,"")</f>
        <v/>
      </c>
      <c r="V140" s="74" t="str">
        <f>IF($A140&lt;&gt;"",IF($A140&lt;&gt;"",VLOOKUP($A140,'TABELA '!$A$4:$AR$1168,38,0),"")/100*C140,"")</f>
        <v/>
      </c>
      <c r="W140" s="69"/>
    </row>
    <row r="141" spans="1:23" x14ac:dyDescent="0.2">
      <c r="A141" s="71"/>
      <c r="B141" s="65" t="str">
        <f>IF(A141&lt;&gt;"",VLOOKUP(A141,'TABELA '!A95:AR1260,2,0),"")</f>
        <v/>
      </c>
      <c r="C141" s="72"/>
      <c r="D141" s="72"/>
      <c r="E141" s="73" t="str">
        <f>IF($A141&lt;&gt;"",IF($A141&lt;&gt;"",VLOOKUP($A141,'TABELA '!$A$4:$AR$1168,3,0),"")/100*C141,"")</f>
        <v/>
      </c>
      <c r="F141" s="74" t="str">
        <f>IF($A141&lt;&gt;"",IF($A141&lt;&gt;"",VLOOKUP($A141,'TABELA '!$A$4:$AR$1109,4,0),"")/100*C141/100*C141,"")</f>
        <v/>
      </c>
      <c r="G141" s="74" t="str">
        <f>IF($A141&lt;&gt;"",IF($A141&lt;&gt;"",VLOOKUP($A141,'TABELA '!$A$4:$AR$1168,5,0),"")/100*C141,"")</f>
        <v/>
      </c>
      <c r="H141" s="74" t="str">
        <f>IF($A141&lt;&gt;"",IF($A141&lt;&gt;"",VLOOKUP($A141,'TABELA '!$A$4:$AR$1168,6,0),"")/100*C141,"")</f>
        <v/>
      </c>
      <c r="I141" s="74" t="str">
        <f>IF($A141&lt;&gt;"",IF($A141&lt;&gt;"",VLOOKUP($A141,'TABELA '!$A$4:$AR$1168,7,0),"")/100*C141,"")</f>
        <v/>
      </c>
      <c r="J141" s="74" t="str">
        <f>IF($A141&lt;&gt;"",IF($A141&lt;&gt;"",VLOOKUP($A141,'TABELA '!$A$4:$AR$1168,8,0),"")/100*C141,"")</f>
        <v/>
      </c>
      <c r="K141" s="74" t="str">
        <f>IF($A141&lt;&gt;"",IF($A141&lt;&gt;"",VLOOKUP($A141,'TABELA '!$A$4:$AR$1171,11,0),"")/100*C141,"")</f>
        <v/>
      </c>
      <c r="L141" s="74" t="str">
        <f>IF($A141&lt;&gt;"",IF($A141&lt;&gt;"",VLOOKUP($A141,'TABELA '!$A$4:$AR$1109,10,0),"")/100*C141,"")</f>
        <v/>
      </c>
      <c r="M141" s="74" t="str">
        <f>IF($A141&lt;&gt;"",IF($A141&lt;&gt;"",VLOOKUP($A141,'TABELA '!$A$4:$AR$1109,11,0),"")/100*H141,"")</f>
        <v/>
      </c>
      <c r="N141" s="74" t="str">
        <f>IF($A141&lt;&gt;"",IF($A141&lt;&gt;"",VLOOKUP($A141,'TABELA '!$A$4:$AR$1109,12,0),"")/100*C141,"")</f>
        <v/>
      </c>
      <c r="O141" s="74" t="str">
        <f>IF($A141&lt;&gt;"",IF($A141&lt;&gt;"",VLOOKUP($A141,'TABELA '!$A$4:$AR$1109,13,0),"")/100*C141,"")</f>
        <v/>
      </c>
      <c r="P141" s="74" t="str">
        <f>IF($A141&lt;&gt;"",IF($A141&lt;&gt;"",VLOOKUP($A141,'TABELA '!$A$4:$AR$1109,14,0),"")/100*C141,"")</f>
        <v/>
      </c>
      <c r="Q141" s="74" t="str">
        <f>IF($A141&lt;&gt;"",IF($A141&lt;&gt;"",VLOOKUP($A141,'TABELA '!$A$4:$AR$1109,15,0),"")/100*C141,"")</f>
        <v/>
      </c>
      <c r="R141" s="74" t="str">
        <f>IF($A141&lt;&gt;"",IF($A141&lt;&gt;"",VLOOKUP($A141,'TABELA '!$A$4:$AR$1168,16,0),"")/100*C141,"")</f>
        <v/>
      </c>
      <c r="S141" s="74" t="str">
        <f>IF($A141&lt;&gt;"",IF($A141&lt;&gt;"",VLOOKUP($A141,'TABELA '!$A$4:$AR$1168,17,0),"")/100*C141,"")</f>
        <v/>
      </c>
      <c r="T141" s="74" t="str">
        <f>IF($A141&lt;&gt;"",IF($A141&lt;&gt;"",VLOOKUP($A141,'TABELA '!$A$4:$AR$1168,18,0),"")/100*C141,"")</f>
        <v/>
      </c>
      <c r="U141" s="74" t="str">
        <f>IF($A141&lt;&gt;"",IF($A141&lt;&gt;"",VLOOKUP($A141,'TABELA '!$A$4:$AR$1168,19,0),"")/100*C141,"")</f>
        <v/>
      </c>
      <c r="V141" s="74" t="str">
        <f>IF($A141&lt;&gt;"",IF($A141&lt;&gt;"",VLOOKUP($A141,'TABELA '!$A$4:$AR$1168,38,0),"")/100*C141,"")</f>
        <v/>
      </c>
      <c r="W141" s="69"/>
    </row>
    <row r="142" spans="1:23" x14ac:dyDescent="0.2">
      <c r="A142" s="71"/>
      <c r="B142" s="65" t="str">
        <f>IF(A142&lt;&gt;"",VLOOKUP(A142,'TABELA '!A96:AR1261,2,0),"")</f>
        <v/>
      </c>
      <c r="C142" s="72"/>
      <c r="D142" s="72"/>
      <c r="E142" s="73" t="str">
        <f>IF($A142&lt;&gt;"",IF($A142&lt;&gt;"",VLOOKUP($A142,'TABELA '!$A$4:$AR$1168,3,0),"")/100*C142,"")</f>
        <v/>
      </c>
      <c r="F142" s="74" t="str">
        <f>IF($A142&lt;&gt;"",IF($A142&lt;&gt;"",VLOOKUP($A142,'TABELA '!$A$4:$AR$1109,4,0),"")/100*C142/100*C142,"")</f>
        <v/>
      </c>
      <c r="G142" s="74" t="str">
        <f>IF($A142&lt;&gt;"",IF($A142&lt;&gt;"",VLOOKUP($A142,'TABELA '!$A$4:$AR$1168,5,0),"")/100*C142,"")</f>
        <v/>
      </c>
      <c r="H142" s="74" t="str">
        <f>IF($A142&lt;&gt;"",IF($A142&lt;&gt;"",VLOOKUP($A142,'TABELA '!$A$4:$AR$1168,6,0),"")/100*C142,"")</f>
        <v/>
      </c>
      <c r="I142" s="74" t="str">
        <f>IF($A142&lt;&gt;"",IF($A142&lt;&gt;"",VLOOKUP($A142,'TABELA '!$A$4:$AR$1168,7,0),"")/100*C142,"")</f>
        <v/>
      </c>
      <c r="J142" s="74" t="str">
        <f>IF($A142&lt;&gt;"",IF($A142&lt;&gt;"",VLOOKUP($A142,'TABELA '!$A$4:$AR$1168,8,0),"")/100*C142,"")</f>
        <v/>
      </c>
      <c r="K142" s="74" t="str">
        <f>IF($A142&lt;&gt;"",IF($A142&lt;&gt;"",VLOOKUP($A142,'TABELA '!$A$4:$AR$1171,11,0),"")/100*C142,"")</f>
        <v/>
      </c>
      <c r="L142" s="74" t="str">
        <f>IF($A142&lt;&gt;"",IF($A142&lt;&gt;"",VLOOKUP($A142,'TABELA '!$A$4:$AR$1109,10,0),"")/100*C142,"")</f>
        <v/>
      </c>
      <c r="M142" s="74" t="str">
        <f>IF($A142&lt;&gt;"",IF($A142&lt;&gt;"",VLOOKUP($A142,'TABELA '!$A$4:$AR$1109,11,0),"")/100*H142,"")</f>
        <v/>
      </c>
      <c r="N142" s="74" t="str">
        <f>IF($A142&lt;&gt;"",IF($A142&lt;&gt;"",VLOOKUP($A142,'TABELA '!$A$4:$AR$1109,12,0),"")/100*C142,"")</f>
        <v/>
      </c>
      <c r="O142" s="74" t="str">
        <f>IF($A142&lt;&gt;"",IF($A142&lt;&gt;"",VLOOKUP($A142,'TABELA '!$A$4:$AR$1109,13,0),"")/100*C142,"")</f>
        <v/>
      </c>
      <c r="P142" s="74" t="str">
        <f>IF($A142&lt;&gt;"",IF($A142&lt;&gt;"",VLOOKUP($A142,'TABELA '!$A$4:$AR$1109,14,0),"")/100*C142,"")</f>
        <v/>
      </c>
      <c r="Q142" s="74" t="str">
        <f>IF($A142&lt;&gt;"",IF($A142&lt;&gt;"",VLOOKUP($A142,'TABELA '!$A$4:$AR$1109,15,0),"")/100*C142,"")</f>
        <v/>
      </c>
      <c r="R142" s="74" t="str">
        <f>IF($A142&lt;&gt;"",IF($A142&lt;&gt;"",VLOOKUP($A142,'TABELA '!$A$4:$AR$1168,16,0),"")/100*C142,"")</f>
        <v/>
      </c>
      <c r="S142" s="74" t="str">
        <f>IF($A142&lt;&gt;"",IF($A142&lt;&gt;"",VLOOKUP($A142,'TABELA '!$A$4:$AR$1168,17,0),"")/100*C142,"")</f>
        <v/>
      </c>
      <c r="T142" s="74" t="str">
        <f>IF($A142&lt;&gt;"",IF($A142&lt;&gt;"",VLOOKUP($A142,'TABELA '!$A$4:$AR$1168,18,0),"")/100*C142,"")</f>
        <v/>
      </c>
      <c r="U142" s="74" t="str">
        <f>IF($A142&lt;&gt;"",IF($A142&lt;&gt;"",VLOOKUP($A142,'TABELA '!$A$4:$AR$1168,19,0),"")/100*C142,"")</f>
        <v/>
      </c>
      <c r="V142" s="74" t="str">
        <f>IF($A142&lt;&gt;"",IF($A142&lt;&gt;"",VLOOKUP($A142,'TABELA '!$A$4:$AR$1168,38,0),"")/100*C142,"")</f>
        <v/>
      </c>
      <c r="W142" s="69"/>
    </row>
    <row r="143" spans="1:23" x14ac:dyDescent="0.2">
      <c r="A143" s="71"/>
      <c r="B143" s="65" t="str">
        <f>IF(A143&lt;&gt;"",VLOOKUP(A143,'TABELA '!A97:AR1262,2,0),"")</f>
        <v/>
      </c>
      <c r="C143" s="72"/>
      <c r="D143" s="72"/>
      <c r="E143" s="73" t="str">
        <f>IF($A143&lt;&gt;"",IF($A143&lt;&gt;"",VLOOKUP($A143,'TABELA '!$A$4:$AR$1168,3,0),"")/100*C143,"")</f>
        <v/>
      </c>
      <c r="F143" s="74" t="str">
        <f>IF($A143&lt;&gt;"",IF($A143&lt;&gt;"",VLOOKUP($A143,'TABELA '!$A$4:$AR$1109,4,0),"")/100*C143/100*C143,"")</f>
        <v/>
      </c>
      <c r="G143" s="74" t="str">
        <f>IF($A143&lt;&gt;"",IF($A143&lt;&gt;"",VLOOKUP($A143,'TABELA '!$A$4:$AR$1168,5,0),"")/100*C143,"")</f>
        <v/>
      </c>
      <c r="H143" s="74" t="str">
        <f>IF($A143&lt;&gt;"",IF($A143&lt;&gt;"",VLOOKUP($A143,'TABELA '!$A$4:$AR$1168,6,0),"")/100*C143,"")</f>
        <v/>
      </c>
      <c r="I143" s="74" t="str">
        <f>IF($A143&lt;&gt;"",IF($A143&lt;&gt;"",VLOOKUP($A143,'TABELA '!$A$4:$AR$1168,7,0),"")/100*C143,"")</f>
        <v/>
      </c>
      <c r="J143" s="74" t="str">
        <f>IF($A143&lt;&gt;"",IF($A143&lt;&gt;"",VLOOKUP($A143,'TABELA '!$A$4:$AR$1168,8,0),"")/100*C143,"")</f>
        <v/>
      </c>
      <c r="K143" s="74" t="str">
        <f>IF($A143&lt;&gt;"",IF($A143&lt;&gt;"",VLOOKUP($A143,'TABELA '!$A$4:$AR$1171,11,0),"")/100*C143,"")</f>
        <v/>
      </c>
      <c r="L143" s="74" t="str">
        <f>IF($A143&lt;&gt;"",IF($A143&lt;&gt;"",VLOOKUP($A143,'TABELA '!$A$4:$AR$1109,10,0),"")/100*C143,"")</f>
        <v/>
      </c>
      <c r="M143" s="74" t="str">
        <f>IF($A143&lt;&gt;"",IF($A143&lt;&gt;"",VLOOKUP($A143,'TABELA '!$A$4:$AR$1109,11,0),"")/100*H143,"")</f>
        <v/>
      </c>
      <c r="N143" s="74" t="str">
        <f>IF($A143&lt;&gt;"",IF($A143&lt;&gt;"",VLOOKUP($A143,'TABELA '!$A$4:$AR$1109,12,0),"")/100*C143,"")</f>
        <v/>
      </c>
      <c r="O143" s="74" t="str">
        <f>IF($A143&lt;&gt;"",IF($A143&lt;&gt;"",VLOOKUP($A143,'TABELA '!$A$4:$AR$1109,13,0),"")/100*C143,"")</f>
        <v/>
      </c>
      <c r="P143" s="74" t="str">
        <f>IF($A143&lt;&gt;"",IF($A143&lt;&gt;"",VLOOKUP($A143,'TABELA '!$A$4:$AR$1109,14,0),"")/100*C143,"")</f>
        <v/>
      </c>
      <c r="Q143" s="74" t="str">
        <f>IF($A143&lt;&gt;"",IF($A143&lt;&gt;"",VLOOKUP($A143,'TABELA '!$A$4:$AR$1109,15,0),"")/100*C143,"")</f>
        <v/>
      </c>
      <c r="R143" s="74" t="str">
        <f>IF($A143&lt;&gt;"",IF($A143&lt;&gt;"",VLOOKUP($A143,'TABELA '!$A$4:$AR$1168,16,0),"")/100*C143,"")</f>
        <v/>
      </c>
      <c r="S143" s="74" t="str">
        <f>IF($A143&lt;&gt;"",IF($A143&lt;&gt;"",VLOOKUP($A143,'TABELA '!$A$4:$AR$1168,17,0),"")/100*C143,"")</f>
        <v/>
      </c>
      <c r="T143" s="74" t="str">
        <f>IF($A143&lt;&gt;"",IF($A143&lt;&gt;"",VLOOKUP($A143,'TABELA '!$A$4:$AR$1168,18,0),"")/100*C143,"")</f>
        <v/>
      </c>
      <c r="U143" s="74" t="str">
        <f>IF($A143&lt;&gt;"",IF($A143&lt;&gt;"",VLOOKUP($A143,'TABELA '!$A$4:$AR$1168,19,0),"")/100*C143,"")</f>
        <v/>
      </c>
      <c r="V143" s="74" t="str">
        <f>IF($A143&lt;&gt;"",IF($A143&lt;&gt;"",VLOOKUP($A143,'TABELA '!$A$4:$AR$1168,38,0),"")/100*C143,"")</f>
        <v/>
      </c>
      <c r="W143" s="69"/>
    </row>
    <row r="144" spans="1:23" x14ac:dyDescent="0.2">
      <c r="A144" s="71"/>
      <c r="B144" s="65" t="str">
        <f>IF(A144&lt;&gt;"",VLOOKUP(A144,'TABELA '!A98:AR1263,2,0),"")</f>
        <v/>
      </c>
      <c r="C144" s="72"/>
      <c r="D144" s="72"/>
      <c r="E144" s="73" t="str">
        <f>IF($A144&lt;&gt;"",IF($A144&lt;&gt;"",VLOOKUP($A144,'TABELA '!$A$4:$AR$1168,3,0),"")/100*C144,"")</f>
        <v/>
      </c>
      <c r="F144" s="74" t="str">
        <f>IF($A144&lt;&gt;"",IF($A144&lt;&gt;"",VLOOKUP($A144,'TABELA '!$A$4:$AR$1109,4,0),"")/100*C144/100*C144,"")</f>
        <v/>
      </c>
      <c r="G144" s="74" t="str">
        <f>IF($A144&lt;&gt;"",IF($A144&lt;&gt;"",VLOOKUP($A144,'TABELA '!$A$4:$AR$1168,5,0),"")/100*C144,"")</f>
        <v/>
      </c>
      <c r="H144" s="74" t="str">
        <f>IF($A144&lt;&gt;"",IF($A144&lt;&gt;"",VLOOKUP($A144,'TABELA '!$A$4:$AR$1168,6,0),"")/100*C144,"")</f>
        <v/>
      </c>
      <c r="I144" s="74" t="str">
        <f>IF($A144&lt;&gt;"",IF($A144&lt;&gt;"",VLOOKUP($A144,'TABELA '!$A$4:$AR$1168,7,0),"")/100*C144,"")</f>
        <v/>
      </c>
      <c r="J144" s="74" t="str">
        <f>IF($A144&lt;&gt;"",IF($A144&lt;&gt;"",VLOOKUP($A144,'TABELA '!$A$4:$AR$1168,8,0),"")/100*C144,"")</f>
        <v/>
      </c>
      <c r="K144" s="74" t="str">
        <f>IF($A144&lt;&gt;"",IF($A144&lt;&gt;"",VLOOKUP($A144,'TABELA '!$A$4:$AR$1171,11,0),"")/100*C144,"")</f>
        <v/>
      </c>
      <c r="L144" s="74" t="str">
        <f>IF($A144&lt;&gt;"",IF($A144&lt;&gt;"",VLOOKUP($A144,'TABELA '!$A$4:$AR$1109,10,0),"")/100*C144,"")</f>
        <v/>
      </c>
      <c r="M144" s="74" t="str">
        <f>IF($A144&lt;&gt;"",IF($A144&lt;&gt;"",VLOOKUP($A144,'TABELA '!$A$4:$AR$1109,11,0),"")/100*H144,"")</f>
        <v/>
      </c>
      <c r="N144" s="74" t="str">
        <f>IF($A144&lt;&gt;"",IF($A144&lt;&gt;"",VLOOKUP($A144,'TABELA '!$A$4:$AR$1109,12,0),"")/100*C144,"")</f>
        <v/>
      </c>
      <c r="O144" s="74" t="str">
        <f>IF($A144&lt;&gt;"",IF($A144&lt;&gt;"",VLOOKUP($A144,'TABELA '!$A$4:$AR$1109,13,0),"")/100*C144,"")</f>
        <v/>
      </c>
      <c r="P144" s="74" t="str">
        <f>IF($A144&lt;&gt;"",IF($A144&lt;&gt;"",VLOOKUP($A144,'TABELA '!$A$4:$AR$1109,14,0),"")/100*C144,"")</f>
        <v/>
      </c>
      <c r="Q144" s="74" t="str">
        <f>IF($A144&lt;&gt;"",IF($A144&lt;&gt;"",VLOOKUP($A144,'TABELA '!$A$4:$AR$1109,15,0),"")/100*C144,"")</f>
        <v/>
      </c>
      <c r="R144" s="74" t="str">
        <f>IF($A144&lt;&gt;"",IF($A144&lt;&gt;"",VLOOKUP($A144,'TABELA '!$A$4:$AR$1168,16,0),"")/100*C144,"")</f>
        <v/>
      </c>
      <c r="S144" s="74" t="str">
        <f>IF($A144&lt;&gt;"",IF($A144&lt;&gt;"",VLOOKUP($A144,'TABELA '!$A$4:$AR$1168,17,0),"")/100*C144,"")</f>
        <v/>
      </c>
      <c r="T144" s="74" t="str">
        <f>IF($A144&lt;&gt;"",IF($A144&lt;&gt;"",VLOOKUP($A144,'TABELA '!$A$4:$AR$1168,18,0),"")/100*C144,"")</f>
        <v/>
      </c>
      <c r="U144" s="74" t="str">
        <f>IF($A144&lt;&gt;"",IF($A144&lt;&gt;"",VLOOKUP($A144,'TABELA '!$A$4:$AR$1168,19,0),"")/100*C144,"")</f>
        <v/>
      </c>
      <c r="V144" s="74" t="str">
        <f>IF($A144&lt;&gt;"",IF($A144&lt;&gt;"",VLOOKUP($A144,'TABELA '!$A$4:$AR$1168,38,0),"")/100*C144,"")</f>
        <v/>
      </c>
      <c r="W144" s="69"/>
    </row>
    <row r="145" spans="1:23" x14ac:dyDescent="0.2">
      <c r="A145" s="71"/>
      <c r="B145" s="65" t="str">
        <f>IF(A145&lt;&gt;"",VLOOKUP(A145,'TABELA '!A99:AR1264,2,0),"")</f>
        <v/>
      </c>
      <c r="C145" s="72"/>
      <c r="D145" s="72"/>
      <c r="E145" s="73" t="str">
        <f>IF($A145&lt;&gt;"",IF($A145&lt;&gt;"",VLOOKUP($A145,'TABELA '!$A$4:$AR$1168,3,0),"")/100*C145,"")</f>
        <v/>
      </c>
      <c r="F145" s="74" t="str">
        <f>IF($A145&lt;&gt;"",IF($A145&lt;&gt;"",VLOOKUP($A145,'TABELA '!$A$4:$AR$1109,4,0),"")/100*C145/100*C145,"")</f>
        <v/>
      </c>
      <c r="G145" s="74" t="str">
        <f>IF($A145&lt;&gt;"",IF($A145&lt;&gt;"",VLOOKUP($A145,'TABELA '!$A$4:$AR$1168,5,0),"")/100*C145,"")</f>
        <v/>
      </c>
      <c r="H145" s="74" t="str">
        <f>IF($A145&lt;&gt;"",IF($A145&lt;&gt;"",VLOOKUP($A145,'TABELA '!$A$4:$AR$1168,6,0),"")/100*C145,"")</f>
        <v/>
      </c>
      <c r="I145" s="74" t="str">
        <f>IF($A145&lt;&gt;"",IF($A145&lt;&gt;"",VLOOKUP($A145,'TABELA '!$A$4:$AR$1168,7,0),"")/100*C145,"")</f>
        <v/>
      </c>
      <c r="J145" s="74" t="str">
        <f>IF($A145&lt;&gt;"",IF($A145&lt;&gt;"",VLOOKUP($A145,'TABELA '!$A$4:$AR$1168,8,0),"")/100*C145,"")</f>
        <v/>
      </c>
      <c r="K145" s="74" t="str">
        <f>IF($A145&lt;&gt;"",IF($A145&lt;&gt;"",VLOOKUP($A145,'TABELA '!$A$4:$AR$1171,11,0),"")/100*C145,"")</f>
        <v/>
      </c>
      <c r="L145" s="74" t="str">
        <f>IF($A145&lt;&gt;"",IF($A145&lt;&gt;"",VLOOKUP($A145,'TABELA '!$A$4:$AR$1109,10,0),"")/100*C145,"")</f>
        <v/>
      </c>
      <c r="M145" s="74" t="str">
        <f>IF($A145&lt;&gt;"",IF($A145&lt;&gt;"",VLOOKUP($A145,'TABELA '!$A$4:$AR$1109,11,0),"")/100*H145,"")</f>
        <v/>
      </c>
      <c r="N145" s="74" t="str">
        <f>IF($A145&lt;&gt;"",IF($A145&lt;&gt;"",VLOOKUP($A145,'TABELA '!$A$4:$AR$1109,12,0),"")/100*C145,"")</f>
        <v/>
      </c>
      <c r="O145" s="74" t="str">
        <f>IF($A145&lt;&gt;"",IF($A145&lt;&gt;"",VLOOKUP($A145,'TABELA '!$A$4:$AR$1109,13,0),"")/100*C145,"")</f>
        <v/>
      </c>
      <c r="P145" s="74" t="str">
        <f>IF($A145&lt;&gt;"",IF($A145&lt;&gt;"",VLOOKUP($A145,'TABELA '!$A$4:$AR$1109,14,0),"")/100*C145,"")</f>
        <v/>
      </c>
      <c r="Q145" s="74" t="str">
        <f>IF($A145&lt;&gt;"",IF($A145&lt;&gt;"",VLOOKUP($A145,'TABELA '!$A$4:$AR$1109,15,0),"")/100*C145,"")</f>
        <v/>
      </c>
      <c r="R145" s="74" t="str">
        <f>IF($A145&lt;&gt;"",IF($A145&lt;&gt;"",VLOOKUP($A145,'TABELA '!$A$4:$AR$1168,16,0),"")/100*C145,"")</f>
        <v/>
      </c>
      <c r="S145" s="74" t="str">
        <f>IF($A145&lt;&gt;"",IF($A145&lt;&gt;"",VLOOKUP($A145,'TABELA '!$A$4:$AR$1168,17,0),"")/100*C145,"")</f>
        <v/>
      </c>
      <c r="T145" s="74" t="str">
        <f>IF($A145&lt;&gt;"",IF($A145&lt;&gt;"",VLOOKUP($A145,'TABELA '!$A$4:$AR$1168,18,0),"")/100*C145,"")</f>
        <v/>
      </c>
      <c r="U145" s="74" t="str">
        <f>IF($A145&lt;&gt;"",IF($A145&lt;&gt;"",VLOOKUP($A145,'TABELA '!$A$4:$AR$1168,19,0),"")/100*C145,"")</f>
        <v/>
      </c>
      <c r="V145" s="74" t="str">
        <f>IF($A145&lt;&gt;"",IF($A145&lt;&gt;"",VLOOKUP($A145,'TABELA '!$A$4:$AR$1168,38,0),"")/100*C145,"")</f>
        <v/>
      </c>
      <c r="W145" s="69"/>
    </row>
    <row r="146" spans="1:23" x14ac:dyDescent="0.2">
      <c r="A146" s="71"/>
      <c r="B146" s="65" t="str">
        <f>IF(A146&lt;&gt;"",VLOOKUP(A146,'TABELA '!A100:AR1265,2,0),"")</f>
        <v/>
      </c>
      <c r="C146" s="72"/>
      <c r="D146" s="72"/>
      <c r="E146" s="73" t="str">
        <f>IF($A146&lt;&gt;"",IF($A146&lt;&gt;"",VLOOKUP($A146,'TABELA '!$A$4:$AR$1168,3,0),"")/100*C146,"")</f>
        <v/>
      </c>
      <c r="F146" s="74" t="str">
        <f>IF($A146&lt;&gt;"",IF($A146&lt;&gt;"",VLOOKUP($A146,'TABELA '!$A$4:$AR$1109,4,0),"")/100*C146/100*C146,"")</f>
        <v/>
      </c>
      <c r="G146" s="74" t="str">
        <f>IF($A146&lt;&gt;"",IF($A146&lt;&gt;"",VLOOKUP($A146,'TABELA '!$A$4:$AR$1168,5,0),"")/100*C146,"")</f>
        <v/>
      </c>
      <c r="H146" s="74" t="str">
        <f>IF($A146&lt;&gt;"",IF($A146&lt;&gt;"",VLOOKUP($A146,'TABELA '!$A$4:$AR$1168,6,0),"")/100*C146,"")</f>
        <v/>
      </c>
      <c r="I146" s="74" t="str">
        <f>IF($A146&lt;&gt;"",IF($A146&lt;&gt;"",VLOOKUP($A146,'TABELA '!$A$4:$AR$1168,7,0),"")/100*C146,"")</f>
        <v/>
      </c>
      <c r="J146" s="74" t="str">
        <f>IF($A146&lt;&gt;"",IF($A146&lt;&gt;"",VLOOKUP($A146,'TABELA '!$A$4:$AR$1168,8,0),"")/100*C146,"")</f>
        <v/>
      </c>
      <c r="K146" s="74" t="str">
        <f>IF($A146&lt;&gt;"",IF($A146&lt;&gt;"",VLOOKUP($A146,'TABELA '!$A$4:$AR$1171,11,0),"")/100*C146,"")</f>
        <v/>
      </c>
      <c r="L146" s="74" t="str">
        <f>IF($A146&lt;&gt;"",IF($A146&lt;&gt;"",VLOOKUP($A146,'TABELA '!$A$4:$AR$1109,10,0),"")/100*C146,"")</f>
        <v/>
      </c>
      <c r="M146" s="74" t="str">
        <f>IF($A146&lt;&gt;"",IF($A146&lt;&gt;"",VLOOKUP($A146,'TABELA '!$A$4:$AR$1109,11,0),"")/100*H146,"")</f>
        <v/>
      </c>
      <c r="N146" s="74" t="str">
        <f>IF($A146&lt;&gt;"",IF($A146&lt;&gt;"",VLOOKUP($A146,'TABELA '!$A$4:$AR$1109,12,0),"")/100*C146,"")</f>
        <v/>
      </c>
      <c r="O146" s="74" t="str">
        <f>IF($A146&lt;&gt;"",IF($A146&lt;&gt;"",VLOOKUP($A146,'TABELA '!$A$4:$AR$1109,13,0),"")/100*C146,"")</f>
        <v/>
      </c>
      <c r="P146" s="74" t="str">
        <f>IF($A146&lt;&gt;"",IF($A146&lt;&gt;"",VLOOKUP($A146,'TABELA '!$A$4:$AR$1109,14,0),"")/100*C146,"")</f>
        <v/>
      </c>
      <c r="Q146" s="74" t="str">
        <f>IF($A146&lt;&gt;"",IF($A146&lt;&gt;"",VLOOKUP($A146,'TABELA '!$A$4:$AR$1109,15,0),"")/100*C146,"")</f>
        <v/>
      </c>
      <c r="R146" s="74" t="str">
        <f>IF($A146&lt;&gt;"",IF($A146&lt;&gt;"",VLOOKUP($A146,'TABELA '!$A$4:$AR$1168,16,0),"")/100*C146,"")</f>
        <v/>
      </c>
      <c r="S146" s="74" t="str">
        <f>IF($A146&lt;&gt;"",IF($A146&lt;&gt;"",VLOOKUP($A146,'TABELA '!$A$4:$AR$1168,17,0),"")/100*C146,"")</f>
        <v/>
      </c>
      <c r="T146" s="74" t="str">
        <f>IF($A146&lt;&gt;"",IF($A146&lt;&gt;"",VLOOKUP($A146,'TABELA '!$A$4:$AR$1168,18,0),"")/100*C146,"")</f>
        <v/>
      </c>
      <c r="U146" s="74" t="str">
        <f>IF($A146&lt;&gt;"",IF($A146&lt;&gt;"",VLOOKUP($A146,'TABELA '!$A$4:$AR$1168,19,0),"")/100*C146,"")</f>
        <v/>
      </c>
      <c r="V146" s="74" t="str">
        <f>IF($A146&lt;&gt;"",IF($A146&lt;&gt;"",VLOOKUP($A146,'TABELA '!$A$4:$AR$1168,38,0),"")/100*C146,"")</f>
        <v/>
      </c>
      <c r="W146" s="69"/>
    </row>
    <row r="147" spans="1:23" x14ac:dyDescent="0.2">
      <c r="A147" s="71"/>
      <c r="B147" s="65" t="str">
        <f>IF(A147&lt;&gt;"",VLOOKUP(A147,'TABELA '!A101:AR1266,2,0),"")</f>
        <v/>
      </c>
      <c r="C147" s="72"/>
      <c r="D147" s="72"/>
      <c r="E147" s="73" t="str">
        <f>IF($A147&lt;&gt;"",IF($A147&lt;&gt;"",VLOOKUP($A147,'TABELA '!$A$4:$AR$1168,3,0),"")/100*C147,"")</f>
        <v/>
      </c>
      <c r="F147" s="74" t="str">
        <f>IF($A147&lt;&gt;"",IF($A147&lt;&gt;"",VLOOKUP($A147,'TABELA '!$A$4:$AR$1109,4,0),"")/100*C147/100*C147,"")</f>
        <v/>
      </c>
      <c r="G147" s="74" t="str">
        <f>IF($A147&lt;&gt;"",IF($A147&lt;&gt;"",VLOOKUP($A147,'TABELA '!$A$4:$AR$1168,5,0),"")/100*C147,"")</f>
        <v/>
      </c>
      <c r="H147" s="74" t="str">
        <f>IF($A147&lt;&gt;"",IF($A147&lt;&gt;"",VLOOKUP($A147,'TABELA '!$A$4:$AR$1168,6,0),"")/100*C147,"")</f>
        <v/>
      </c>
      <c r="I147" s="74" t="str">
        <f>IF($A147&lt;&gt;"",IF($A147&lt;&gt;"",VLOOKUP($A147,'TABELA '!$A$4:$AR$1168,7,0),"")/100*C147,"")</f>
        <v/>
      </c>
      <c r="J147" s="74" t="str">
        <f>IF($A147&lt;&gt;"",IF($A147&lt;&gt;"",VLOOKUP($A147,'TABELA '!$A$4:$AR$1168,8,0),"")/100*C147,"")</f>
        <v/>
      </c>
      <c r="K147" s="74" t="str">
        <f>IF($A147&lt;&gt;"",IF($A147&lt;&gt;"",VLOOKUP($A147,'TABELA '!$A$4:$AR$1171,11,0),"")/100*C147,"")</f>
        <v/>
      </c>
      <c r="L147" s="74" t="str">
        <f>IF($A147&lt;&gt;"",IF($A147&lt;&gt;"",VLOOKUP($A147,'TABELA '!$A$4:$AR$1109,10,0),"")/100*C147,"")</f>
        <v/>
      </c>
      <c r="M147" s="74" t="str">
        <f>IF($A147&lt;&gt;"",IF($A147&lt;&gt;"",VLOOKUP($A147,'TABELA '!$A$4:$AR$1109,11,0),"")/100*H147,"")</f>
        <v/>
      </c>
      <c r="N147" s="74" t="str">
        <f>IF($A147&lt;&gt;"",IF($A147&lt;&gt;"",VLOOKUP($A147,'TABELA '!$A$4:$AR$1109,12,0),"")/100*C147,"")</f>
        <v/>
      </c>
      <c r="O147" s="74" t="str">
        <f>IF($A147&lt;&gt;"",IF($A147&lt;&gt;"",VLOOKUP($A147,'TABELA '!$A$4:$AR$1109,13,0),"")/100*C147,"")</f>
        <v/>
      </c>
      <c r="P147" s="74" t="str">
        <f>IF($A147&lt;&gt;"",IF($A147&lt;&gt;"",VLOOKUP($A147,'TABELA '!$A$4:$AR$1109,14,0),"")/100*C147,"")</f>
        <v/>
      </c>
      <c r="Q147" s="74" t="str">
        <f>IF($A147&lt;&gt;"",IF($A147&lt;&gt;"",VLOOKUP($A147,'TABELA '!$A$4:$AR$1109,15,0),"")/100*C147,"")</f>
        <v/>
      </c>
      <c r="R147" s="74" t="str">
        <f>IF($A147&lt;&gt;"",IF($A147&lt;&gt;"",VLOOKUP($A147,'TABELA '!$A$4:$AR$1168,16,0),"")/100*C147,"")</f>
        <v/>
      </c>
      <c r="S147" s="74" t="str">
        <f>IF($A147&lt;&gt;"",IF($A147&lt;&gt;"",VLOOKUP($A147,'TABELA '!$A$4:$AR$1168,17,0),"")/100*C147,"")</f>
        <v/>
      </c>
      <c r="T147" s="74" t="str">
        <f>IF($A147&lt;&gt;"",IF($A147&lt;&gt;"",VLOOKUP($A147,'TABELA '!$A$4:$AR$1168,18,0),"")/100*C147,"")</f>
        <v/>
      </c>
      <c r="U147" s="74" t="str">
        <f>IF($A147&lt;&gt;"",IF($A147&lt;&gt;"",VLOOKUP($A147,'TABELA '!$A$4:$AR$1168,19,0),"")/100*C147,"")</f>
        <v/>
      </c>
      <c r="V147" s="74" t="str">
        <f>IF($A147&lt;&gt;"",IF($A147&lt;&gt;"",VLOOKUP($A147,'TABELA '!$A$4:$AR$1168,38,0),"")/100*C147,"")</f>
        <v/>
      </c>
      <c r="W147" s="69"/>
    </row>
    <row r="148" spans="1:23" x14ac:dyDescent="0.2">
      <c r="A148" s="71"/>
      <c r="B148" s="65" t="str">
        <f>IF(A148&lt;&gt;"",VLOOKUP(A148,'TABELA '!A102:AR1267,2,0),"")</f>
        <v/>
      </c>
      <c r="C148" s="72"/>
      <c r="D148" s="72"/>
      <c r="E148" s="73" t="str">
        <f>IF($A148&lt;&gt;"",IF($A148&lt;&gt;"",VLOOKUP($A148,'TABELA '!$A$4:$AR$1168,3,0),"")/100*C148,"")</f>
        <v/>
      </c>
      <c r="F148" s="74" t="str">
        <f>IF($A148&lt;&gt;"",IF($A148&lt;&gt;"",VLOOKUP($A148,'TABELA '!$A$4:$AR$1109,4,0),"")/100*C148/100*C148,"")</f>
        <v/>
      </c>
      <c r="G148" s="74" t="str">
        <f>IF($A148&lt;&gt;"",IF($A148&lt;&gt;"",VLOOKUP($A148,'TABELA '!$A$4:$AR$1168,5,0),"")/100*C148,"")</f>
        <v/>
      </c>
      <c r="H148" s="74" t="str">
        <f>IF($A148&lt;&gt;"",IF($A148&lt;&gt;"",VLOOKUP($A148,'TABELA '!$A$4:$AR$1168,6,0),"")/100*C148,"")</f>
        <v/>
      </c>
      <c r="I148" s="74" t="str">
        <f>IF($A148&lt;&gt;"",IF($A148&lt;&gt;"",VLOOKUP($A148,'TABELA '!$A$4:$AR$1168,7,0),"")/100*C148,"")</f>
        <v/>
      </c>
      <c r="J148" s="74" t="str">
        <f>IF($A148&lt;&gt;"",IF($A148&lt;&gt;"",VLOOKUP($A148,'TABELA '!$A$4:$AR$1168,8,0),"")/100*C148,"")</f>
        <v/>
      </c>
      <c r="K148" s="74" t="str">
        <f>IF($A148&lt;&gt;"",IF($A148&lt;&gt;"",VLOOKUP($A148,'TABELA '!$A$4:$AR$1171,11,0),"")/100*C148,"")</f>
        <v/>
      </c>
      <c r="L148" s="74" t="str">
        <f>IF($A148&lt;&gt;"",IF($A148&lt;&gt;"",VLOOKUP($A148,'TABELA '!$A$4:$AR$1109,10,0),"")/100*C148,"")</f>
        <v/>
      </c>
      <c r="M148" s="74" t="str">
        <f>IF($A148&lt;&gt;"",IF($A148&lt;&gt;"",VLOOKUP($A148,'TABELA '!$A$4:$AR$1109,11,0),"")/100*H148,"")</f>
        <v/>
      </c>
      <c r="N148" s="74" t="str">
        <f>IF($A148&lt;&gt;"",IF($A148&lt;&gt;"",VLOOKUP($A148,'TABELA '!$A$4:$AR$1109,12,0),"")/100*C148,"")</f>
        <v/>
      </c>
      <c r="O148" s="74" t="str">
        <f>IF($A148&lt;&gt;"",IF($A148&lt;&gt;"",VLOOKUP($A148,'TABELA '!$A$4:$AR$1109,13,0),"")/100*C148,"")</f>
        <v/>
      </c>
      <c r="P148" s="74" t="str">
        <f>IF($A148&lt;&gt;"",IF($A148&lt;&gt;"",VLOOKUP($A148,'TABELA '!$A$4:$AR$1109,14,0),"")/100*C148,"")</f>
        <v/>
      </c>
      <c r="Q148" s="74" t="str">
        <f>IF($A148&lt;&gt;"",IF($A148&lt;&gt;"",VLOOKUP($A148,'TABELA '!$A$4:$AR$1109,15,0),"")/100*C148,"")</f>
        <v/>
      </c>
      <c r="R148" s="74" t="str">
        <f>IF($A148&lt;&gt;"",IF($A148&lt;&gt;"",VLOOKUP($A148,'TABELA '!$A$4:$AR$1168,16,0),"")/100*C148,"")</f>
        <v/>
      </c>
      <c r="S148" s="74" t="str">
        <f>IF($A148&lt;&gt;"",IF($A148&lt;&gt;"",VLOOKUP($A148,'TABELA '!$A$4:$AR$1168,17,0),"")/100*C148,"")</f>
        <v/>
      </c>
      <c r="T148" s="74" t="str">
        <f>IF($A148&lt;&gt;"",IF($A148&lt;&gt;"",VLOOKUP($A148,'TABELA '!$A$4:$AR$1168,18,0),"")/100*C148,"")</f>
        <v/>
      </c>
      <c r="U148" s="74" t="str">
        <f>IF($A148&lt;&gt;"",IF($A148&lt;&gt;"",VLOOKUP($A148,'TABELA '!$A$4:$AR$1168,19,0),"")/100*C148,"")</f>
        <v/>
      </c>
      <c r="V148" s="74" t="str">
        <f>IF($A148&lt;&gt;"",IF($A148&lt;&gt;"",VLOOKUP($A148,'TABELA '!$A$4:$AR$1168,38,0),"")/100*C148,"")</f>
        <v/>
      </c>
      <c r="W148" s="69"/>
    </row>
    <row r="149" spans="1:23" x14ac:dyDescent="0.2">
      <c r="A149" s="71"/>
      <c r="B149" s="65" t="str">
        <f>IF(A149&lt;&gt;"",VLOOKUP(A149,'TABELA '!A103:AR1268,2,0),"")</f>
        <v/>
      </c>
      <c r="C149" s="72"/>
      <c r="D149" s="72"/>
      <c r="E149" s="73" t="str">
        <f>IF($A149&lt;&gt;"",IF($A149&lt;&gt;"",VLOOKUP($A149,'TABELA '!$A$4:$AR$1168,3,0),"")/100*C149,"")</f>
        <v/>
      </c>
      <c r="F149" s="74" t="str">
        <f>IF($A149&lt;&gt;"",IF($A149&lt;&gt;"",VLOOKUP($A149,'TABELA '!$A$4:$AR$1109,4,0),"")/100*C149/100*C149,"")</f>
        <v/>
      </c>
      <c r="G149" s="74" t="str">
        <f>IF($A149&lt;&gt;"",IF($A149&lt;&gt;"",VLOOKUP($A149,'TABELA '!$A$4:$AR$1168,5,0),"")/100*C149,"")</f>
        <v/>
      </c>
      <c r="H149" s="74" t="str">
        <f>IF($A149&lt;&gt;"",IF($A149&lt;&gt;"",VLOOKUP($A149,'TABELA '!$A$4:$AR$1168,6,0),"")/100*C149,"")</f>
        <v/>
      </c>
      <c r="I149" s="74" t="str">
        <f>IF($A149&lt;&gt;"",IF($A149&lt;&gt;"",VLOOKUP($A149,'TABELA '!$A$4:$AR$1168,7,0),"")/100*C149,"")</f>
        <v/>
      </c>
      <c r="J149" s="74" t="str">
        <f>IF($A149&lt;&gt;"",IF($A149&lt;&gt;"",VLOOKUP($A149,'TABELA '!$A$4:$AR$1168,8,0),"")/100*C149,"")</f>
        <v/>
      </c>
      <c r="K149" s="74" t="str">
        <f>IF($A149&lt;&gt;"",IF($A149&lt;&gt;"",VLOOKUP($A149,'TABELA '!$A$4:$AR$1171,11,0),"")/100*C149,"")</f>
        <v/>
      </c>
      <c r="L149" s="74" t="str">
        <f>IF($A149&lt;&gt;"",IF($A149&lt;&gt;"",VLOOKUP($A149,'TABELA '!$A$4:$AR$1109,10,0),"")/100*C149,"")</f>
        <v/>
      </c>
      <c r="M149" s="74" t="str">
        <f>IF($A149&lt;&gt;"",IF($A149&lt;&gt;"",VLOOKUP($A149,'TABELA '!$A$4:$AR$1109,11,0),"")/100*H149,"")</f>
        <v/>
      </c>
      <c r="N149" s="74" t="str">
        <f>IF($A149&lt;&gt;"",IF($A149&lt;&gt;"",VLOOKUP($A149,'TABELA '!$A$4:$AR$1109,12,0),"")/100*C149,"")</f>
        <v/>
      </c>
      <c r="O149" s="74" t="str">
        <f>IF($A149&lt;&gt;"",IF($A149&lt;&gt;"",VLOOKUP($A149,'TABELA '!$A$4:$AR$1109,13,0),"")/100*C149,"")</f>
        <v/>
      </c>
      <c r="P149" s="74" t="str">
        <f>IF($A149&lt;&gt;"",IF($A149&lt;&gt;"",VLOOKUP($A149,'TABELA '!$A$4:$AR$1109,14,0),"")/100*C149,"")</f>
        <v/>
      </c>
      <c r="Q149" s="74" t="str">
        <f>IF($A149&lt;&gt;"",IF($A149&lt;&gt;"",VLOOKUP($A149,'TABELA '!$A$4:$AR$1109,15,0),"")/100*C149,"")</f>
        <v/>
      </c>
      <c r="R149" s="74" t="str">
        <f>IF($A149&lt;&gt;"",IF($A149&lt;&gt;"",VLOOKUP($A149,'TABELA '!$A$4:$AR$1168,16,0),"")/100*C149,"")</f>
        <v/>
      </c>
      <c r="S149" s="74" t="str">
        <f>IF($A149&lt;&gt;"",IF($A149&lt;&gt;"",VLOOKUP($A149,'TABELA '!$A$4:$AR$1168,17,0),"")/100*C149,"")</f>
        <v/>
      </c>
      <c r="T149" s="74" t="str">
        <f>IF($A149&lt;&gt;"",IF($A149&lt;&gt;"",VLOOKUP($A149,'TABELA '!$A$4:$AR$1168,18,0),"")/100*C149,"")</f>
        <v/>
      </c>
      <c r="U149" s="74" t="str">
        <f>IF($A149&lt;&gt;"",IF($A149&lt;&gt;"",VLOOKUP($A149,'TABELA '!$A$4:$AR$1168,19,0),"")/100*C149,"")</f>
        <v/>
      </c>
      <c r="V149" s="74" t="str">
        <f>IF($A149&lt;&gt;"",IF($A149&lt;&gt;"",VLOOKUP($A149,'TABELA '!$A$4:$AR$1168,38,0),"")/100*C149,"")</f>
        <v/>
      </c>
      <c r="W149" s="69"/>
    </row>
    <row r="150" spans="1:23" x14ac:dyDescent="0.2">
      <c r="A150" s="71"/>
      <c r="B150" s="65" t="str">
        <f>IF(A150&lt;&gt;"",VLOOKUP(A150,'TABELA '!A104:AR1269,2,0),"")</f>
        <v/>
      </c>
      <c r="C150" s="72"/>
      <c r="D150" s="72"/>
      <c r="E150" s="73" t="str">
        <f>IF($A150&lt;&gt;"",IF($A150&lt;&gt;"",VLOOKUP($A150,'TABELA '!$A$4:$AR$1168,3,0),"")/100*C150,"")</f>
        <v/>
      </c>
      <c r="F150" s="74" t="str">
        <f>IF($A150&lt;&gt;"",IF($A150&lt;&gt;"",VLOOKUP($A150,'TABELA '!$A$4:$AR$1109,4,0),"")/100*C150/100*C150,"")</f>
        <v/>
      </c>
      <c r="G150" s="74" t="str">
        <f>IF($A150&lt;&gt;"",IF($A150&lt;&gt;"",VLOOKUP($A150,'TABELA '!$A$4:$AR$1168,5,0),"")/100*C150,"")</f>
        <v/>
      </c>
      <c r="H150" s="74" t="str">
        <f>IF($A150&lt;&gt;"",IF($A150&lt;&gt;"",VLOOKUP($A150,'TABELA '!$A$4:$AR$1168,6,0),"")/100*C150,"")</f>
        <v/>
      </c>
      <c r="I150" s="74" t="str">
        <f>IF($A150&lt;&gt;"",IF($A150&lt;&gt;"",VLOOKUP($A150,'TABELA '!$A$4:$AR$1168,7,0),"")/100*C150,"")</f>
        <v/>
      </c>
      <c r="J150" s="74" t="str">
        <f>IF($A150&lt;&gt;"",IF($A150&lt;&gt;"",VLOOKUP($A150,'TABELA '!$A$4:$AR$1168,8,0),"")/100*C150,"")</f>
        <v/>
      </c>
      <c r="K150" s="74" t="str">
        <f>IF($A150&lt;&gt;"",IF($A150&lt;&gt;"",VLOOKUP($A150,'TABELA '!$A$4:$AR$1171,11,0),"")/100*C150,"")</f>
        <v/>
      </c>
      <c r="L150" s="74" t="str">
        <f>IF($A150&lt;&gt;"",IF($A150&lt;&gt;"",VLOOKUP($A150,'TABELA '!$A$4:$AR$1109,10,0),"")/100*C150,"")</f>
        <v/>
      </c>
      <c r="M150" s="74" t="str">
        <f>IF($A150&lt;&gt;"",IF($A150&lt;&gt;"",VLOOKUP($A150,'TABELA '!$A$4:$AR$1109,11,0),"")/100*H150,"")</f>
        <v/>
      </c>
      <c r="N150" s="74" t="str">
        <f>IF($A150&lt;&gt;"",IF($A150&lt;&gt;"",VLOOKUP($A150,'TABELA '!$A$4:$AR$1109,12,0),"")/100*C150,"")</f>
        <v/>
      </c>
      <c r="O150" s="74" t="str">
        <f>IF($A150&lt;&gt;"",IF($A150&lt;&gt;"",VLOOKUP($A150,'TABELA '!$A$4:$AR$1109,13,0),"")/100*C150,"")</f>
        <v/>
      </c>
      <c r="P150" s="74" t="str">
        <f>IF($A150&lt;&gt;"",IF($A150&lt;&gt;"",VLOOKUP($A150,'TABELA '!$A$4:$AR$1109,14,0),"")/100*C150,"")</f>
        <v/>
      </c>
      <c r="Q150" s="74" t="str">
        <f>IF($A150&lt;&gt;"",IF($A150&lt;&gt;"",VLOOKUP($A150,'TABELA '!$A$4:$AR$1109,15,0),"")/100*C150,"")</f>
        <v/>
      </c>
      <c r="R150" s="74" t="str">
        <f>IF($A150&lt;&gt;"",IF($A150&lt;&gt;"",VLOOKUP($A150,'TABELA '!$A$4:$AR$1168,16,0),"")/100*C150,"")</f>
        <v/>
      </c>
      <c r="S150" s="74" t="str">
        <f>IF($A150&lt;&gt;"",IF($A150&lt;&gt;"",VLOOKUP($A150,'TABELA '!$A$4:$AR$1168,17,0),"")/100*C150,"")</f>
        <v/>
      </c>
      <c r="T150" s="74" t="str">
        <f>IF($A150&lt;&gt;"",IF($A150&lt;&gt;"",VLOOKUP($A150,'TABELA '!$A$4:$AR$1168,18,0),"")/100*C150,"")</f>
        <v/>
      </c>
      <c r="U150" s="74" t="str">
        <f>IF($A150&lt;&gt;"",IF($A150&lt;&gt;"",VLOOKUP($A150,'TABELA '!$A$4:$AR$1168,19,0),"")/100*C150,"")</f>
        <v/>
      </c>
      <c r="V150" s="74" t="str">
        <f>IF($A150&lt;&gt;"",IF($A150&lt;&gt;"",VLOOKUP($A150,'TABELA '!$A$4:$AR$1168,38,0),"")/100*C150,"")</f>
        <v/>
      </c>
      <c r="W150" s="69"/>
    </row>
    <row r="151" spans="1:23" x14ac:dyDescent="0.2">
      <c r="A151" s="71"/>
      <c r="B151" s="65" t="str">
        <f>IF(A151&lt;&gt;"",VLOOKUP(A151,'TABELA '!A105:AR1270,2,0),"")</f>
        <v/>
      </c>
      <c r="C151" s="72"/>
      <c r="D151" s="72"/>
      <c r="E151" s="73" t="str">
        <f>IF($A151&lt;&gt;"",IF($A151&lt;&gt;"",VLOOKUP($A151,'TABELA '!$A$4:$AR$1168,3,0),"")/100*C151,"")</f>
        <v/>
      </c>
      <c r="F151" s="74" t="str">
        <f>IF($A151&lt;&gt;"",IF($A151&lt;&gt;"",VLOOKUP($A151,'TABELA '!$A$4:$AR$1109,4,0),"")/100*C151/100*C151,"")</f>
        <v/>
      </c>
      <c r="G151" s="74" t="str">
        <f>IF($A151&lt;&gt;"",IF($A151&lt;&gt;"",VLOOKUP($A151,'TABELA '!$A$4:$AR$1168,5,0),"")/100*C151,"")</f>
        <v/>
      </c>
      <c r="H151" s="74" t="str">
        <f>IF($A151&lt;&gt;"",IF($A151&lt;&gt;"",VLOOKUP($A151,'TABELA '!$A$4:$AR$1168,6,0),"")/100*C151,"")</f>
        <v/>
      </c>
      <c r="I151" s="74" t="str">
        <f>IF($A151&lt;&gt;"",IF($A151&lt;&gt;"",VLOOKUP($A151,'TABELA '!$A$4:$AR$1168,7,0),"")/100*C151,"")</f>
        <v/>
      </c>
      <c r="J151" s="74" t="str">
        <f>IF($A151&lt;&gt;"",IF($A151&lt;&gt;"",VLOOKUP($A151,'TABELA '!$A$4:$AR$1168,8,0),"")/100*C151,"")</f>
        <v/>
      </c>
      <c r="K151" s="74" t="str">
        <f>IF($A151&lt;&gt;"",IF($A151&lt;&gt;"",VLOOKUP($A151,'TABELA '!$A$4:$AR$1171,11,0),"")/100*C151,"")</f>
        <v/>
      </c>
      <c r="L151" s="74" t="str">
        <f>IF($A151&lt;&gt;"",IF($A151&lt;&gt;"",VLOOKUP($A151,'TABELA '!$A$4:$AR$1109,10,0),"")/100*C151,"")</f>
        <v/>
      </c>
      <c r="M151" s="74" t="str">
        <f>IF($A151&lt;&gt;"",IF($A151&lt;&gt;"",VLOOKUP($A151,'TABELA '!$A$4:$AR$1109,11,0),"")/100*H151,"")</f>
        <v/>
      </c>
      <c r="N151" s="74" t="str">
        <f>IF($A151&lt;&gt;"",IF($A151&lt;&gt;"",VLOOKUP($A151,'TABELA '!$A$4:$AR$1109,12,0),"")/100*C151,"")</f>
        <v/>
      </c>
      <c r="O151" s="74" t="str">
        <f>IF($A151&lt;&gt;"",IF($A151&lt;&gt;"",VLOOKUP($A151,'TABELA '!$A$4:$AR$1109,13,0),"")/100*C151,"")</f>
        <v/>
      </c>
      <c r="P151" s="74" t="str">
        <f>IF($A151&lt;&gt;"",IF($A151&lt;&gt;"",VLOOKUP($A151,'TABELA '!$A$4:$AR$1109,14,0),"")/100*C151,"")</f>
        <v/>
      </c>
      <c r="Q151" s="74" t="str">
        <f>IF($A151&lt;&gt;"",IF($A151&lt;&gt;"",VLOOKUP($A151,'TABELA '!$A$4:$AR$1109,15,0),"")/100*C151,"")</f>
        <v/>
      </c>
      <c r="R151" s="74" t="str">
        <f>IF($A151&lt;&gt;"",IF($A151&lt;&gt;"",VLOOKUP($A151,'TABELA '!$A$4:$AR$1168,16,0),"")/100*C151,"")</f>
        <v/>
      </c>
      <c r="S151" s="74" t="str">
        <f>IF($A151&lt;&gt;"",IF($A151&lt;&gt;"",VLOOKUP($A151,'TABELA '!$A$4:$AR$1168,17,0),"")/100*C151,"")</f>
        <v/>
      </c>
      <c r="T151" s="74" t="str">
        <f>IF($A151&lt;&gt;"",IF($A151&lt;&gt;"",VLOOKUP($A151,'TABELA '!$A$4:$AR$1168,18,0),"")/100*C151,"")</f>
        <v/>
      </c>
      <c r="U151" s="74" t="str">
        <f>IF($A151&lt;&gt;"",IF($A151&lt;&gt;"",VLOOKUP($A151,'TABELA '!$A$4:$AR$1168,19,0),"")/100*C151,"")</f>
        <v/>
      </c>
      <c r="V151" s="74" t="str">
        <f>IF($A151&lt;&gt;"",IF($A151&lt;&gt;"",VLOOKUP($A151,'TABELA '!$A$4:$AR$1168,38,0),"")/100*C151,"")</f>
        <v/>
      </c>
      <c r="W151" s="69"/>
    </row>
    <row r="152" spans="1:23" x14ac:dyDescent="0.2">
      <c r="A152" s="71"/>
      <c r="B152" s="65" t="str">
        <f>IF(A152&lt;&gt;"",VLOOKUP(A152,'TABELA '!A106:AR1271,2,0),"")</f>
        <v/>
      </c>
      <c r="C152" s="72"/>
      <c r="D152" s="72"/>
      <c r="E152" s="73" t="str">
        <f>IF($A152&lt;&gt;"",IF($A152&lt;&gt;"",VLOOKUP($A152,'TABELA '!$A$4:$AR$1168,3,0),"")/100*C152,"")</f>
        <v/>
      </c>
      <c r="F152" s="74" t="str">
        <f>IF($A152&lt;&gt;"",IF($A152&lt;&gt;"",VLOOKUP($A152,'TABELA '!$A$4:$AR$1109,4,0),"")/100*C152/100*C152,"")</f>
        <v/>
      </c>
      <c r="G152" s="74" t="str">
        <f>IF($A152&lt;&gt;"",IF($A152&lt;&gt;"",VLOOKUP($A152,'TABELA '!$A$4:$AR$1168,5,0),"")/100*C152,"")</f>
        <v/>
      </c>
      <c r="H152" s="74" t="str">
        <f>IF($A152&lt;&gt;"",IF($A152&lt;&gt;"",VLOOKUP($A152,'TABELA '!$A$4:$AR$1168,6,0),"")/100*C152,"")</f>
        <v/>
      </c>
      <c r="I152" s="74" t="str">
        <f>IF($A152&lt;&gt;"",IF($A152&lt;&gt;"",VLOOKUP($A152,'TABELA '!$A$4:$AR$1168,7,0),"")/100*C152,"")</f>
        <v/>
      </c>
      <c r="J152" s="74" t="str">
        <f>IF($A152&lt;&gt;"",IF($A152&lt;&gt;"",VLOOKUP($A152,'TABELA '!$A$4:$AR$1168,8,0),"")/100*C152,"")</f>
        <v/>
      </c>
      <c r="K152" s="74" t="str">
        <f>IF($A152&lt;&gt;"",IF($A152&lt;&gt;"",VLOOKUP($A152,'TABELA '!$A$4:$AR$1171,11,0),"")/100*C152,"")</f>
        <v/>
      </c>
      <c r="L152" s="74" t="str">
        <f>IF($A152&lt;&gt;"",IF($A152&lt;&gt;"",VLOOKUP($A152,'TABELA '!$A$4:$AR$1109,10,0),"")/100*C152,"")</f>
        <v/>
      </c>
      <c r="M152" s="74" t="str">
        <f>IF($A152&lt;&gt;"",IF($A152&lt;&gt;"",VLOOKUP($A152,'TABELA '!$A$4:$AR$1109,11,0),"")/100*H152,"")</f>
        <v/>
      </c>
      <c r="N152" s="74" t="str">
        <f>IF($A152&lt;&gt;"",IF($A152&lt;&gt;"",VLOOKUP($A152,'TABELA '!$A$4:$AR$1109,12,0),"")/100*C152,"")</f>
        <v/>
      </c>
      <c r="O152" s="74" t="str">
        <f>IF($A152&lt;&gt;"",IF($A152&lt;&gt;"",VLOOKUP($A152,'TABELA '!$A$4:$AR$1109,13,0),"")/100*C152,"")</f>
        <v/>
      </c>
      <c r="P152" s="74" t="str">
        <f>IF($A152&lt;&gt;"",IF($A152&lt;&gt;"",VLOOKUP($A152,'TABELA '!$A$4:$AR$1109,14,0),"")/100*C152,"")</f>
        <v/>
      </c>
      <c r="Q152" s="74" t="str">
        <f>IF($A152&lt;&gt;"",IF($A152&lt;&gt;"",VLOOKUP($A152,'TABELA '!$A$4:$AR$1109,15,0),"")/100*C152,"")</f>
        <v/>
      </c>
      <c r="R152" s="74" t="str">
        <f>IF($A152&lt;&gt;"",IF($A152&lt;&gt;"",VLOOKUP($A152,'TABELA '!$A$4:$AR$1168,16,0),"")/100*C152,"")</f>
        <v/>
      </c>
      <c r="S152" s="74" t="str">
        <f>IF($A152&lt;&gt;"",IF($A152&lt;&gt;"",VLOOKUP($A152,'TABELA '!$A$4:$AR$1168,17,0),"")/100*C152,"")</f>
        <v/>
      </c>
      <c r="T152" s="74" t="str">
        <f>IF($A152&lt;&gt;"",IF($A152&lt;&gt;"",VLOOKUP($A152,'TABELA '!$A$4:$AR$1168,18,0),"")/100*C152,"")</f>
        <v/>
      </c>
      <c r="U152" s="74" t="str">
        <f>IF($A152&lt;&gt;"",IF($A152&lt;&gt;"",VLOOKUP($A152,'TABELA '!$A$4:$AR$1168,19,0),"")/100*C152,"")</f>
        <v/>
      </c>
      <c r="V152" s="74" t="str">
        <f>IF($A152&lt;&gt;"",IF($A152&lt;&gt;"",VLOOKUP($A152,'TABELA '!$A$4:$AR$1168,38,0),"")/100*C152,"")</f>
        <v/>
      </c>
      <c r="W152" s="69"/>
    </row>
    <row r="153" spans="1:23" x14ac:dyDescent="0.2">
      <c r="A153" s="71"/>
      <c r="B153" s="65" t="str">
        <f>IF(A153&lt;&gt;"",VLOOKUP(A153,'TABELA '!A107:AR1272,2,0),"")</f>
        <v/>
      </c>
      <c r="C153" s="72"/>
      <c r="D153" s="72"/>
      <c r="E153" s="73" t="str">
        <f>IF($A153&lt;&gt;"",IF($A153&lt;&gt;"",VLOOKUP($A153,'TABELA '!$A$4:$AR$1168,3,0),"")/100*C153,"")</f>
        <v/>
      </c>
      <c r="F153" s="74" t="str">
        <f>IF($A153&lt;&gt;"",IF($A153&lt;&gt;"",VLOOKUP($A153,'TABELA '!$A$4:$AR$1109,4,0),"")/100*C153/100*C153,"")</f>
        <v/>
      </c>
      <c r="G153" s="74" t="str">
        <f>IF($A153&lt;&gt;"",IF($A153&lt;&gt;"",VLOOKUP($A153,'TABELA '!$A$4:$AR$1168,5,0),"")/100*C153,"")</f>
        <v/>
      </c>
      <c r="H153" s="74" t="str">
        <f>IF($A153&lt;&gt;"",IF($A153&lt;&gt;"",VLOOKUP($A153,'TABELA '!$A$4:$AR$1168,6,0),"")/100*C153,"")</f>
        <v/>
      </c>
      <c r="I153" s="74" t="str">
        <f>IF($A153&lt;&gt;"",IF($A153&lt;&gt;"",VLOOKUP($A153,'TABELA '!$A$4:$AR$1168,7,0),"")/100*C153,"")</f>
        <v/>
      </c>
      <c r="J153" s="74" t="str">
        <f>IF($A153&lt;&gt;"",IF($A153&lt;&gt;"",VLOOKUP($A153,'TABELA '!$A$4:$AR$1168,8,0),"")/100*C153,"")</f>
        <v/>
      </c>
      <c r="K153" s="74" t="str">
        <f>IF($A153&lt;&gt;"",IF($A153&lt;&gt;"",VLOOKUP($A153,'TABELA '!$A$4:$AR$1171,11,0),"")/100*C153,"")</f>
        <v/>
      </c>
      <c r="L153" s="74" t="str">
        <f>IF($A153&lt;&gt;"",IF($A153&lt;&gt;"",VLOOKUP($A153,'TABELA '!$A$4:$AR$1109,10,0),"")/100*C153,"")</f>
        <v/>
      </c>
      <c r="M153" s="74" t="str">
        <f>IF($A153&lt;&gt;"",IF($A153&lt;&gt;"",VLOOKUP($A153,'TABELA '!$A$4:$AR$1109,11,0),"")/100*H153,"")</f>
        <v/>
      </c>
      <c r="N153" s="74" t="str">
        <f>IF($A153&lt;&gt;"",IF($A153&lt;&gt;"",VLOOKUP($A153,'TABELA '!$A$4:$AR$1109,12,0),"")/100*C153,"")</f>
        <v/>
      </c>
      <c r="O153" s="74" t="str">
        <f>IF($A153&lt;&gt;"",IF($A153&lt;&gt;"",VLOOKUP($A153,'TABELA '!$A$4:$AR$1109,13,0),"")/100*C153,"")</f>
        <v/>
      </c>
      <c r="P153" s="74" t="str">
        <f>IF($A153&lt;&gt;"",IF($A153&lt;&gt;"",VLOOKUP($A153,'TABELA '!$A$4:$AR$1109,14,0),"")/100*C153,"")</f>
        <v/>
      </c>
      <c r="Q153" s="74" t="str">
        <f>IF($A153&lt;&gt;"",IF($A153&lt;&gt;"",VLOOKUP($A153,'TABELA '!$A$4:$AR$1109,15,0),"")/100*C153,"")</f>
        <v/>
      </c>
      <c r="R153" s="74" t="str">
        <f>IF($A153&lt;&gt;"",IF($A153&lt;&gt;"",VLOOKUP($A153,'TABELA '!$A$4:$AR$1168,16,0),"")/100*C153,"")</f>
        <v/>
      </c>
      <c r="S153" s="74" t="str">
        <f>IF($A153&lt;&gt;"",IF($A153&lt;&gt;"",VLOOKUP($A153,'TABELA '!$A$4:$AR$1168,17,0),"")/100*C153,"")</f>
        <v/>
      </c>
      <c r="T153" s="74" t="str">
        <f>IF($A153&lt;&gt;"",IF($A153&lt;&gt;"",VLOOKUP($A153,'TABELA '!$A$4:$AR$1168,18,0),"")/100*C153,"")</f>
        <v/>
      </c>
      <c r="U153" s="74" t="str">
        <f>IF($A153&lt;&gt;"",IF($A153&lt;&gt;"",VLOOKUP($A153,'TABELA '!$A$4:$AR$1168,19,0),"")/100*C153,"")</f>
        <v/>
      </c>
      <c r="V153" s="74" t="str">
        <f>IF($A153&lt;&gt;"",IF($A153&lt;&gt;"",VLOOKUP($A153,'TABELA '!$A$4:$AR$1168,38,0),"")/100*C153,"")</f>
        <v/>
      </c>
      <c r="W153" s="69"/>
    </row>
    <row r="154" spans="1:23" x14ac:dyDescent="0.2">
      <c r="A154" s="71"/>
      <c r="B154" s="65" t="str">
        <f>IF(A154&lt;&gt;"",VLOOKUP(A154,'TABELA '!A108:AR1273,2,0),"")</f>
        <v/>
      </c>
      <c r="C154" s="72"/>
      <c r="D154" s="72"/>
      <c r="E154" s="73" t="str">
        <f>IF($A154&lt;&gt;"",IF($A154&lt;&gt;"",VLOOKUP($A154,'TABELA '!$A$4:$AR$1168,3,0),"")/100*C154,"")</f>
        <v/>
      </c>
      <c r="F154" s="74" t="str">
        <f>IF($A154&lt;&gt;"",IF($A154&lt;&gt;"",VLOOKUP($A154,'TABELA '!$A$4:$AR$1109,4,0),"")/100*C154/100*C154,"")</f>
        <v/>
      </c>
      <c r="G154" s="74" t="str">
        <f>IF($A154&lt;&gt;"",IF($A154&lt;&gt;"",VLOOKUP($A154,'TABELA '!$A$4:$AR$1168,5,0),"")/100*C154,"")</f>
        <v/>
      </c>
      <c r="H154" s="74" t="str">
        <f>IF($A154&lt;&gt;"",IF($A154&lt;&gt;"",VLOOKUP($A154,'TABELA '!$A$4:$AR$1168,6,0),"")/100*C154,"")</f>
        <v/>
      </c>
      <c r="I154" s="74" t="str">
        <f>IF($A154&lt;&gt;"",IF($A154&lt;&gt;"",VLOOKUP($A154,'TABELA '!$A$4:$AR$1168,7,0),"")/100*C154,"")</f>
        <v/>
      </c>
      <c r="J154" s="74" t="str">
        <f>IF($A154&lt;&gt;"",IF($A154&lt;&gt;"",VLOOKUP($A154,'TABELA '!$A$4:$AR$1168,8,0),"")/100*C154,"")</f>
        <v/>
      </c>
      <c r="K154" s="74" t="str">
        <f>IF($A154&lt;&gt;"",IF($A154&lt;&gt;"",VLOOKUP($A154,'TABELA '!$A$4:$AR$1171,11,0),"")/100*C154,"")</f>
        <v/>
      </c>
      <c r="L154" s="74" t="str">
        <f>IF($A154&lt;&gt;"",IF($A154&lt;&gt;"",VLOOKUP($A154,'TABELA '!$A$4:$AR$1109,10,0),"")/100*C154,"")</f>
        <v/>
      </c>
      <c r="M154" s="74" t="str">
        <f>IF($A154&lt;&gt;"",IF($A154&lt;&gt;"",VLOOKUP($A154,'TABELA '!$A$4:$AR$1109,11,0),"")/100*H154,"")</f>
        <v/>
      </c>
      <c r="N154" s="74" t="str">
        <f>IF($A154&lt;&gt;"",IF($A154&lt;&gt;"",VLOOKUP($A154,'TABELA '!$A$4:$AR$1109,12,0),"")/100*C154,"")</f>
        <v/>
      </c>
      <c r="O154" s="74" t="str">
        <f>IF($A154&lt;&gt;"",IF($A154&lt;&gt;"",VLOOKUP($A154,'TABELA '!$A$4:$AR$1109,13,0),"")/100*C154,"")</f>
        <v/>
      </c>
      <c r="P154" s="74" t="str">
        <f>IF($A154&lt;&gt;"",IF($A154&lt;&gt;"",VLOOKUP($A154,'TABELA '!$A$4:$AR$1109,14,0),"")/100*C154,"")</f>
        <v/>
      </c>
      <c r="Q154" s="74" t="str">
        <f>IF($A154&lt;&gt;"",IF($A154&lt;&gt;"",VLOOKUP($A154,'TABELA '!$A$4:$AR$1109,15,0),"")/100*C154,"")</f>
        <v/>
      </c>
      <c r="R154" s="74" t="str">
        <f>IF($A154&lt;&gt;"",IF($A154&lt;&gt;"",VLOOKUP($A154,'TABELA '!$A$4:$AR$1168,16,0),"")/100*C154,"")</f>
        <v/>
      </c>
      <c r="S154" s="74" t="str">
        <f>IF($A154&lt;&gt;"",IF($A154&lt;&gt;"",VLOOKUP($A154,'TABELA '!$A$4:$AR$1168,17,0),"")/100*C154,"")</f>
        <v/>
      </c>
      <c r="T154" s="74" t="str">
        <f>IF($A154&lt;&gt;"",IF($A154&lt;&gt;"",VLOOKUP($A154,'TABELA '!$A$4:$AR$1168,18,0),"")/100*C154,"")</f>
        <v/>
      </c>
      <c r="U154" s="74" t="str">
        <f>IF($A154&lt;&gt;"",IF($A154&lt;&gt;"",VLOOKUP($A154,'TABELA '!$A$4:$AR$1168,19,0),"")/100*C154,"")</f>
        <v/>
      </c>
      <c r="V154" s="74" t="str">
        <f>IF($A154&lt;&gt;"",IF($A154&lt;&gt;"",VLOOKUP($A154,'TABELA '!$A$4:$AR$1168,38,0),"")/100*C154,"")</f>
        <v/>
      </c>
      <c r="W154" s="69"/>
    </row>
    <row r="155" spans="1:23" x14ac:dyDescent="0.2">
      <c r="A155" s="71"/>
      <c r="B155" s="65" t="str">
        <f>IF(A155&lt;&gt;"",VLOOKUP(A155,'TABELA '!A109:AR1274,2,0),"")</f>
        <v/>
      </c>
      <c r="C155" s="72"/>
      <c r="D155" s="72"/>
      <c r="E155" s="73" t="str">
        <f>IF($A155&lt;&gt;"",IF($A155&lt;&gt;"",VLOOKUP($A155,'TABELA '!$A$4:$AR$1168,3,0),"")/100*C155,"")</f>
        <v/>
      </c>
      <c r="F155" s="74" t="str">
        <f>IF($A155&lt;&gt;"",IF($A155&lt;&gt;"",VLOOKUP($A155,'TABELA '!$A$4:$AR$1109,4,0),"")/100*C155/100*C155,"")</f>
        <v/>
      </c>
      <c r="G155" s="74" t="str">
        <f>IF($A155&lt;&gt;"",IF($A155&lt;&gt;"",VLOOKUP($A155,'TABELA '!$A$4:$AR$1168,5,0),"")/100*C155,"")</f>
        <v/>
      </c>
      <c r="H155" s="74" t="str">
        <f>IF($A155&lt;&gt;"",IF($A155&lt;&gt;"",VLOOKUP($A155,'TABELA '!$A$4:$AR$1168,6,0),"")/100*C155,"")</f>
        <v/>
      </c>
      <c r="I155" s="74" t="str">
        <f>IF($A155&lt;&gt;"",IF($A155&lt;&gt;"",VLOOKUP($A155,'TABELA '!$A$4:$AR$1168,7,0),"")/100*C155,"")</f>
        <v/>
      </c>
      <c r="J155" s="74" t="str">
        <f>IF($A155&lt;&gt;"",IF($A155&lt;&gt;"",VLOOKUP($A155,'TABELA '!$A$4:$AR$1168,8,0),"")/100*C155,"")</f>
        <v/>
      </c>
      <c r="K155" s="74" t="str">
        <f>IF($A155&lt;&gt;"",IF($A155&lt;&gt;"",VLOOKUP($A155,'TABELA '!$A$4:$AR$1171,11,0),"")/100*C155,"")</f>
        <v/>
      </c>
      <c r="L155" s="74" t="str">
        <f>IF($A155&lt;&gt;"",IF($A155&lt;&gt;"",VLOOKUP($A155,'TABELA '!$A$4:$AR$1109,10,0),"")/100*C155,"")</f>
        <v/>
      </c>
      <c r="M155" s="74" t="str">
        <f>IF($A155&lt;&gt;"",IF($A155&lt;&gt;"",VLOOKUP($A155,'TABELA '!$A$4:$AR$1109,11,0),"")/100*H155,"")</f>
        <v/>
      </c>
      <c r="N155" s="74" t="str">
        <f>IF($A155&lt;&gt;"",IF($A155&lt;&gt;"",VLOOKUP($A155,'TABELA '!$A$4:$AR$1109,12,0),"")/100*C155,"")</f>
        <v/>
      </c>
      <c r="O155" s="74" t="str">
        <f>IF($A155&lt;&gt;"",IF($A155&lt;&gt;"",VLOOKUP($A155,'TABELA '!$A$4:$AR$1109,13,0),"")/100*C155,"")</f>
        <v/>
      </c>
      <c r="P155" s="74" t="str">
        <f>IF($A155&lt;&gt;"",IF($A155&lt;&gt;"",VLOOKUP($A155,'TABELA '!$A$4:$AR$1109,14,0),"")/100*C155,"")</f>
        <v/>
      </c>
      <c r="Q155" s="74" t="str">
        <f>IF($A155&lt;&gt;"",IF($A155&lt;&gt;"",VLOOKUP($A155,'TABELA '!$A$4:$AR$1109,15,0),"")/100*C155,"")</f>
        <v/>
      </c>
      <c r="R155" s="74" t="str">
        <f>IF($A155&lt;&gt;"",IF($A155&lt;&gt;"",VLOOKUP($A155,'TABELA '!$A$4:$AR$1168,16,0),"")/100*C155,"")</f>
        <v/>
      </c>
      <c r="S155" s="74" t="str">
        <f>IF($A155&lt;&gt;"",IF($A155&lt;&gt;"",VLOOKUP($A155,'TABELA '!$A$4:$AR$1168,17,0),"")/100*C155,"")</f>
        <v/>
      </c>
      <c r="T155" s="74" t="str">
        <f>IF($A155&lt;&gt;"",IF($A155&lt;&gt;"",VLOOKUP($A155,'TABELA '!$A$4:$AR$1168,18,0),"")/100*C155,"")</f>
        <v/>
      </c>
      <c r="U155" s="74" t="str">
        <f>IF($A155&lt;&gt;"",IF($A155&lt;&gt;"",VLOOKUP($A155,'TABELA '!$A$4:$AR$1168,19,0),"")/100*C155,"")</f>
        <v/>
      </c>
      <c r="V155" s="74" t="str">
        <f>IF($A155&lt;&gt;"",IF($A155&lt;&gt;"",VLOOKUP($A155,'TABELA '!$A$4:$AR$1168,38,0),"")/100*C155,"")</f>
        <v/>
      </c>
      <c r="W155" s="69"/>
    </row>
    <row r="156" spans="1:23" x14ac:dyDescent="0.2">
      <c r="A156" s="71"/>
      <c r="B156" s="65" t="str">
        <f>IF(A156&lt;&gt;"",VLOOKUP(A156,'TABELA '!A110:AR1275,2,0),"")</f>
        <v/>
      </c>
      <c r="C156" s="72"/>
      <c r="D156" s="72"/>
      <c r="E156" s="73" t="str">
        <f>IF($A156&lt;&gt;"",IF($A156&lt;&gt;"",VLOOKUP($A156,'TABELA '!$A$4:$AR$1168,3,0),"")/100*C156,"")</f>
        <v/>
      </c>
      <c r="F156" s="74" t="str">
        <f>IF($A156&lt;&gt;"",IF($A156&lt;&gt;"",VLOOKUP($A156,'TABELA '!$A$4:$AR$1109,4,0),"")/100*C156/100*C156,"")</f>
        <v/>
      </c>
      <c r="G156" s="74" t="str">
        <f>IF($A156&lt;&gt;"",IF($A156&lt;&gt;"",VLOOKUP($A156,'TABELA '!$A$4:$AR$1168,5,0),"")/100*C156,"")</f>
        <v/>
      </c>
      <c r="H156" s="74" t="str">
        <f>IF($A156&lt;&gt;"",IF($A156&lt;&gt;"",VLOOKUP($A156,'TABELA '!$A$4:$AR$1168,6,0),"")/100*C156,"")</f>
        <v/>
      </c>
      <c r="I156" s="74" t="str">
        <f>IF($A156&lt;&gt;"",IF($A156&lt;&gt;"",VLOOKUP($A156,'TABELA '!$A$4:$AR$1168,7,0),"")/100*C156,"")</f>
        <v/>
      </c>
      <c r="J156" s="74" t="str">
        <f>IF($A156&lt;&gt;"",IF($A156&lt;&gt;"",VLOOKUP($A156,'TABELA '!$A$4:$AR$1168,8,0),"")/100*C156,"")</f>
        <v/>
      </c>
      <c r="K156" s="74" t="str">
        <f>IF($A156&lt;&gt;"",IF($A156&lt;&gt;"",VLOOKUP($A156,'TABELA '!$A$4:$AR$1171,11,0),"")/100*C156,"")</f>
        <v/>
      </c>
      <c r="L156" s="74" t="str">
        <f>IF($A156&lt;&gt;"",IF($A156&lt;&gt;"",VLOOKUP($A156,'TABELA '!$A$4:$AR$1109,10,0),"")/100*C156,"")</f>
        <v/>
      </c>
      <c r="M156" s="74" t="str">
        <f>IF($A156&lt;&gt;"",IF($A156&lt;&gt;"",VLOOKUP($A156,'TABELA '!$A$4:$AR$1109,11,0),"")/100*H156,"")</f>
        <v/>
      </c>
      <c r="N156" s="74" t="str">
        <f>IF($A156&lt;&gt;"",IF($A156&lt;&gt;"",VLOOKUP($A156,'TABELA '!$A$4:$AR$1109,12,0),"")/100*C156,"")</f>
        <v/>
      </c>
      <c r="O156" s="74" t="str">
        <f>IF($A156&lt;&gt;"",IF($A156&lt;&gt;"",VLOOKUP($A156,'TABELA '!$A$4:$AR$1109,13,0),"")/100*C156,"")</f>
        <v/>
      </c>
      <c r="P156" s="74" t="str">
        <f>IF($A156&lt;&gt;"",IF($A156&lt;&gt;"",VLOOKUP($A156,'TABELA '!$A$4:$AR$1109,14,0),"")/100*C156,"")</f>
        <v/>
      </c>
      <c r="Q156" s="74" t="str">
        <f>IF($A156&lt;&gt;"",IF($A156&lt;&gt;"",VLOOKUP($A156,'TABELA '!$A$4:$AR$1109,15,0),"")/100*C156,"")</f>
        <v/>
      </c>
      <c r="R156" s="74" t="str">
        <f>IF($A156&lt;&gt;"",IF($A156&lt;&gt;"",VLOOKUP($A156,'TABELA '!$A$4:$AR$1168,16,0),"")/100*C156,"")</f>
        <v/>
      </c>
      <c r="S156" s="74" t="str">
        <f>IF($A156&lt;&gt;"",IF($A156&lt;&gt;"",VLOOKUP($A156,'TABELA '!$A$4:$AR$1168,17,0),"")/100*C156,"")</f>
        <v/>
      </c>
      <c r="T156" s="74" t="str">
        <f>IF($A156&lt;&gt;"",IF($A156&lt;&gt;"",VLOOKUP($A156,'TABELA '!$A$4:$AR$1168,18,0),"")/100*C156,"")</f>
        <v/>
      </c>
      <c r="U156" s="74" t="str">
        <f>IF($A156&lt;&gt;"",IF($A156&lt;&gt;"",VLOOKUP($A156,'TABELA '!$A$4:$AR$1168,19,0),"")/100*C156,"")</f>
        <v/>
      </c>
      <c r="V156" s="74" t="str">
        <f>IF($A156&lt;&gt;"",IF($A156&lt;&gt;"",VLOOKUP($A156,'TABELA '!$A$4:$AR$1168,38,0),"")/100*C156,"")</f>
        <v/>
      </c>
      <c r="W156" s="69"/>
    </row>
    <row r="157" spans="1:23" x14ac:dyDescent="0.2">
      <c r="A157" s="71"/>
      <c r="B157" s="65" t="str">
        <f>IF(A157&lt;&gt;"",VLOOKUP(A157,'TABELA '!A111:AR1276,2,0),"")</f>
        <v/>
      </c>
      <c r="C157" s="72"/>
      <c r="D157" s="72"/>
      <c r="E157" s="73" t="str">
        <f>IF($A157&lt;&gt;"",IF($A157&lt;&gt;"",VLOOKUP($A157,'TABELA '!$A$4:$AR$1168,3,0),"")/100*C157,"")</f>
        <v/>
      </c>
      <c r="F157" s="74" t="str">
        <f>IF($A157&lt;&gt;"",IF($A157&lt;&gt;"",VLOOKUP($A157,'TABELA '!$A$4:$AR$1109,4,0),"")/100*C157/100*C157,"")</f>
        <v/>
      </c>
      <c r="G157" s="74" t="str">
        <f>IF($A157&lt;&gt;"",IF($A157&lt;&gt;"",VLOOKUP($A157,'TABELA '!$A$4:$AR$1168,5,0),"")/100*C157,"")</f>
        <v/>
      </c>
      <c r="H157" s="74" t="str">
        <f>IF($A157&lt;&gt;"",IF($A157&lt;&gt;"",VLOOKUP($A157,'TABELA '!$A$4:$AR$1168,6,0),"")/100*C157,"")</f>
        <v/>
      </c>
      <c r="I157" s="74" t="str">
        <f>IF($A157&lt;&gt;"",IF($A157&lt;&gt;"",VLOOKUP($A157,'TABELA '!$A$4:$AR$1168,7,0),"")/100*C157,"")</f>
        <v/>
      </c>
      <c r="J157" s="74" t="str">
        <f>IF($A157&lt;&gt;"",IF($A157&lt;&gt;"",VLOOKUP($A157,'TABELA '!$A$4:$AR$1168,8,0),"")/100*C157,"")</f>
        <v/>
      </c>
      <c r="K157" s="74" t="str">
        <f>IF($A157&lt;&gt;"",IF($A157&lt;&gt;"",VLOOKUP($A157,'TABELA '!$A$4:$AR$1171,11,0),"")/100*C157,"")</f>
        <v/>
      </c>
      <c r="L157" s="74" t="str">
        <f>IF($A157&lt;&gt;"",IF($A157&lt;&gt;"",VLOOKUP($A157,'TABELA '!$A$4:$AR$1109,10,0),"")/100*C157,"")</f>
        <v/>
      </c>
      <c r="M157" s="74" t="str">
        <f>IF($A157&lt;&gt;"",IF($A157&lt;&gt;"",VLOOKUP($A157,'TABELA '!$A$4:$AR$1109,11,0),"")/100*H157,"")</f>
        <v/>
      </c>
      <c r="N157" s="74" t="str">
        <f>IF($A157&lt;&gt;"",IF($A157&lt;&gt;"",VLOOKUP($A157,'TABELA '!$A$4:$AR$1109,12,0),"")/100*C157,"")</f>
        <v/>
      </c>
      <c r="O157" s="74" t="str">
        <f>IF($A157&lt;&gt;"",IF($A157&lt;&gt;"",VLOOKUP($A157,'TABELA '!$A$4:$AR$1109,13,0),"")/100*C157,"")</f>
        <v/>
      </c>
      <c r="P157" s="74" t="str">
        <f>IF($A157&lt;&gt;"",IF($A157&lt;&gt;"",VLOOKUP($A157,'TABELA '!$A$4:$AR$1109,14,0),"")/100*C157,"")</f>
        <v/>
      </c>
      <c r="Q157" s="74" t="str">
        <f>IF($A157&lt;&gt;"",IF($A157&lt;&gt;"",VLOOKUP($A157,'TABELA '!$A$4:$AR$1109,15,0),"")/100*C157,"")</f>
        <v/>
      </c>
      <c r="R157" s="74" t="str">
        <f>IF($A157&lt;&gt;"",IF($A157&lt;&gt;"",VLOOKUP($A157,'TABELA '!$A$4:$AR$1168,16,0),"")/100*C157,"")</f>
        <v/>
      </c>
      <c r="S157" s="74" t="str">
        <f>IF($A157&lt;&gt;"",IF($A157&lt;&gt;"",VLOOKUP($A157,'TABELA '!$A$4:$AR$1168,17,0),"")/100*C157,"")</f>
        <v/>
      </c>
      <c r="T157" s="74" t="str">
        <f>IF($A157&lt;&gt;"",IF($A157&lt;&gt;"",VLOOKUP($A157,'TABELA '!$A$4:$AR$1168,18,0),"")/100*C157,"")</f>
        <v/>
      </c>
      <c r="U157" s="74" t="str">
        <f>IF($A157&lt;&gt;"",IF($A157&lt;&gt;"",VLOOKUP($A157,'TABELA '!$A$4:$AR$1168,19,0),"")/100*C157,"")</f>
        <v/>
      </c>
      <c r="V157" s="74" t="str">
        <f>IF($A157&lt;&gt;"",IF($A157&lt;&gt;"",VLOOKUP($A157,'TABELA '!$A$4:$AR$1168,38,0),"")/100*C157,"")</f>
        <v/>
      </c>
      <c r="W157" s="69"/>
    </row>
    <row r="158" spans="1:23" x14ac:dyDescent="0.2">
      <c r="A158" s="71"/>
      <c r="B158" s="65" t="str">
        <f>IF(A158&lt;&gt;"",VLOOKUP(A158,'TABELA '!A112:AR1277,2,0),"")</f>
        <v/>
      </c>
      <c r="C158" s="72"/>
      <c r="D158" s="72"/>
      <c r="E158" s="73" t="str">
        <f>IF($A158&lt;&gt;"",IF($A158&lt;&gt;"",VLOOKUP($A158,'TABELA '!$A$4:$AR$1168,3,0),"")/100*C158,"")</f>
        <v/>
      </c>
      <c r="F158" s="74" t="str">
        <f>IF($A158&lt;&gt;"",IF($A158&lt;&gt;"",VLOOKUP($A158,'TABELA '!$A$4:$AR$1109,4,0),"")/100*C158/100*C158,"")</f>
        <v/>
      </c>
      <c r="G158" s="74" t="str">
        <f>IF($A158&lt;&gt;"",IF($A158&lt;&gt;"",VLOOKUP($A158,'TABELA '!$A$4:$AR$1168,5,0),"")/100*C158,"")</f>
        <v/>
      </c>
      <c r="H158" s="74" t="str">
        <f>IF($A158&lt;&gt;"",IF($A158&lt;&gt;"",VLOOKUP($A158,'TABELA '!$A$4:$AR$1168,6,0),"")/100*C158,"")</f>
        <v/>
      </c>
      <c r="I158" s="74" t="str">
        <f>IF($A158&lt;&gt;"",IF($A158&lt;&gt;"",VLOOKUP($A158,'TABELA '!$A$4:$AR$1168,7,0),"")/100*C158,"")</f>
        <v/>
      </c>
      <c r="J158" s="74" t="str">
        <f>IF($A158&lt;&gt;"",IF($A158&lt;&gt;"",VLOOKUP($A158,'TABELA '!$A$4:$AR$1168,8,0),"")/100*C158,"")</f>
        <v/>
      </c>
      <c r="K158" s="74" t="str">
        <f>IF($A158&lt;&gt;"",IF($A158&lt;&gt;"",VLOOKUP($A158,'TABELA '!$A$4:$AR$1171,11,0),"")/100*C158,"")</f>
        <v/>
      </c>
      <c r="L158" s="74" t="str">
        <f>IF($A158&lt;&gt;"",IF($A158&lt;&gt;"",VLOOKUP($A158,'TABELA '!$A$4:$AR$1109,10,0),"")/100*C158,"")</f>
        <v/>
      </c>
      <c r="M158" s="74" t="str">
        <f>IF($A158&lt;&gt;"",IF($A158&lt;&gt;"",VLOOKUP($A158,'TABELA '!$A$4:$AR$1109,11,0),"")/100*H158,"")</f>
        <v/>
      </c>
      <c r="N158" s="74" t="str">
        <f>IF($A158&lt;&gt;"",IF($A158&lt;&gt;"",VLOOKUP($A158,'TABELA '!$A$4:$AR$1109,12,0),"")/100*C158,"")</f>
        <v/>
      </c>
      <c r="O158" s="74" t="str">
        <f>IF($A158&lt;&gt;"",IF($A158&lt;&gt;"",VLOOKUP($A158,'TABELA '!$A$4:$AR$1109,13,0),"")/100*C158,"")</f>
        <v/>
      </c>
      <c r="P158" s="74" t="str">
        <f>IF($A158&lt;&gt;"",IF($A158&lt;&gt;"",VLOOKUP($A158,'TABELA '!$A$4:$AR$1109,14,0),"")/100*C158,"")</f>
        <v/>
      </c>
      <c r="Q158" s="74" t="str">
        <f>IF($A158&lt;&gt;"",IF($A158&lt;&gt;"",VLOOKUP($A158,'TABELA '!$A$4:$AR$1109,15,0),"")/100*C158,"")</f>
        <v/>
      </c>
      <c r="R158" s="74" t="str">
        <f>IF($A158&lt;&gt;"",IF($A158&lt;&gt;"",VLOOKUP($A158,'TABELA '!$A$4:$AR$1168,16,0),"")/100*C158,"")</f>
        <v/>
      </c>
      <c r="S158" s="74" t="str">
        <f>IF($A158&lt;&gt;"",IF($A158&lt;&gt;"",VLOOKUP($A158,'TABELA '!$A$4:$AR$1168,17,0),"")/100*C158,"")</f>
        <v/>
      </c>
      <c r="T158" s="74" t="str">
        <f>IF($A158&lt;&gt;"",IF($A158&lt;&gt;"",VLOOKUP($A158,'TABELA '!$A$4:$AR$1168,18,0),"")/100*C158,"")</f>
        <v/>
      </c>
      <c r="U158" s="74" t="str">
        <f>IF($A158&lt;&gt;"",IF($A158&lt;&gt;"",VLOOKUP($A158,'TABELA '!$A$4:$AR$1168,19,0),"")/100*C158,"")</f>
        <v/>
      </c>
      <c r="V158" s="74" t="str">
        <f>IF($A158&lt;&gt;"",IF($A158&lt;&gt;"",VLOOKUP($A158,'TABELA '!$A$4:$AR$1168,38,0),"")/100*C158,"")</f>
        <v/>
      </c>
      <c r="W158" s="69"/>
    </row>
    <row r="159" spans="1:23" x14ac:dyDescent="0.2">
      <c r="A159" s="71"/>
      <c r="B159" s="65" t="str">
        <f>IF(A159&lt;&gt;"",VLOOKUP(A159,'TABELA '!A113:AR1278,2,0),"")</f>
        <v/>
      </c>
      <c r="C159" s="72"/>
      <c r="D159" s="72"/>
      <c r="E159" s="73" t="str">
        <f>IF($A159&lt;&gt;"",IF($A159&lt;&gt;"",VLOOKUP($A159,'TABELA '!$A$4:$AR$1168,3,0),"")/100*C159,"")</f>
        <v/>
      </c>
      <c r="F159" s="74" t="str">
        <f>IF($A159&lt;&gt;"",IF($A159&lt;&gt;"",VLOOKUP($A159,'TABELA '!$A$4:$AR$1109,4,0),"")/100*C159/100*C159,"")</f>
        <v/>
      </c>
      <c r="G159" s="74" t="str">
        <f>IF($A159&lt;&gt;"",IF($A159&lt;&gt;"",VLOOKUP($A159,'TABELA '!$A$4:$AR$1168,5,0),"")/100*C159,"")</f>
        <v/>
      </c>
      <c r="H159" s="74" t="str">
        <f>IF($A159&lt;&gt;"",IF($A159&lt;&gt;"",VLOOKUP($A159,'TABELA '!$A$4:$AR$1168,6,0),"")/100*C159,"")</f>
        <v/>
      </c>
      <c r="I159" s="74" t="str">
        <f>IF($A159&lt;&gt;"",IF($A159&lt;&gt;"",VLOOKUP($A159,'TABELA '!$A$4:$AR$1168,7,0),"")/100*C159,"")</f>
        <v/>
      </c>
      <c r="J159" s="74" t="str">
        <f>IF($A159&lt;&gt;"",IF($A159&lt;&gt;"",VLOOKUP($A159,'TABELA '!$A$4:$AR$1168,8,0),"")/100*C159,"")</f>
        <v/>
      </c>
      <c r="K159" s="74" t="str">
        <f>IF($A159&lt;&gt;"",IF($A159&lt;&gt;"",VLOOKUP($A159,'TABELA '!$A$4:$AR$1171,11,0),"")/100*C159,"")</f>
        <v/>
      </c>
      <c r="L159" s="74" t="str">
        <f>IF($A159&lt;&gt;"",IF($A159&lt;&gt;"",VLOOKUP($A159,'TABELA '!$A$4:$AR$1109,10,0),"")/100*C159,"")</f>
        <v/>
      </c>
      <c r="M159" s="74" t="str">
        <f>IF($A159&lt;&gt;"",IF($A159&lt;&gt;"",VLOOKUP($A159,'TABELA '!$A$4:$AR$1109,11,0),"")/100*H159,"")</f>
        <v/>
      </c>
      <c r="N159" s="74" t="str">
        <f>IF($A159&lt;&gt;"",IF($A159&lt;&gt;"",VLOOKUP($A159,'TABELA '!$A$4:$AR$1109,12,0),"")/100*C159,"")</f>
        <v/>
      </c>
      <c r="O159" s="74" t="str">
        <f>IF($A159&lt;&gt;"",IF($A159&lt;&gt;"",VLOOKUP($A159,'TABELA '!$A$4:$AR$1109,13,0),"")/100*C159,"")</f>
        <v/>
      </c>
      <c r="P159" s="74" t="str">
        <f>IF($A159&lt;&gt;"",IF($A159&lt;&gt;"",VLOOKUP($A159,'TABELA '!$A$4:$AR$1109,14,0),"")/100*C159,"")</f>
        <v/>
      </c>
      <c r="Q159" s="74" t="str">
        <f>IF($A159&lt;&gt;"",IF($A159&lt;&gt;"",VLOOKUP($A159,'TABELA '!$A$4:$AR$1109,15,0),"")/100*C159,"")</f>
        <v/>
      </c>
      <c r="R159" s="74" t="str">
        <f>IF($A159&lt;&gt;"",IF($A159&lt;&gt;"",VLOOKUP($A159,'TABELA '!$A$4:$AR$1168,16,0),"")/100*C159,"")</f>
        <v/>
      </c>
      <c r="S159" s="74" t="str">
        <f>IF($A159&lt;&gt;"",IF($A159&lt;&gt;"",VLOOKUP($A159,'TABELA '!$A$4:$AR$1168,17,0),"")/100*C159,"")</f>
        <v/>
      </c>
      <c r="T159" s="74" t="str">
        <f>IF($A159&lt;&gt;"",IF($A159&lt;&gt;"",VLOOKUP($A159,'TABELA '!$A$4:$AR$1168,18,0),"")/100*C159,"")</f>
        <v/>
      </c>
      <c r="U159" s="74" t="str">
        <f>IF($A159&lt;&gt;"",IF($A159&lt;&gt;"",VLOOKUP($A159,'TABELA '!$A$4:$AR$1168,19,0),"")/100*C159,"")</f>
        <v/>
      </c>
      <c r="V159" s="74" t="str">
        <f>IF($A159&lt;&gt;"",IF($A159&lt;&gt;"",VLOOKUP($A159,'TABELA '!$A$4:$AR$1168,38,0),"")/100*C159,"")</f>
        <v/>
      </c>
      <c r="W159" s="69"/>
    </row>
    <row r="160" spans="1:23" x14ac:dyDescent="0.2">
      <c r="A160" s="71"/>
      <c r="B160" s="65" t="str">
        <f>IF(A160&lt;&gt;"",VLOOKUP(A160,'TABELA '!A114:AR1279,2,0),"")</f>
        <v/>
      </c>
      <c r="C160" s="72"/>
      <c r="D160" s="72"/>
      <c r="E160" s="73" t="str">
        <f>IF($A160&lt;&gt;"",IF($A160&lt;&gt;"",VLOOKUP($A160,'TABELA '!$A$4:$AR$1168,3,0),"")/100*C160,"")</f>
        <v/>
      </c>
      <c r="F160" s="74" t="str">
        <f>IF($A160&lt;&gt;"",IF($A160&lt;&gt;"",VLOOKUP($A160,'TABELA '!$A$4:$AR$1109,4,0),"")/100*C160/100*C160,"")</f>
        <v/>
      </c>
      <c r="G160" s="74" t="str">
        <f>IF($A160&lt;&gt;"",IF($A160&lt;&gt;"",VLOOKUP($A160,'TABELA '!$A$4:$AR$1168,5,0),"")/100*C160,"")</f>
        <v/>
      </c>
      <c r="H160" s="74" t="str">
        <f>IF($A160&lt;&gt;"",IF($A160&lt;&gt;"",VLOOKUP($A160,'TABELA '!$A$4:$AR$1168,6,0),"")/100*C160,"")</f>
        <v/>
      </c>
      <c r="I160" s="74" t="str">
        <f>IF($A160&lt;&gt;"",IF($A160&lt;&gt;"",VLOOKUP($A160,'TABELA '!$A$4:$AR$1168,7,0),"")/100*C160,"")</f>
        <v/>
      </c>
      <c r="J160" s="74" t="str">
        <f>IF($A160&lt;&gt;"",IF($A160&lt;&gt;"",VLOOKUP($A160,'TABELA '!$A$4:$AR$1168,8,0),"")/100*C160,"")</f>
        <v/>
      </c>
      <c r="K160" s="74" t="str">
        <f>IF($A160&lt;&gt;"",IF($A160&lt;&gt;"",VLOOKUP($A160,'TABELA '!$A$4:$AR$1171,11,0),"")/100*C160,"")</f>
        <v/>
      </c>
      <c r="L160" s="74" t="str">
        <f>IF($A160&lt;&gt;"",IF($A160&lt;&gt;"",VLOOKUP($A160,'TABELA '!$A$4:$AR$1109,10,0),"")/100*C160,"")</f>
        <v/>
      </c>
      <c r="M160" s="74" t="str">
        <f>IF($A160&lt;&gt;"",IF($A160&lt;&gt;"",VLOOKUP($A160,'TABELA '!$A$4:$AR$1109,11,0),"")/100*H160,"")</f>
        <v/>
      </c>
      <c r="N160" s="74" t="str">
        <f>IF($A160&lt;&gt;"",IF($A160&lt;&gt;"",VLOOKUP($A160,'TABELA '!$A$4:$AR$1109,12,0),"")/100*C160,"")</f>
        <v/>
      </c>
      <c r="O160" s="74" t="str">
        <f>IF($A160&lt;&gt;"",IF($A160&lt;&gt;"",VLOOKUP($A160,'TABELA '!$A$4:$AR$1109,13,0),"")/100*C160,"")</f>
        <v/>
      </c>
      <c r="P160" s="74" t="str">
        <f>IF($A160&lt;&gt;"",IF($A160&lt;&gt;"",VLOOKUP($A160,'TABELA '!$A$4:$AR$1109,14,0),"")/100*C160,"")</f>
        <v/>
      </c>
      <c r="Q160" s="74" t="str">
        <f>IF($A160&lt;&gt;"",IF($A160&lt;&gt;"",VLOOKUP($A160,'TABELA '!$A$4:$AR$1109,15,0),"")/100*C160,"")</f>
        <v/>
      </c>
      <c r="R160" s="74" t="str">
        <f>IF($A160&lt;&gt;"",IF($A160&lt;&gt;"",VLOOKUP($A160,'TABELA '!$A$4:$AR$1168,16,0),"")/100*C160,"")</f>
        <v/>
      </c>
      <c r="S160" s="74" t="str">
        <f>IF($A160&lt;&gt;"",IF($A160&lt;&gt;"",VLOOKUP($A160,'TABELA '!$A$4:$AR$1168,17,0),"")/100*C160,"")</f>
        <v/>
      </c>
      <c r="T160" s="74" t="str">
        <f>IF($A160&lt;&gt;"",IF($A160&lt;&gt;"",VLOOKUP($A160,'TABELA '!$A$4:$AR$1168,18,0),"")/100*C160,"")</f>
        <v/>
      </c>
      <c r="U160" s="74" t="str">
        <f>IF($A160&lt;&gt;"",IF($A160&lt;&gt;"",VLOOKUP($A160,'TABELA '!$A$4:$AR$1168,19,0),"")/100*C160,"")</f>
        <v/>
      </c>
      <c r="V160" s="74" t="str">
        <f>IF($A160&lt;&gt;"",IF($A160&lt;&gt;"",VLOOKUP($A160,'TABELA '!$A$4:$AR$1168,38,0),"")/100*C160,"")</f>
        <v/>
      </c>
      <c r="W160" s="69"/>
    </row>
    <row r="161" spans="1:23" x14ac:dyDescent="0.2">
      <c r="A161" s="71"/>
      <c r="B161" s="65" t="str">
        <f>IF(A161&lt;&gt;"",VLOOKUP(A161,'TABELA '!A115:AR1280,2,0),"")</f>
        <v/>
      </c>
      <c r="C161" s="72"/>
      <c r="D161" s="72"/>
      <c r="E161" s="73" t="str">
        <f>IF($A161&lt;&gt;"",IF($A161&lt;&gt;"",VLOOKUP($A161,'TABELA '!$A$4:$AR$1168,3,0),"")/100*C161,"")</f>
        <v/>
      </c>
      <c r="F161" s="74" t="str">
        <f>IF($A161&lt;&gt;"",IF($A161&lt;&gt;"",VLOOKUP($A161,'TABELA '!$A$4:$AR$1109,4,0),"")/100*C161/100*C161,"")</f>
        <v/>
      </c>
      <c r="G161" s="74" t="str">
        <f>IF($A161&lt;&gt;"",IF($A161&lt;&gt;"",VLOOKUP($A161,'TABELA '!$A$4:$AR$1168,5,0),"")/100*C161,"")</f>
        <v/>
      </c>
      <c r="H161" s="74" t="str">
        <f>IF($A161&lt;&gt;"",IF($A161&lt;&gt;"",VLOOKUP($A161,'TABELA '!$A$4:$AR$1168,6,0),"")/100*C161,"")</f>
        <v/>
      </c>
      <c r="I161" s="74" t="str">
        <f>IF($A161&lt;&gt;"",IF($A161&lt;&gt;"",VLOOKUP($A161,'TABELA '!$A$4:$AR$1168,7,0),"")/100*C161,"")</f>
        <v/>
      </c>
      <c r="J161" s="74" t="str">
        <f>IF($A161&lt;&gt;"",IF($A161&lt;&gt;"",VLOOKUP($A161,'TABELA '!$A$4:$AR$1168,8,0),"")/100*C161,"")</f>
        <v/>
      </c>
      <c r="K161" s="74" t="str">
        <f>IF($A161&lt;&gt;"",IF($A161&lt;&gt;"",VLOOKUP($A161,'TABELA '!$A$4:$AR$1171,11,0),"")/100*C161,"")</f>
        <v/>
      </c>
      <c r="L161" s="74" t="str">
        <f>IF($A161&lt;&gt;"",IF($A161&lt;&gt;"",VLOOKUP($A161,'TABELA '!$A$4:$AR$1109,10,0),"")/100*C161,"")</f>
        <v/>
      </c>
      <c r="M161" s="74" t="str">
        <f>IF($A161&lt;&gt;"",IF($A161&lt;&gt;"",VLOOKUP($A161,'TABELA '!$A$4:$AR$1109,11,0),"")/100*H161,"")</f>
        <v/>
      </c>
      <c r="N161" s="74" t="str">
        <f>IF($A161&lt;&gt;"",IF($A161&lt;&gt;"",VLOOKUP($A161,'TABELA '!$A$4:$AR$1109,12,0),"")/100*C161,"")</f>
        <v/>
      </c>
      <c r="O161" s="74" t="str">
        <f>IF($A161&lt;&gt;"",IF($A161&lt;&gt;"",VLOOKUP($A161,'TABELA '!$A$4:$AR$1109,13,0),"")/100*C161,"")</f>
        <v/>
      </c>
      <c r="P161" s="74" t="str">
        <f>IF($A161&lt;&gt;"",IF($A161&lt;&gt;"",VLOOKUP($A161,'TABELA '!$A$4:$AR$1109,14,0),"")/100*C161,"")</f>
        <v/>
      </c>
      <c r="Q161" s="74" t="str">
        <f>IF($A161&lt;&gt;"",IF($A161&lt;&gt;"",VLOOKUP($A161,'TABELA '!$A$4:$AR$1109,15,0),"")/100*C161,"")</f>
        <v/>
      </c>
      <c r="R161" s="74" t="str">
        <f>IF($A161&lt;&gt;"",IF($A161&lt;&gt;"",VLOOKUP($A161,'TABELA '!$A$4:$AR$1168,16,0),"")/100*C161,"")</f>
        <v/>
      </c>
      <c r="S161" s="74" t="str">
        <f>IF($A161&lt;&gt;"",IF($A161&lt;&gt;"",VLOOKUP($A161,'TABELA '!$A$4:$AR$1168,17,0),"")/100*C161,"")</f>
        <v/>
      </c>
      <c r="T161" s="74" t="str">
        <f>IF($A161&lt;&gt;"",IF($A161&lt;&gt;"",VLOOKUP($A161,'TABELA '!$A$4:$AR$1168,18,0),"")/100*C161,"")</f>
        <v/>
      </c>
      <c r="U161" s="74" t="str">
        <f>IF($A161&lt;&gt;"",IF($A161&lt;&gt;"",VLOOKUP($A161,'TABELA '!$A$4:$AR$1168,19,0),"")/100*C161,"")</f>
        <v/>
      </c>
      <c r="V161" s="74" t="str">
        <f>IF($A161&lt;&gt;"",IF($A161&lt;&gt;"",VLOOKUP($A161,'TABELA '!$A$4:$AR$1168,38,0),"")/100*C161,"")</f>
        <v/>
      </c>
      <c r="W161" s="69"/>
    </row>
    <row r="162" spans="1:23" x14ac:dyDescent="0.2">
      <c r="A162" s="71"/>
      <c r="B162" s="65" t="str">
        <f>IF(A162&lt;&gt;"",VLOOKUP(A162,'TABELA '!A116:AR1281,2,0),"")</f>
        <v/>
      </c>
      <c r="C162" s="72"/>
      <c r="D162" s="72"/>
      <c r="E162" s="73" t="str">
        <f>IF($A162&lt;&gt;"",IF($A162&lt;&gt;"",VLOOKUP($A162,'TABELA '!$A$4:$AR$1168,3,0),"")/100*C162,"")</f>
        <v/>
      </c>
      <c r="F162" s="74" t="str">
        <f>IF($A162&lt;&gt;"",IF($A162&lt;&gt;"",VLOOKUP($A162,'TABELA '!$A$4:$AR$1109,4,0),"")/100*C162/100*C162,"")</f>
        <v/>
      </c>
      <c r="G162" s="74" t="str">
        <f>IF($A162&lt;&gt;"",IF($A162&lt;&gt;"",VLOOKUP($A162,'TABELA '!$A$4:$AR$1168,5,0),"")/100*C162,"")</f>
        <v/>
      </c>
      <c r="H162" s="74" t="str">
        <f>IF($A162&lt;&gt;"",IF($A162&lt;&gt;"",VLOOKUP($A162,'TABELA '!$A$4:$AR$1168,6,0),"")/100*C162,"")</f>
        <v/>
      </c>
      <c r="I162" s="74" t="str">
        <f>IF($A162&lt;&gt;"",IF($A162&lt;&gt;"",VLOOKUP($A162,'TABELA '!$A$4:$AR$1168,7,0),"")/100*C162,"")</f>
        <v/>
      </c>
      <c r="J162" s="74" t="str">
        <f>IF($A162&lt;&gt;"",IF($A162&lt;&gt;"",VLOOKUP($A162,'TABELA '!$A$4:$AR$1168,8,0),"")/100*C162,"")</f>
        <v/>
      </c>
      <c r="K162" s="74" t="str">
        <f>IF($A162&lt;&gt;"",IF($A162&lt;&gt;"",VLOOKUP($A162,'TABELA '!$A$4:$AR$1171,11,0),"")/100*C162,"")</f>
        <v/>
      </c>
      <c r="L162" s="74" t="str">
        <f>IF($A162&lt;&gt;"",IF($A162&lt;&gt;"",VLOOKUP($A162,'TABELA '!$A$4:$AR$1109,10,0),"")/100*C162,"")</f>
        <v/>
      </c>
      <c r="M162" s="74" t="str">
        <f>IF($A162&lt;&gt;"",IF($A162&lt;&gt;"",VLOOKUP($A162,'TABELA '!$A$4:$AR$1109,11,0),"")/100*H162,"")</f>
        <v/>
      </c>
      <c r="N162" s="74" t="str">
        <f>IF($A162&lt;&gt;"",IF($A162&lt;&gt;"",VLOOKUP($A162,'TABELA '!$A$4:$AR$1109,12,0),"")/100*C162,"")</f>
        <v/>
      </c>
      <c r="O162" s="74" t="str">
        <f>IF($A162&lt;&gt;"",IF($A162&lt;&gt;"",VLOOKUP($A162,'TABELA '!$A$4:$AR$1109,13,0),"")/100*C162,"")</f>
        <v/>
      </c>
      <c r="P162" s="74" t="str">
        <f>IF($A162&lt;&gt;"",IF($A162&lt;&gt;"",VLOOKUP($A162,'TABELA '!$A$4:$AR$1109,14,0),"")/100*C162,"")</f>
        <v/>
      </c>
      <c r="Q162" s="74" t="str">
        <f>IF($A162&lt;&gt;"",IF($A162&lt;&gt;"",VLOOKUP($A162,'TABELA '!$A$4:$AR$1109,15,0),"")/100*C162,"")</f>
        <v/>
      </c>
      <c r="R162" s="74" t="str">
        <f>IF($A162&lt;&gt;"",IF($A162&lt;&gt;"",VLOOKUP($A162,'TABELA '!$A$4:$AR$1168,16,0),"")/100*C162,"")</f>
        <v/>
      </c>
      <c r="S162" s="74" t="str">
        <f>IF($A162&lt;&gt;"",IF($A162&lt;&gt;"",VLOOKUP($A162,'TABELA '!$A$4:$AR$1168,17,0),"")/100*C162,"")</f>
        <v/>
      </c>
      <c r="T162" s="74" t="str">
        <f>IF($A162&lt;&gt;"",IF($A162&lt;&gt;"",VLOOKUP($A162,'TABELA '!$A$4:$AR$1168,18,0),"")/100*C162,"")</f>
        <v/>
      </c>
      <c r="U162" s="74" t="str">
        <f>IF($A162&lt;&gt;"",IF($A162&lt;&gt;"",VLOOKUP($A162,'TABELA '!$A$4:$AR$1168,19,0),"")/100*C162,"")</f>
        <v/>
      </c>
      <c r="V162" s="74" t="str">
        <f>IF($A162&lt;&gt;"",IF($A162&lt;&gt;"",VLOOKUP($A162,'TABELA '!$A$4:$AR$1168,38,0),"")/100*C162,"")</f>
        <v/>
      </c>
      <c r="W162" s="69"/>
    </row>
    <row r="163" spans="1:23" x14ac:dyDescent="0.2">
      <c r="A163" s="71"/>
      <c r="B163" s="65" t="str">
        <f>IF(A163&lt;&gt;"",VLOOKUP(A163,'TABELA '!A117:AR1282,2,0),"")</f>
        <v/>
      </c>
      <c r="C163" s="72"/>
      <c r="D163" s="72"/>
      <c r="E163" s="73" t="str">
        <f>IF($A163&lt;&gt;"",IF($A163&lt;&gt;"",VLOOKUP($A163,'TABELA '!$A$4:$AR$1168,3,0),"")/100*C163,"")</f>
        <v/>
      </c>
      <c r="F163" s="74" t="str">
        <f>IF($A163&lt;&gt;"",IF($A163&lt;&gt;"",VLOOKUP($A163,'TABELA '!$A$4:$AR$1109,4,0),"")/100*C163/100*C163,"")</f>
        <v/>
      </c>
      <c r="G163" s="74" t="str">
        <f>IF($A163&lt;&gt;"",IF($A163&lt;&gt;"",VLOOKUP($A163,'TABELA '!$A$4:$AR$1168,5,0),"")/100*C163,"")</f>
        <v/>
      </c>
      <c r="H163" s="74" t="str">
        <f>IF($A163&lt;&gt;"",IF($A163&lt;&gt;"",VLOOKUP($A163,'TABELA '!$A$4:$AR$1168,6,0),"")/100*C163,"")</f>
        <v/>
      </c>
      <c r="I163" s="74" t="str">
        <f>IF($A163&lt;&gt;"",IF($A163&lt;&gt;"",VLOOKUP($A163,'TABELA '!$A$4:$AR$1168,7,0),"")/100*C163,"")</f>
        <v/>
      </c>
      <c r="J163" s="74" t="str">
        <f>IF($A163&lt;&gt;"",IF($A163&lt;&gt;"",VLOOKUP($A163,'TABELA '!$A$4:$AR$1168,8,0),"")/100*C163,"")</f>
        <v/>
      </c>
      <c r="K163" s="74" t="str">
        <f>IF($A163&lt;&gt;"",IF($A163&lt;&gt;"",VLOOKUP($A163,'TABELA '!$A$4:$AR$1171,11,0),"")/100*C163,"")</f>
        <v/>
      </c>
      <c r="L163" s="74" t="str">
        <f>IF($A163&lt;&gt;"",IF($A163&lt;&gt;"",VLOOKUP($A163,'TABELA '!$A$4:$AR$1109,10,0),"")/100*C163,"")</f>
        <v/>
      </c>
      <c r="M163" s="74" t="str">
        <f>IF($A163&lt;&gt;"",IF($A163&lt;&gt;"",VLOOKUP($A163,'TABELA '!$A$4:$AR$1109,11,0),"")/100*H163,"")</f>
        <v/>
      </c>
      <c r="N163" s="74" t="str">
        <f>IF($A163&lt;&gt;"",IF($A163&lt;&gt;"",VLOOKUP($A163,'TABELA '!$A$4:$AR$1109,12,0),"")/100*C163,"")</f>
        <v/>
      </c>
      <c r="O163" s="74" t="str">
        <f>IF($A163&lt;&gt;"",IF($A163&lt;&gt;"",VLOOKUP($A163,'TABELA '!$A$4:$AR$1109,13,0),"")/100*C163,"")</f>
        <v/>
      </c>
      <c r="P163" s="74" t="str">
        <f>IF($A163&lt;&gt;"",IF($A163&lt;&gt;"",VLOOKUP($A163,'TABELA '!$A$4:$AR$1109,14,0),"")/100*C163,"")</f>
        <v/>
      </c>
      <c r="Q163" s="74" t="str">
        <f>IF($A163&lt;&gt;"",IF($A163&lt;&gt;"",VLOOKUP($A163,'TABELA '!$A$4:$AR$1109,15,0),"")/100*C163,"")</f>
        <v/>
      </c>
      <c r="R163" s="74" t="str">
        <f>IF($A163&lt;&gt;"",IF($A163&lt;&gt;"",VLOOKUP($A163,'TABELA '!$A$4:$AR$1168,16,0),"")/100*C163,"")</f>
        <v/>
      </c>
      <c r="S163" s="74" t="str">
        <f>IF($A163&lt;&gt;"",IF($A163&lt;&gt;"",VLOOKUP($A163,'TABELA '!$A$4:$AR$1168,17,0),"")/100*C163,"")</f>
        <v/>
      </c>
      <c r="T163" s="74" t="str">
        <f>IF($A163&lt;&gt;"",IF($A163&lt;&gt;"",VLOOKUP($A163,'TABELA '!$A$4:$AR$1168,18,0),"")/100*C163,"")</f>
        <v/>
      </c>
      <c r="U163" s="74" t="str">
        <f>IF($A163&lt;&gt;"",IF($A163&lt;&gt;"",VLOOKUP($A163,'TABELA '!$A$4:$AR$1168,19,0),"")/100*C163,"")</f>
        <v/>
      </c>
      <c r="V163" s="74" t="str">
        <f>IF($A163&lt;&gt;"",IF($A163&lt;&gt;"",VLOOKUP($A163,'TABELA '!$A$4:$AR$1168,38,0),"")/100*C163,"")</f>
        <v/>
      </c>
      <c r="W163" s="69"/>
    </row>
    <row r="164" spans="1:23" x14ac:dyDescent="0.2">
      <c r="A164" s="71"/>
      <c r="B164" s="65" t="str">
        <f>IF(A164&lt;&gt;"",VLOOKUP(A164,'TABELA '!A118:AR1283,2,0),"")</f>
        <v/>
      </c>
      <c r="C164" s="72"/>
      <c r="D164" s="72"/>
      <c r="E164" s="73" t="str">
        <f>IF($A164&lt;&gt;"",IF($A164&lt;&gt;"",VLOOKUP($A164,'TABELA '!$A$4:$AR$1168,3,0),"")/100*C164,"")</f>
        <v/>
      </c>
      <c r="F164" s="74" t="str">
        <f>IF($A164&lt;&gt;"",IF($A164&lt;&gt;"",VLOOKUP($A164,'TABELA '!$A$4:$AR$1109,4,0),"")/100*C164/100*C164,"")</f>
        <v/>
      </c>
      <c r="G164" s="74" t="str">
        <f>IF($A164&lt;&gt;"",IF($A164&lt;&gt;"",VLOOKUP($A164,'TABELA '!$A$4:$AR$1168,5,0),"")/100*C164,"")</f>
        <v/>
      </c>
      <c r="H164" s="74" t="str">
        <f>IF($A164&lt;&gt;"",IF($A164&lt;&gt;"",VLOOKUP($A164,'TABELA '!$A$4:$AR$1168,6,0),"")/100*C164,"")</f>
        <v/>
      </c>
      <c r="I164" s="74" t="str">
        <f>IF($A164&lt;&gt;"",IF($A164&lt;&gt;"",VLOOKUP($A164,'TABELA '!$A$4:$AR$1168,7,0),"")/100*C164,"")</f>
        <v/>
      </c>
      <c r="J164" s="74" t="str">
        <f>IF($A164&lt;&gt;"",IF($A164&lt;&gt;"",VLOOKUP($A164,'TABELA '!$A$4:$AR$1168,8,0),"")/100*C164,"")</f>
        <v/>
      </c>
      <c r="K164" s="74" t="str">
        <f>IF($A164&lt;&gt;"",IF($A164&lt;&gt;"",VLOOKUP($A164,'TABELA '!$A$4:$AR$1171,11,0),"")/100*C164,"")</f>
        <v/>
      </c>
      <c r="L164" s="74" t="str">
        <f>IF($A164&lt;&gt;"",IF($A164&lt;&gt;"",VLOOKUP($A164,'TABELA '!$A$4:$AR$1109,10,0),"")/100*C164,"")</f>
        <v/>
      </c>
      <c r="M164" s="74" t="str">
        <f>IF($A164&lt;&gt;"",IF($A164&lt;&gt;"",VLOOKUP($A164,'TABELA '!$A$4:$AR$1109,11,0),"")/100*H164,"")</f>
        <v/>
      </c>
      <c r="N164" s="74" t="str">
        <f>IF($A164&lt;&gt;"",IF($A164&lt;&gt;"",VLOOKUP($A164,'TABELA '!$A$4:$AR$1109,12,0),"")/100*C164,"")</f>
        <v/>
      </c>
      <c r="O164" s="74" t="str">
        <f>IF($A164&lt;&gt;"",IF($A164&lt;&gt;"",VLOOKUP($A164,'TABELA '!$A$4:$AR$1109,13,0),"")/100*C164,"")</f>
        <v/>
      </c>
      <c r="P164" s="74" t="str">
        <f>IF($A164&lt;&gt;"",IF($A164&lt;&gt;"",VLOOKUP($A164,'TABELA '!$A$4:$AR$1109,14,0),"")/100*C164,"")</f>
        <v/>
      </c>
      <c r="Q164" s="74" t="str">
        <f>IF($A164&lt;&gt;"",IF($A164&lt;&gt;"",VLOOKUP($A164,'TABELA '!$A$4:$AR$1109,15,0),"")/100*C164,"")</f>
        <v/>
      </c>
      <c r="R164" s="74" t="str">
        <f>IF($A164&lt;&gt;"",IF($A164&lt;&gt;"",VLOOKUP($A164,'TABELA '!$A$4:$AR$1168,16,0),"")/100*C164,"")</f>
        <v/>
      </c>
      <c r="S164" s="74" t="str">
        <f>IF($A164&lt;&gt;"",IF($A164&lt;&gt;"",VLOOKUP($A164,'TABELA '!$A$4:$AR$1168,17,0),"")/100*C164,"")</f>
        <v/>
      </c>
      <c r="T164" s="74" t="str">
        <f>IF($A164&lt;&gt;"",IF($A164&lt;&gt;"",VLOOKUP($A164,'TABELA '!$A$4:$AR$1168,18,0),"")/100*C164,"")</f>
        <v/>
      </c>
      <c r="U164" s="74" t="str">
        <f>IF($A164&lt;&gt;"",IF($A164&lt;&gt;"",VLOOKUP($A164,'TABELA '!$A$4:$AR$1168,19,0),"")/100*C164,"")</f>
        <v/>
      </c>
      <c r="V164" s="74" t="str">
        <f>IF($A164&lt;&gt;"",IF($A164&lt;&gt;"",VLOOKUP($A164,'TABELA '!$A$4:$AR$1168,38,0),"")/100*C164,"")</f>
        <v/>
      </c>
      <c r="W164" s="69"/>
    </row>
    <row r="165" spans="1:23" x14ac:dyDescent="0.2">
      <c r="A165" s="71"/>
      <c r="B165" s="65" t="str">
        <f>IF(A165&lt;&gt;"",VLOOKUP(A165,'TABELA '!A119:AR1284,2,0),"")</f>
        <v/>
      </c>
      <c r="C165" s="72"/>
      <c r="D165" s="72"/>
      <c r="E165" s="73" t="str">
        <f>IF($A165&lt;&gt;"",IF($A165&lt;&gt;"",VLOOKUP($A165,'TABELA '!$A$4:$AR$1168,3,0),"")/100*C165,"")</f>
        <v/>
      </c>
      <c r="F165" s="74" t="str">
        <f>IF($A165&lt;&gt;"",IF($A165&lt;&gt;"",VLOOKUP($A165,'TABELA '!$A$4:$AR$1109,4,0),"")/100*C165/100*C165,"")</f>
        <v/>
      </c>
      <c r="G165" s="74" t="str">
        <f>IF($A165&lt;&gt;"",IF($A165&lt;&gt;"",VLOOKUP($A165,'TABELA '!$A$4:$AR$1168,5,0),"")/100*C165,"")</f>
        <v/>
      </c>
      <c r="H165" s="74" t="str">
        <f>IF($A165&lt;&gt;"",IF($A165&lt;&gt;"",VLOOKUP($A165,'TABELA '!$A$4:$AR$1168,6,0),"")/100*C165,"")</f>
        <v/>
      </c>
      <c r="I165" s="74" t="str">
        <f>IF($A165&lt;&gt;"",IF($A165&lt;&gt;"",VLOOKUP($A165,'TABELA '!$A$4:$AR$1168,7,0),"")/100*C165,"")</f>
        <v/>
      </c>
      <c r="J165" s="74" t="str">
        <f>IF($A165&lt;&gt;"",IF($A165&lt;&gt;"",VLOOKUP($A165,'TABELA '!$A$4:$AR$1168,8,0),"")/100*C165,"")</f>
        <v/>
      </c>
      <c r="K165" s="74" t="str">
        <f>IF($A165&lt;&gt;"",IF($A165&lt;&gt;"",VLOOKUP($A165,'TABELA '!$A$4:$AR$1171,11,0),"")/100*C165,"")</f>
        <v/>
      </c>
      <c r="L165" s="74" t="str">
        <f>IF($A165&lt;&gt;"",IF($A165&lt;&gt;"",VLOOKUP($A165,'TABELA '!$A$4:$AR$1109,10,0),"")/100*C165,"")</f>
        <v/>
      </c>
      <c r="M165" s="74" t="str">
        <f>IF($A165&lt;&gt;"",IF($A165&lt;&gt;"",VLOOKUP($A165,'TABELA '!$A$4:$AR$1109,11,0),"")/100*H165,"")</f>
        <v/>
      </c>
      <c r="N165" s="74" t="str">
        <f>IF($A165&lt;&gt;"",IF($A165&lt;&gt;"",VLOOKUP($A165,'TABELA '!$A$4:$AR$1109,12,0),"")/100*C165,"")</f>
        <v/>
      </c>
      <c r="O165" s="74" t="str">
        <f>IF($A165&lt;&gt;"",IF($A165&lt;&gt;"",VLOOKUP($A165,'TABELA '!$A$4:$AR$1109,13,0),"")/100*C165,"")</f>
        <v/>
      </c>
      <c r="P165" s="74" t="str">
        <f>IF($A165&lt;&gt;"",IF($A165&lt;&gt;"",VLOOKUP($A165,'TABELA '!$A$4:$AR$1109,14,0),"")/100*C165,"")</f>
        <v/>
      </c>
      <c r="Q165" s="74" t="str">
        <f>IF($A165&lt;&gt;"",IF($A165&lt;&gt;"",VLOOKUP($A165,'TABELA '!$A$4:$AR$1109,15,0),"")/100*C165,"")</f>
        <v/>
      </c>
      <c r="R165" s="74" t="str">
        <f>IF($A165&lt;&gt;"",IF($A165&lt;&gt;"",VLOOKUP($A165,'TABELA '!$A$4:$AR$1168,16,0),"")/100*C165,"")</f>
        <v/>
      </c>
      <c r="S165" s="74" t="str">
        <f>IF($A165&lt;&gt;"",IF($A165&lt;&gt;"",VLOOKUP($A165,'TABELA '!$A$4:$AR$1168,17,0),"")/100*C165,"")</f>
        <v/>
      </c>
      <c r="T165" s="74" t="str">
        <f>IF($A165&lt;&gt;"",IF($A165&lt;&gt;"",VLOOKUP($A165,'TABELA '!$A$4:$AR$1168,18,0),"")/100*C165,"")</f>
        <v/>
      </c>
      <c r="U165" s="74" t="str">
        <f>IF($A165&lt;&gt;"",IF($A165&lt;&gt;"",VLOOKUP($A165,'TABELA '!$A$4:$AR$1168,19,0),"")/100*C165,"")</f>
        <v/>
      </c>
      <c r="V165" s="74" t="str">
        <f>IF($A165&lt;&gt;"",IF($A165&lt;&gt;"",VLOOKUP($A165,'TABELA '!$A$4:$AR$1168,38,0),"")/100*C165,"")</f>
        <v/>
      </c>
      <c r="W165" s="69"/>
    </row>
    <row r="166" spans="1:23" x14ac:dyDescent="0.2">
      <c r="A166" s="71"/>
      <c r="B166" s="65" t="str">
        <f>IF(A166&lt;&gt;"",VLOOKUP(A166,'TABELA '!A120:AR1285,2,0),"")</f>
        <v/>
      </c>
      <c r="C166" s="72"/>
      <c r="D166" s="72"/>
      <c r="E166" s="73" t="str">
        <f>IF($A166&lt;&gt;"",IF($A166&lt;&gt;"",VLOOKUP($A166,'TABELA '!$A$4:$AR$1168,3,0),"")/100*C166,"")</f>
        <v/>
      </c>
      <c r="F166" s="74" t="str">
        <f>IF($A166&lt;&gt;"",IF($A166&lt;&gt;"",VLOOKUP($A166,'TABELA '!$A$4:$AR$1109,4,0),"")/100*C166/100*C166,"")</f>
        <v/>
      </c>
      <c r="G166" s="74" t="str">
        <f>IF($A166&lt;&gt;"",IF($A166&lt;&gt;"",VLOOKUP($A166,'TABELA '!$A$4:$AR$1168,5,0),"")/100*C166,"")</f>
        <v/>
      </c>
      <c r="H166" s="74" t="str">
        <f>IF($A166&lt;&gt;"",IF($A166&lt;&gt;"",VLOOKUP($A166,'TABELA '!$A$4:$AR$1168,6,0),"")/100*C166,"")</f>
        <v/>
      </c>
      <c r="I166" s="74" t="str">
        <f>IF($A166&lt;&gt;"",IF($A166&lt;&gt;"",VLOOKUP($A166,'TABELA '!$A$4:$AR$1168,7,0),"")/100*C166,"")</f>
        <v/>
      </c>
      <c r="J166" s="74" t="str">
        <f>IF($A166&lt;&gt;"",IF($A166&lt;&gt;"",VLOOKUP($A166,'TABELA '!$A$4:$AR$1168,8,0),"")/100*C166,"")</f>
        <v/>
      </c>
      <c r="K166" s="74" t="str">
        <f>IF($A166&lt;&gt;"",IF($A166&lt;&gt;"",VLOOKUP($A166,'TABELA '!$A$4:$AR$1171,11,0),"")/100*C166,"")</f>
        <v/>
      </c>
      <c r="L166" s="74" t="str">
        <f>IF($A166&lt;&gt;"",IF($A166&lt;&gt;"",VLOOKUP($A166,'TABELA '!$A$4:$AR$1109,10,0),"")/100*C166,"")</f>
        <v/>
      </c>
      <c r="M166" s="74" t="str">
        <f>IF($A166&lt;&gt;"",IF($A166&lt;&gt;"",VLOOKUP($A166,'TABELA '!$A$4:$AR$1109,11,0),"")/100*H166,"")</f>
        <v/>
      </c>
      <c r="N166" s="74" t="str">
        <f>IF($A166&lt;&gt;"",IF($A166&lt;&gt;"",VLOOKUP($A166,'TABELA '!$A$4:$AR$1109,12,0),"")/100*C166,"")</f>
        <v/>
      </c>
      <c r="O166" s="74" t="str">
        <f>IF($A166&lt;&gt;"",IF($A166&lt;&gt;"",VLOOKUP($A166,'TABELA '!$A$4:$AR$1109,13,0),"")/100*C166,"")</f>
        <v/>
      </c>
      <c r="P166" s="74" t="str">
        <f>IF($A166&lt;&gt;"",IF($A166&lt;&gt;"",VLOOKUP($A166,'TABELA '!$A$4:$AR$1109,14,0),"")/100*C166,"")</f>
        <v/>
      </c>
      <c r="Q166" s="74" t="str">
        <f>IF($A166&lt;&gt;"",IF($A166&lt;&gt;"",VLOOKUP($A166,'TABELA '!$A$4:$AR$1109,15,0),"")/100*C166,"")</f>
        <v/>
      </c>
      <c r="R166" s="74" t="str">
        <f>IF($A166&lt;&gt;"",IF($A166&lt;&gt;"",VLOOKUP($A166,'TABELA '!$A$4:$AR$1168,16,0),"")/100*C166,"")</f>
        <v/>
      </c>
      <c r="S166" s="74" t="str">
        <f>IF($A166&lt;&gt;"",IF($A166&lt;&gt;"",VLOOKUP($A166,'TABELA '!$A$4:$AR$1168,17,0),"")/100*C166,"")</f>
        <v/>
      </c>
      <c r="T166" s="74" t="str">
        <f>IF($A166&lt;&gt;"",IF($A166&lt;&gt;"",VLOOKUP($A166,'TABELA '!$A$4:$AR$1168,18,0),"")/100*C166,"")</f>
        <v/>
      </c>
      <c r="U166" s="74" t="str">
        <f>IF($A166&lt;&gt;"",IF($A166&lt;&gt;"",VLOOKUP($A166,'TABELA '!$A$4:$AR$1168,19,0),"")/100*C166,"")</f>
        <v/>
      </c>
      <c r="V166" s="74" t="str">
        <f>IF($A166&lt;&gt;"",IF($A166&lt;&gt;"",VLOOKUP($A166,'TABELA '!$A$4:$AR$1168,38,0),"")/100*C166,"")</f>
        <v/>
      </c>
      <c r="W166" s="69"/>
    </row>
    <row r="167" spans="1:23" x14ac:dyDescent="0.2">
      <c r="A167" s="71"/>
      <c r="B167" s="65" t="str">
        <f>IF(A167&lt;&gt;"",VLOOKUP(A167,'TABELA '!A121:AR1286,2,0),"")</f>
        <v/>
      </c>
      <c r="C167" s="72"/>
      <c r="D167" s="72"/>
      <c r="E167" s="73" t="str">
        <f>IF($A167&lt;&gt;"",IF($A167&lt;&gt;"",VLOOKUP($A167,'TABELA '!$A$4:$AR$1168,3,0),"")/100*C167,"")</f>
        <v/>
      </c>
      <c r="F167" s="74" t="str">
        <f>IF($A167&lt;&gt;"",IF($A167&lt;&gt;"",VLOOKUP($A167,'TABELA '!$A$4:$AR$1109,4,0),"")/100*C167/100*C167,"")</f>
        <v/>
      </c>
      <c r="G167" s="74" t="str">
        <f>IF($A167&lt;&gt;"",IF($A167&lt;&gt;"",VLOOKUP($A167,'TABELA '!$A$4:$AR$1168,5,0),"")/100*C167,"")</f>
        <v/>
      </c>
      <c r="H167" s="74" t="str">
        <f>IF($A167&lt;&gt;"",IF($A167&lt;&gt;"",VLOOKUP($A167,'TABELA '!$A$4:$AR$1168,6,0),"")/100*C167,"")</f>
        <v/>
      </c>
      <c r="I167" s="74" t="str">
        <f>IF($A167&lt;&gt;"",IF($A167&lt;&gt;"",VLOOKUP($A167,'TABELA '!$A$4:$AR$1168,7,0),"")/100*C167,"")</f>
        <v/>
      </c>
      <c r="J167" s="74" t="str">
        <f>IF($A167&lt;&gt;"",IF($A167&lt;&gt;"",VLOOKUP($A167,'TABELA '!$A$4:$AR$1168,8,0),"")/100*C167,"")</f>
        <v/>
      </c>
      <c r="K167" s="74" t="str">
        <f>IF($A167&lt;&gt;"",IF($A167&lt;&gt;"",VLOOKUP($A167,'TABELA '!$A$4:$AR$1171,11,0),"")/100*C167,"")</f>
        <v/>
      </c>
      <c r="L167" s="74" t="str">
        <f>IF($A167&lt;&gt;"",IF($A167&lt;&gt;"",VLOOKUP($A167,'TABELA '!$A$4:$AR$1109,10,0),"")/100*C167,"")</f>
        <v/>
      </c>
      <c r="M167" s="74" t="str">
        <f>IF($A167&lt;&gt;"",IF($A167&lt;&gt;"",VLOOKUP($A167,'TABELA '!$A$4:$AR$1109,11,0),"")/100*H167,"")</f>
        <v/>
      </c>
      <c r="N167" s="74" t="str">
        <f>IF($A167&lt;&gt;"",IF($A167&lt;&gt;"",VLOOKUP($A167,'TABELA '!$A$4:$AR$1109,12,0),"")/100*C167,"")</f>
        <v/>
      </c>
      <c r="O167" s="74" t="str">
        <f>IF($A167&lt;&gt;"",IF($A167&lt;&gt;"",VLOOKUP($A167,'TABELA '!$A$4:$AR$1109,13,0),"")/100*C167,"")</f>
        <v/>
      </c>
      <c r="P167" s="74" t="str">
        <f>IF($A167&lt;&gt;"",IF($A167&lt;&gt;"",VLOOKUP($A167,'TABELA '!$A$4:$AR$1109,14,0),"")/100*C167,"")</f>
        <v/>
      </c>
      <c r="Q167" s="74" t="str">
        <f>IF($A167&lt;&gt;"",IF($A167&lt;&gt;"",VLOOKUP($A167,'TABELA '!$A$4:$AR$1109,15,0),"")/100*C167,"")</f>
        <v/>
      </c>
      <c r="R167" s="74" t="str">
        <f>IF($A167&lt;&gt;"",IF($A167&lt;&gt;"",VLOOKUP($A167,'TABELA '!$A$4:$AR$1168,16,0),"")/100*C167,"")</f>
        <v/>
      </c>
      <c r="S167" s="74" t="str">
        <f>IF($A167&lt;&gt;"",IF($A167&lt;&gt;"",VLOOKUP($A167,'TABELA '!$A$4:$AR$1168,17,0),"")/100*C167,"")</f>
        <v/>
      </c>
      <c r="T167" s="74" t="str">
        <f>IF($A167&lt;&gt;"",IF($A167&lt;&gt;"",VLOOKUP($A167,'TABELA '!$A$4:$AR$1168,18,0),"")/100*C167,"")</f>
        <v/>
      </c>
      <c r="U167" s="74" t="str">
        <f>IF($A167&lt;&gt;"",IF($A167&lt;&gt;"",VLOOKUP($A167,'TABELA '!$A$4:$AR$1168,19,0),"")/100*C167,"")</f>
        <v/>
      </c>
      <c r="V167" s="74" t="str">
        <f>IF($A167&lt;&gt;"",IF($A167&lt;&gt;"",VLOOKUP($A167,'TABELA '!$A$4:$AR$1168,38,0),"")/100*C167,"")</f>
        <v/>
      </c>
      <c r="W167" s="69"/>
    </row>
    <row r="168" spans="1:23" x14ac:dyDescent="0.2">
      <c r="A168" s="71"/>
      <c r="B168" s="65" t="str">
        <f>IF(A168&lt;&gt;"",VLOOKUP(A168,'TABELA '!A122:AR1287,2,0),"")</f>
        <v/>
      </c>
      <c r="C168" s="72"/>
      <c r="D168" s="72"/>
      <c r="E168" s="73" t="str">
        <f>IF($A168&lt;&gt;"",IF($A168&lt;&gt;"",VLOOKUP($A168,'TABELA '!$A$4:$AR$1168,3,0),"")/100*C168,"")</f>
        <v/>
      </c>
      <c r="F168" s="74" t="str">
        <f>IF($A168&lt;&gt;"",IF($A168&lt;&gt;"",VLOOKUP($A168,'TABELA '!$A$4:$AR$1109,4,0),"")/100*C168/100*C168,"")</f>
        <v/>
      </c>
      <c r="G168" s="74" t="str">
        <f>IF($A168&lt;&gt;"",IF($A168&lt;&gt;"",VLOOKUP($A168,'TABELA '!$A$4:$AR$1168,5,0),"")/100*C168,"")</f>
        <v/>
      </c>
      <c r="H168" s="74" t="str">
        <f>IF($A168&lt;&gt;"",IF($A168&lt;&gt;"",VLOOKUP($A168,'TABELA '!$A$4:$AR$1168,6,0),"")/100*C168,"")</f>
        <v/>
      </c>
      <c r="I168" s="74" t="str">
        <f>IF($A168&lt;&gt;"",IF($A168&lt;&gt;"",VLOOKUP($A168,'TABELA '!$A$4:$AR$1168,7,0),"")/100*C168,"")</f>
        <v/>
      </c>
      <c r="J168" s="74" t="str">
        <f>IF($A168&lt;&gt;"",IF($A168&lt;&gt;"",VLOOKUP($A168,'TABELA '!$A$4:$AR$1168,8,0),"")/100*C168,"")</f>
        <v/>
      </c>
      <c r="K168" s="74" t="str">
        <f>IF($A168&lt;&gt;"",IF($A168&lt;&gt;"",VLOOKUP($A168,'TABELA '!$A$4:$AR$1171,11,0),"")/100*C168,"")</f>
        <v/>
      </c>
      <c r="L168" s="74" t="str">
        <f>IF($A168&lt;&gt;"",IF($A168&lt;&gt;"",VLOOKUP($A168,'TABELA '!$A$4:$AR$1109,10,0),"")/100*C168,"")</f>
        <v/>
      </c>
      <c r="M168" s="74" t="str">
        <f>IF($A168&lt;&gt;"",IF($A168&lt;&gt;"",VLOOKUP($A168,'TABELA '!$A$4:$AR$1109,11,0),"")/100*H168,"")</f>
        <v/>
      </c>
      <c r="N168" s="74" t="str">
        <f>IF($A168&lt;&gt;"",IF($A168&lt;&gt;"",VLOOKUP($A168,'TABELA '!$A$4:$AR$1109,12,0),"")/100*C168,"")</f>
        <v/>
      </c>
      <c r="O168" s="74" t="str">
        <f>IF($A168&lt;&gt;"",IF($A168&lt;&gt;"",VLOOKUP($A168,'TABELA '!$A$4:$AR$1109,13,0),"")/100*C168,"")</f>
        <v/>
      </c>
      <c r="P168" s="74" t="str">
        <f>IF($A168&lt;&gt;"",IF($A168&lt;&gt;"",VLOOKUP($A168,'TABELA '!$A$4:$AR$1109,14,0),"")/100*C168,"")</f>
        <v/>
      </c>
      <c r="Q168" s="74" t="str">
        <f>IF($A168&lt;&gt;"",IF($A168&lt;&gt;"",VLOOKUP($A168,'TABELA '!$A$4:$AR$1109,15,0),"")/100*C168,"")</f>
        <v/>
      </c>
      <c r="R168" s="74" t="str">
        <f>IF($A168&lt;&gt;"",IF($A168&lt;&gt;"",VLOOKUP($A168,'TABELA '!$A$4:$AR$1168,16,0),"")/100*C168,"")</f>
        <v/>
      </c>
      <c r="S168" s="74" t="str">
        <f>IF($A168&lt;&gt;"",IF($A168&lt;&gt;"",VLOOKUP($A168,'TABELA '!$A$4:$AR$1168,17,0),"")/100*C168,"")</f>
        <v/>
      </c>
      <c r="T168" s="74" t="str">
        <f>IF($A168&lt;&gt;"",IF($A168&lt;&gt;"",VLOOKUP($A168,'TABELA '!$A$4:$AR$1168,18,0),"")/100*C168,"")</f>
        <v/>
      </c>
      <c r="U168" s="74" t="str">
        <f>IF($A168&lt;&gt;"",IF($A168&lt;&gt;"",VLOOKUP($A168,'TABELA '!$A$4:$AR$1168,19,0),"")/100*C168,"")</f>
        <v/>
      </c>
      <c r="V168" s="74" t="str">
        <f>IF($A168&lt;&gt;"",IF($A168&lt;&gt;"",VLOOKUP($A168,'TABELA '!$A$4:$AR$1168,38,0),"")/100*C168,"")</f>
        <v/>
      </c>
      <c r="W168" s="69"/>
    </row>
    <row r="169" spans="1:23" x14ac:dyDescent="0.2">
      <c r="A169" s="71"/>
      <c r="B169" s="65" t="str">
        <f>IF(A169&lt;&gt;"",VLOOKUP(A169,'TABELA '!A123:AR1288,2,0),"")</f>
        <v/>
      </c>
      <c r="C169" s="72"/>
      <c r="D169" s="72"/>
      <c r="E169" s="73" t="str">
        <f>IF($A169&lt;&gt;"",IF($A169&lt;&gt;"",VLOOKUP($A169,'TABELA '!$A$4:$AR$1168,3,0),"")/100*C169,"")</f>
        <v/>
      </c>
      <c r="F169" s="74" t="str">
        <f>IF($A169&lt;&gt;"",IF($A169&lt;&gt;"",VLOOKUP($A169,'TABELA '!$A$4:$AR$1109,4,0),"")/100*C169/100*C169,"")</f>
        <v/>
      </c>
      <c r="G169" s="74" t="str">
        <f>IF($A169&lt;&gt;"",IF($A169&lt;&gt;"",VLOOKUP($A169,'TABELA '!$A$4:$AR$1168,5,0),"")/100*C169,"")</f>
        <v/>
      </c>
      <c r="H169" s="74" t="str">
        <f>IF($A169&lt;&gt;"",IF($A169&lt;&gt;"",VLOOKUP($A169,'TABELA '!$A$4:$AR$1168,6,0),"")/100*C169,"")</f>
        <v/>
      </c>
      <c r="I169" s="74" t="str">
        <f>IF($A169&lt;&gt;"",IF($A169&lt;&gt;"",VLOOKUP($A169,'TABELA '!$A$4:$AR$1168,7,0),"")/100*C169,"")</f>
        <v/>
      </c>
      <c r="J169" s="74" t="str">
        <f>IF($A169&lt;&gt;"",IF($A169&lt;&gt;"",VLOOKUP($A169,'TABELA '!$A$4:$AR$1168,8,0),"")/100*C169,"")</f>
        <v/>
      </c>
      <c r="K169" s="74" t="str">
        <f>IF($A169&lt;&gt;"",IF($A169&lt;&gt;"",VLOOKUP($A169,'TABELA '!$A$4:$AR$1171,11,0),"")/100*C169,"")</f>
        <v/>
      </c>
      <c r="L169" s="74" t="str">
        <f>IF($A169&lt;&gt;"",IF($A169&lt;&gt;"",VLOOKUP($A169,'TABELA '!$A$4:$AR$1109,10,0),"")/100*C169,"")</f>
        <v/>
      </c>
      <c r="M169" s="74" t="str">
        <f>IF($A169&lt;&gt;"",IF($A169&lt;&gt;"",VLOOKUP($A169,'TABELA '!$A$4:$AR$1109,11,0),"")/100*H169,"")</f>
        <v/>
      </c>
      <c r="N169" s="74" t="str">
        <f>IF($A169&lt;&gt;"",IF($A169&lt;&gt;"",VLOOKUP($A169,'TABELA '!$A$4:$AR$1109,12,0),"")/100*C169,"")</f>
        <v/>
      </c>
      <c r="O169" s="74" t="str">
        <f>IF($A169&lt;&gt;"",IF($A169&lt;&gt;"",VLOOKUP($A169,'TABELA '!$A$4:$AR$1109,13,0),"")/100*C169,"")</f>
        <v/>
      </c>
      <c r="P169" s="74" t="str">
        <f>IF($A169&lt;&gt;"",IF($A169&lt;&gt;"",VLOOKUP($A169,'TABELA '!$A$4:$AR$1109,14,0),"")/100*C169,"")</f>
        <v/>
      </c>
      <c r="Q169" s="74" t="str">
        <f>IF($A169&lt;&gt;"",IF($A169&lt;&gt;"",VLOOKUP($A169,'TABELA '!$A$4:$AR$1109,15,0),"")/100*C169,"")</f>
        <v/>
      </c>
      <c r="R169" s="74" t="str">
        <f>IF($A169&lt;&gt;"",IF($A169&lt;&gt;"",VLOOKUP($A169,'TABELA '!$A$4:$AR$1168,16,0),"")/100*C169,"")</f>
        <v/>
      </c>
      <c r="S169" s="74" t="str">
        <f>IF($A169&lt;&gt;"",IF($A169&lt;&gt;"",VLOOKUP($A169,'TABELA '!$A$4:$AR$1168,17,0),"")/100*C169,"")</f>
        <v/>
      </c>
      <c r="T169" s="74" t="str">
        <f>IF($A169&lt;&gt;"",IF($A169&lt;&gt;"",VLOOKUP($A169,'TABELA '!$A$4:$AR$1168,18,0),"")/100*C169,"")</f>
        <v/>
      </c>
      <c r="U169" s="74" t="str">
        <f>IF($A169&lt;&gt;"",IF($A169&lt;&gt;"",VLOOKUP($A169,'TABELA '!$A$4:$AR$1168,19,0),"")/100*C169,"")</f>
        <v/>
      </c>
      <c r="V169" s="74" t="str">
        <f>IF($A169&lt;&gt;"",IF($A169&lt;&gt;"",VLOOKUP($A169,'TABELA '!$A$4:$AR$1168,38,0),"")/100*C169,"")</f>
        <v/>
      </c>
      <c r="W169" s="69"/>
    </row>
    <row r="170" spans="1:23" x14ac:dyDescent="0.2">
      <c r="A170" s="71"/>
      <c r="B170" s="65" t="str">
        <f>IF(A170&lt;&gt;"",VLOOKUP(A170,'TABELA '!A124:AR1289,2,0),"")</f>
        <v/>
      </c>
      <c r="C170" s="72"/>
      <c r="D170" s="72"/>
      <c r="E170" s="73" t="str">
        <f>IF($A170&lt;&gt;"",IF($A170&lt;&gt;"",VLOOKUP($A170,'TABELA '!$A$4:$AR$1168,3,0),"")/100*C170,"")</f>
        <v/>
      </c>
      <c r="F170" s="74" t="str">
        <f>IF($A170&lt;&gt;"",IF($A170&lt;&gt;"",VLOOKUP($A170,'TABELA '!$A$4:$AR$1109,4,0),"")/100*C170/100*C170,"")</f>
        <v/>
      </c>
      <c r="G170" s="74" t="str">
        <f>IF($A170&lt;&gt;"",IF($A170&lt;&gt;"",VLOOKUP($A170,'TABELA '!$A$4:$AR$1168,5,0),"")/100*C170,"")</f>
        <v/>
      </c>
      <c r="H170" s="74" t="str">
        <f>IF($A170&lt;&gt;"",IF($A170&lt;&gt;"",VLOOKUP($A170,'TABELA '!$A$4:$AR$1168,6,0),"")/100*C170,"")</f>
        <v/>
      </c>
      <c r="I170" s="74" t="str">
        <f>IF($A170&lt;&gt;"",IF($A170&lt;&gt;"",VLOOKUP($A170,'TABELA '!$A$4:$AR$1168,7,0),"")/100*C170,"")</f>
        <v/>
      </c>
      <c r="J170" s="74" t="str">
        <f>IF($A170&lt;&gt;"",IF($A170&lt;&gt;"",VLOOKUP($A170,'TABELA '!$A$4:$AR$1168,8,0),"")/100*C170,"")</f>
        <v/>
      </c>
      <c r="K170" s="74" t="str">
        <f>IF($A170&lt;&gt;"",IF($A170&lt;&gt;"",VLOOKUP($A170,'TABELA '!$A$4:$AR$1171,11,0),"")/100*C170,"")</f>
        <v/>
      </c>
      <c r="L170" s="74" t="str">
        <f>IF($A170&lt;&gt;"",IF($A170&lt;&gt;"",VLOOKUP($A170,'TABELA '!$A$4:$AR$1109,10,0),"")/100*C170,"")</f>
        <v/>
      </c>
      <c r="M170" s="74" t="str">
        <f>IF($A170&lt;&gt;"",IF($A170&lt;&gt;"",VLOOKUP($A170,'TABELA '!$A$4:$AR$1109,11,0),"")/100*H170,"")</f>
        <v/>
      </c>
      <c r="N170" s="74" t="str">
        <f>IF($A170&lt;&gt;"",IF($A170&lt;&gt;"",VLOOKUP($A170,'TABELA '!$A$4:$AR$1109,12,0),"")/100*C170,"")</f>
        <v/>
      </c>
      <c r="O170" s="74" t="str">
        <f>IF($A170&lt;&gt;"",IF($A170&lt;&gt;"",VLOOKUP($A170,'TABELA '!$A$4:$AR$1109,13,0),"")/100*C170,"")</f>
        <v/>
      </c>
      <c r="P170" s="74" t="str">
        <f>IF($A170&lt;&gt;"",IF($A170&lt;&gt;"",VLOOKUP($A170,'TABELA '!$A$4:$AR$1109,14,0),"")/100*C170,"")</f>
        <v/>
      </c>
      <c r="Q170" s="74" t="str">
        <f>IF($A170&lt;&gt;"",IF($A170&lt;&gt;"",VLOOKUP($A170,'TABELA '!$A$4:$AR$1109,15,0),"")/100*C170,"")</f>
        <v/>
      </c>
      <c r="R170" s="74" t="str">
        <f>IF($A170&lt;&gt;"",IF($A170&lt;&gt;"",VLOOKUP($A170,'TABELA '!$A$4:$AR$1168,16,0),"")/100*C170,"")</f>
        <v/>
      </c>
      <c r="S170" s="74" t="str">
        <f>IF($A170&lt;&gt;"",IF($A170&lt;&gt;"",VLOOKUP($A170,'TABELA '!$A$4:$AR$1168,17,0),"")/100*C170,"")</f>
        <v/>
      </c>
      <c r="T170" s="74" t="str">
        <f>IF($A170&lt;&gt;"",IF($A170&lt;&gt;"",VLOOKUP($A170,'TABELA '!$A$4:$AR$1168,18,0),"")/100*C170,"")</f>
        <v/>
      </c>
      <c r="U170" s="74" t="str">
        <f>IF($A170&lt;&gt;"",IF($A170&lt;&gt;"",VLOOKUP($A170,'TABELA '!$A$4:$AR$1168,19,0),"")/100*C170,"")</f>
        <v/>
      </c>
      <c r="V170" s="74" t="str">
        <f>IF($A170&lt;&gt;"",IF($A170&lt;&gt;"",VLOOKUP($A170,'TABELA '!$A$4:$AR$1168,38,0),"")/100*C170,"")</f>
        <v/>
      </c>
      <c r="W170" s="69"/>
    </row>
    <row r="171" spans="1:23" x14ac:dyDescent="0.2">
      <c r="A171" s="71"/>
      <c r="B171" s="65" t="str">
        <f>IF(A171&lt;&gt;"",VLOOKUP(A171,'TABELA '!A125:AR1290,2,0),"")</f>
        <v/>
      </c>
      <c r="C171" s="72"/>
      <c r="D171" s="72"/>
      <c r="E171" s="73" t="str">
        <f>IF($A171&lt;&gt;"",IF($A171&lt;&gt;"",VLOOKUP($A171,'TABELA '!$A$4:$AR$1168,3,0),"")/100*C171,"")</f>
        <v/>
      </c>
      <c r="F171" s="74" t="str">
        <f>IF($A171&lt;&gt;"",IF($A171&lt;&gt;"",VLOOKUP($A171,'TABELA '!$A$4:$AR$1109,4,0),"")/100*C171/100*C171,"")</f>
        <v/>
      </c>
      <c r="G171" s="74" t="str">
        <f>IF($A171&lt;&gt;"",IF($A171&lt;&gt;"",VLOOKUP($A171,'TABELA '!$A$4:$AR$1168,5,0),"")/100*C171,"")</f>
        <v/>
      </c>
      <c r="H171" s="74" t="str">
        <f>IF($A171&lt;&gt;"",IF($A171&lt;&gt;"",VLOOKUP($A171,'TABELA '!$A$4:$AR$1168,6,0),"")/100*C171,"")</f>
        <v/>
      </c>
      <c r="I171" s="74" t="str">
        <f>IF($A171&lt;&gt;"",IF($A171&lt;&gt;"",VLOOKUP($A171,'TABELA '!$A$4:$AR$1168,7,0),"")/100*C171,"")</f>
        <v/>
      </c>
      <c r="J171" s="74" t="str">
        <f>IF($A171&lt;&gt;"",IF($A171&lt;&gt;"",VLOOKUP($A171,'TABELA '!$A$4:$AR$1168,8,0),"")/100*C171,"")</f>
        <v/>
      </c>
      <c r="K171" s="74" t="str">
        <f>IF($A171&lt;&gt;"",IF($A171&lt;&gt;"",VLOOKUP($A171,'TABELA '!$A$4:$AR$1171,11,0),"")/100*C171,"")</f>
        <v/>
      </c>
      <c r="L171" s="74" t="str">
        <f>IF($A171&lt;&gt;"",IF($A171&lt;&gt;"",VLOOKUP($A171,'TABELA '!$A$4:$AR$1109,10,0),"")/100*C171,"")</f>
        <v/>
      </c>
      <c r="M171" s="74" t="str">
        <f>IF($A171&lt;&gt;"",IF($A171&lt;&gt;"",VLOOKUP($A171,'TABELA '!$A$4:$AR$1109,11,0),"")/100*H171,"")</f>
        <v/>
      </c>
      <c r="N171" s="74" t="str">
        <f>IF($A171&lt;&gt;"",IF($A171&lt;&gt;"",VLOOKUP($A171,'TABELA '!$A$4:$AR$1109,12,0),"")/100*C171,"")</f>
        <v/>
      </c>
      <c r="O171" s="74" t="str">
        <f>IF($A171&lt;&gt;"",IF($A171&lt;&gt;"",VLOOKUP($A171,'TABELA '!$A$4:$AR$1109,13,0),"")/100*C171,"")</f>
        <v/>
      </c>
      <c r="P171" s="74" t="str">
        <f>IF($A171&lt;&gt;"",IF($A171&lt;&gt;"",VLOOKUP($A171,'TABELA '!$A$4:$AR$1109,14,0),"")/100*C171,"")</f>
        <v/>
      </c>
      <c r="Q171" s="74" t="str">
        <f>IF($A171&lt;&gt;"",IF($A171&lt;&gt;"",VLOOKUP($A171,'TABELA '!$A$4:$AR$1109,15,0),"")/100*C171,"")</f>
        <v/>
      </c>
      <c r="R171" s="74" t="str">
        <f>IF($A171&lt;&gt;"",IF($A171&lt;&gt;"",VLOOKUP($A171,'TABELA '!$A$4:$AR$1168,16,0),"")/100*C171,"")</f>
        <v/>
      </c>
      <c r="S171" s="74" t="str">
        <f>IF($A171&lt;&gt;"",IF($A171&lt;&gt;"",VLOOKUP($A171,'TABELA '!$A$4:$AR$1168,17,0),"")/100*C171,"")</f>
        <v/>
      </c>
      <c r="T171" s="74" t="str">
        <f>IF($A171&lt;&gt;"",IF($A171&lt;&gt;"",VLOOKUP($A171,'TABELA '!$A$4:$AR$1168,18,0),"")/100*C171,"")</f>
        <v/>
      </c>
      <c r="U171" s="74" t="str">
        <f>IF($A171&lt;&gt;"",IF($A171&lt;&gt;"",VLOOKUP($A171,'TABELA '!$A$4:$AR$1168,19,0),"")/100*C171,"")</f>
        <v/>
      </c>
      <c r="V171" s="74" t="str">
        <f>IF($A171&lt;&gt;"",IF($A171&lt;&gt;"",VLOOKUP($A171,'TABELA '!$A$4:$AR$1168,38,0),"")/100*C171,"")</f>
        <v/>
      </c>
      <c r="W171" s="69"/>
    </row>
    <row r="172" spans="1:23" x14ac:dyDescent="0.2">
      <c r="A172" s="71"/>
      <c r="B172" s="65" t="str">
        <f>IF(A172&lt;&gt;"",VLOOKUP(A172,'TABELA '!A126:AR1291,2,0),"")</f>
        <v/>
      </c>
      <c r="C172" s="72"/>
      <c r="D172" s="72"/>
      <c r="E172" s="73" t="str">
        <f>IF($A172&lt;&gt;"",IF($A172&lt;&gt;"",VLOOKUP($A172,'TABELA '!$A$4:$AR$1168,3,0),"")/100*C172,"")</f>
        <v/>
      </c>
      <c r="F172" s="74" t="str">
        <f>IF($A172&lt;&gt;"",IF($A172&lt;&gt;"",VLOOKUP($A172,'TABELA '!$A$4:$AR$1109,4,0),"")/100*C172/100*C172,"")</f>
        <v/>
      </c>
      <c r="G172" s="74" t="str">
        <f>IF($A172&lt;&gt;"",IF($A172&lt;&gt;"",VLOOKUP($A172,'TABELA '!$A$4:$AR$1168,5,0),"")/100*C172,"")</f>
        <v/>
      </c>
      <c r="H172" s="74" t="str">
        <f>IF($A172&lt;&gt;"",IF($A172&lt;&gt;"",VLOOKUP($A172,'TABELA '!$A$4:$AR$1168,6,0),"")/100*C172,"")</f>
        <v/>
      </c>
      <c r="I172" s="74" t="str">
        <f>IF($A172&lt;&gt;"",IF($A172&lt;&gt;"",VLOOKUP($A172,'TABELA '!$A$4:$AR$1168,7,0),"")/100*C172,"")</f>
        <v/>
      </c>
      <c r="J172" s="74" t="str">
        <f>IF($A172&lt;&gt;"",IF($A172&lt;&gt;"",VLOOKUP($A172,'TABELA '!$A$4:$AR$1168,8,0),"")/100*C172,"")</f>
        <v/>
      </c>
      <c r="K172" s="74" t="str">
        <f>IF($A172&lt;&gt;"",IF($A172&lt;&gt;"",VLOOKUP($A172,'TABELA '!$A$4:$AR$1171,11,0),"")/100*C172,"")</f>
        <v/>
      </c>
      <c r="L172" s="74" t="str">
        <f>IF($A172&lt;&gt;"",IF($A172&lt;&gt;"",VLOOKUP($A172,'TABELA '!$A$4:$AR$1109,10,0),"")/100*C172,"")</f>
        <v/>
      </c>
      <c r="M172" s="74" t="str">
        <f>IF($A172&lt;&gt;"",IF($A172&lt;&gt;"",VLOOKUP($A172,'TABELA '!$A$4:$AR$1109,11,0),"")/100*H172,"")</f>
        <v/>
      </c>
      <c r="N172" s="74" t="str">
        <f>IF($A172&lt;&gt;"",IF($A172&lt;&gt;"",VLOOKUP($A172,'TABELA '!$A$4:$AR$1109,12,0),"")/100*C172,"")</f>
        <v/>
      </c>
      <c r="O172" s="74" t="str">
        <f>IF($A172&lt;&gt;"",IF($A172&lt;&gt;"",VLOOKUP($A172,'TABELA '!$A$4:$AR$1109,13,0),"")/100*C172,"")</f>
        <v/>
      </c>
      <c r="P172" s="74" t="str">
        <f>IF($A172&lt;&gt;"",IF($A172&lt;&gt;"",VLOOKUP($A172,'TABELA '!$A$4:$AR$1109,14,0),"")/100*C172,"")</f>
        <v/>
      </c>
      <c r="Q172" s="74" t="str">
        <f>IF($A172&lt;&gt;"",IF($A172&lt;&gt;"",VLOOKUP($A172,'TABELA '!$A$4:$AR$1109,15,0),"")/100*C172,"")</f>
        <v/>
      </c>
      <c r="R172" s="74" t="str">
        <f>IF($A172&lt;&gt;"",IF($A172&lt;&gt;"",VLOOKUP($A172,'TABELA '!$A$4:$AR$1168,16,0),"")/100*C172,"")</f>
        <v/>
      </c>
      <c r="S172" s="74" t="str">
        <f>IF($A172&lt;&gt;"",IF($A172&lt;&gt;"",VLOOKUP($A172,'TABELA '!$A$4:$AR$1168,17,0),"")/100*C172,"")</f>
        <v/>
      </c>
      <c r="T172" s="74" t="str">
        <f>IF($A172&lt;&gt;"",IF($A172&lt;&gt;"",VLOOKUP($A172,'TABELA '!$A$4:$AR$1168,18,0),"")/100*C172,"")</f>
        <v/>
      </c>
      <c r="U172" s="74" t="str">
        <f>IF($A172&lt;&gt;"",IF($A172&lt;&gt;"",VLOOKUP($A172,'TABELA '!$A$4:$AR$1168,19,0),"")/100*C172,"")</f>
        <v/>
      </c>
      <c r="V172" s="74" t="str">
        <f>IF($A172&lt;&gt;"",IF($A172&lt;&gt;"",VLOOKUP($A172,'TABELA '!$A$4:$AR$1168,38,0),"")/100*C172,"")</f>
        <v/>
      </c>
      <c r="W172" s="69"/>
    </row>
    <row r="173" spans="1:23" x14ac:dyDescent="0.2">
      <c r="A173" s="71"/>
      <c r="B173" s="65" t="str">
        <f>IF(A173&lt;&gt;"",VLOOKUP(A173,'TABELA '!A127:AR1292,2,0),"")</f>
        <v/>
      </c>
      <c r="C173" s="72"/>
      <c r="D173" s="72"/>
      <c r="E173" s="73" t="str">
        <f>IF($A173&lt;&gt;"",IF($A173&lt;&gt;"",VLOOKUP($A173,'TABELA '!$A$4:$AR$1168,3,0),"")/100*C173,"")</f>
        <v/>
      </c>
      <c r="F173" s="74" t="str">
        <f>IF($A173&lt;&gt;"",IF($A173&lt;&gt;"",VLOOKUP($A173,'TABELA '!$A$4:$AR$1109,4,0),"")/100*C173/100*C173,"")</f>
        <v/>
      </c>
      <c r="G173" s="74" t="str">
        <f>IF($A173&lt;&gt;"",IF($A173&lt;&gt;"",VLOOKUP($A173,'TABELA '!$A$4:$AR$1168,5,0),"")/100*C173,"")</f>
        <v/>
      </c>
      <c r="H173" s="74" t="str">
        <f>IF($A173&lt;&gt;"",IF($A173&lt;&gt;"",VLOOKUP($A173,'TABELA '!$A$4:$AR$1168,6,0),"")/100*C173,"")</f>
        <v/>
      </c>
      <c r="I173" s="74" t="str">
        <f>IF($A173&lt;&gt;"",IF($A173&lt;&gt;"",VLOOKUP($A173,'TABELA '!$A$4:$AR$1168,7,0),"")/100*C173,"")</f>
        <v/>
      </c>
      <c r="J173" s="74" t="str">
        <f>IF($A173&lt;&gt;"",IF($A173&lt;&gt;"",VLOOKUP($A173,'TABELA '!$A$4:$AR$1168,8,0),"")/100*C173,"")</f>
        <v/>
      </c>
      <c r="K173" s="74" t="str">
        <f>IF($A173&lt;&gt;"",IF($A173&lt;&gt;"",VLOOKUP($A173,'TABELA '!$A$4:$AR$1171,11,0),"")/100*C173,"")</f>
        <v/>
      </c>
      <c r="L173" s="74" t="str">
        <f>IF($A173&lt;&gt;"",IF($A173&lt;&gt;"",VLOOKUP($A173,'TABELA '!$A$4:$AR$1109,10,0),"")/100*C173,"")</f>
        <v/>
      </c>
      <c r="M173" s="74" t="str">
        <f>IF($A173&lt;&gt;"",IF($A173&lt;&gt;"",VLOOKUP($A173,'TABELA '!$A$4:$AR$1109,11,0),"")/100*H173,"")</f>
        <v/>
      </c>
      <c r="N173" s="74" t="str">
        <f>IF($A173&lt;&gt;"",IF($A173&lt;&gt;"",VLOOKUP($A173,'TABELA '!$A$4:$AR$1109,12,0),"")/100*C173,"")</f>
        <v/>
      </c>
      <c r="O173" s="74" t="str">
        <f>IF($A173&lt;&gt;"",IF($A173&lt;&gt;"",VLOOKUP($A173,'TABELA '!$A$4:$AR$1109,13,0),"")/100*C173,"")</f>
        <v/>
      </c>
      <c r="P173" s="74" t="str">
        <f>IF($A173&lt;&gt;"",IF($A173&lt;&gt;"",VLOOKUP($A173,'TABELA '!$A$4:$AR$1109,14,0),"")/100*C173,"")</f>
        <v/>
      </c>
      <c r="Q173" s="74" t="str">
        <f>IF($A173&lt;&gt;"",IF($A173&lt;&gt;"",VLOOKUP($A173,'TABELA '!$A$4:$AR$1109,15,0),"")/100*C173,"")</f>
        <v/>
      </c>
      <c r="R173" s="74" t="str">
        <f>IF($A173&lt;&gt;"",IF($A173&lt;&gt;"",VLOOKUP($A173,'TABELA '!$A$4:$AR$1168,16,0),"")/100*C173,"")</f>
        <v/>
      </c>
      <c r="S173" s="74" t="str">
        <f>IF($A173&lt;&gt;"",IF($A173&lt;&gt;"",VLOOKUP($A173,'TABELA '!$A$4:$AR$1168,17,0),"")/100*C173,"")</f>
        <v/>
      </c>
      <c r="T173" s="74" t="str">
        <f>IF($A173&lt;&gt;"",IF($A173&lt;&gt;"",VLOOKUP($A173,'TABELA '!$A$4:$AR$1168,18,0),"")/100*C173,"")</f>
        <v/>
      </c>
      <c r="U173" s="74" t="str">
        <f>IF($A173&lt;&gt;"",IF($A173&lt;&gt;"",VLOOKUP($A173,'TABELA '!$A$4:$AR$1168,19,0),"")/100*C173,"")</f>
        <v/>
      </c>
      <c r="V173" s="74" t="str">
        <f>IF($A173&lt;&gt;"",IF($A173&lt;&gt;"",VLOOKUP($A173,'TABELA '!$A$4:$AR$1168,38,0),"")/100*C173,"")</f>
        <v/>
      </c>
      <c r="W173" s="69"/>
    </row>
    <row r="174" spans="1:23" x14ac:dyDescent="0.2">
      <c r="A174" s="71"/>
      <c r="B174" s="65" t="str">
        <f>IF(A174&lt;&gt;"",VLOOKUP(A174,'TABELA '!A128:AR1293,2,0),"")</f>
        <v/>
      </c>
      <c r="C174" s="72"/>
      <c r="D174" s="72"/>
      <c r="E174" s="73" t="str">
        <f>IF($A174&lt;&gt;"",IF($A174&lt;&gt;"",VLOOKUP($A174,'TABELA '!$A$4:$AR$1168,3,0),"")/100*C174,"")</f>
        <v/>
      </c>
      <c r="F174" s="74" t="str">
        <f>IF($A174&lt;&gt;"",IF($A174&lt;&gt;"",VLOOKUP($A174,'TABELA '!$A$4:$AR$1109,4,0),"")/100*C174/100*C174,"")</f>
        <v/>
      </c>
      <c r="G174" s="74" t="str">
        <f>IF($A174&lt;&gt;"",IF($A174&lt;&gt;"",VLOOKUP($A174,'TABELA '!$A$4:$AR$1168,5,0),"")/100*C174,"")</f>
        <v/>
      </c>
      <c r="H174" s="74" t="str">
        <f>IF($A174&lt;&gt;"",IF($A174&lt;&gt;"",VLOOKUP($A174,'TABELA '!$A$4:$AR$1168,6,0),"")/100*C174,"")</f>
        <v/>
      </c>
      <c r="I174" s="74" t="str">
        <f>IF($A174&lt;&gt;"",IF($A174&lt;&gt;"",VLOOKUP($A174,'TABELA '!$A$4:$AR$1168,7,0),"")/100*C174,"")</f>
        <v/>
      </c>
      <c r="J174" s="74" t="str">
        <f>IF($A174&lt;&gt;"",IF($A174&lt;&gt;"",VLOOKUP($A174,'TABELA '!$A$4:$AR$1168,8,0),"")/100*C174,"")</f>
        <v/>
      </c>
      <c r="K174" s="74" t="str">
        <f>IF($A174&lt;&gt;"",IF($A174&lt;&gt;"",VLOOKUP($A174,'TABELA '!$A$4:$AR$1171,11,0),"")/100*C174,"")</f>
        <v/>
      </c>
      <c r="L174" s="74" t="str">
        <f>IF($A174&lt;&gt;"",IF($A174&lt;&gt;"",VLOOKUP($A174,'TABELA '!$A$4:$AR$1109,10,0),"")/100*C174,"")</f>
        <v/>
      </c>
      <c r="M174" s="74" t="str">
        <f>IF($A174&lt;&gt;"",IF($A174&lt;&gt;"",VLOOKUP($A174,'TABELA '!$A$4:$AR$1109,11,0),"")/100*H174,"")</f>
        <v/>
      </c>
      <c r="N174" s="74" t="str">
        <f>IF($A174&lt;&gt;"",IF($A174&lt;&gt;"",VLOOKUP($A174,'TABELA '!$A$4:$AR$1109,12,0),"")/100*C174,"")</f>
        <v/>
      </c>
      <c r="O174" s="74" t="str">
        <f>IF($A174&lt;&gt;"",IF($A174&lt;&gt;"",VLOOKUP($A174,'TABELA '!$A$4:$AR$1109,13,0),"")/100*C174,"")</f>
        <v/>
      </c>
      <c r="P174" s="74" t="str">
        <f>IF($A174&lt;&gt;"",IF($A174&lt;&gt;"",VLOOKUP($A174,'TABELA '!$A$4:$AR$1109,14,0),"")/100*C174,"")</f>
        <v/>
      </c>
      <c r="Q174" s="74" t="str">
        <f>IF($A174&lt;&gt;"",IF($A174&lt;&gt;"",VLOOKUP($A174,'TABELA '!$A$4:$AR$1109,15,0),"")/100*C174,"")</f>
        <v/>
      </c>
      <c r="R174" s="74" t="str">
        <f>IF($A174&lt;&gt;"",IF($A174&lt;&gt;"",VLOOKUP($A174,'TABELA '!$A$4:$AR$1168,16,0),"")/100*C174,"")</f>
        <v/>
      </c>
      <c r="S174" s="74" t="str">
        <f>IF($A174&lt;&gt;"",IF($A174&lt;&gt;"",VLOOKUP($A174,'TABELA '!$A$4:$AR$1168,17,0),"")/100*C174,"")</f>
        <v/>
      </c>
      <c r="T174" s="74" t="str">
        <f>IF($A174&lt;&gt;"",IF($A174&lt;&gt;"",VLOOKUP($A174,'TABELA '!$A$4:$AR$1168,18,0),"")/100*C174,"")</f>
        <v/>
      </c>
      <c r="U174" s="74" t="str">
        <f>IF($A174&lt;&gt;"",IF($A174&lt;&gt;"",VLOOKUP($A174,'TABELA '!$A$4:$AR$1168,19,0),"")/100*C174,"")</f>
        <v/>
      </c>
      <c r="V174" s="74" t="str">
        <f>IF($A174&lt;&gt;"",IF($A174&lt;&gt;"",VLOOKUP($A174,'TABELA '!$A$4:$AR$1168,38,0),"")/100*C174,"")</f>
        <v/>
      </c>
      <c r="W174" s="69"/>
    </row>
    <row r="175" spans="1:23" x14ac:dyDescent="0.2">
      <c r="A175" s="71"/>
      <c r="B175" s="65" t="str">
        <f>IF(A175&lt;&gt;"",VLOOKUP(A175,'TABELA '!A129:AR1294,2,0),"")</f>
        <v/>
      </c>
      <c r="C175" s="72"/>
      <c r="D175" s="72"/>
      <c r="E175" s="73" t="str">
        <f>IF($A175&lt;&gt;"",IF($A175&lt;&gt;"",VLOOKUP($A175,'TABELA '!$A$4:$AR$1168,3,0),"")/100*C175,"")</f>
        <v/>
      </c>
      <c r="F175" s="74" t="str">
        <f>IF($A175&lt;&gt;"",IF($A175&lt;&gt;"",VLOOKUP($A175,'TABELA '!$A$4:$AR$1109,4,0),"")/100*C175/100*C175,"")</f>
        <v/>
      </c>
      <c r="G175" s="74" t="str">
        <f>IF($A175&lt;&gt;"",IF($A175&lt;&gt;"",VLOOKUP($A175,'TABELA '!$A$4:$AR$1168,5,0),"")/100*C175,"")</f>
        <v/>
      </c>
      <c r="H175" s="74" t="str">
        <f>IF($A175&lt;&gt;"",IF($A175&lt;&gt;"",VLOOKUP($A175,'TABELA '!$A$4:$AR$1168,6,0),"")/100*C175,"")</f>
        <v/>
      </c>
      <c r="I175" s="74" t="str">
        <f>IF($A175&lt;&gt;"",IF($A175&lt;&gt;"",VLOOKUP($A175,'TABELA '!$A$4:$AR$1168,7,0),"")/100*C175,"")</f>
        <v/>
      </c>
      <c r="J175" s="74" t="str">
        <f>IF($A175&lt;&gt;"",IF($A175&lt;&gt;"",VLOOKUP($A175,'TABELA '!$A$4:$AR$1168,8,0),"")/100*C175,"")</f>
        <v/>
      </c>
      <c r="K175" s="74" t="str">
        <f>IF($A175&lt;&gt;"",IF($A175&lt;&gt;"",VLOOKUP($A175,'TABELA '!$A$4:$AR$1171,11,0),"")/100*C175,"")</f>
        <v/>
      </c>
      <c r="L175" s="74" t="str">
        <f>IF($A175&lt;&gt;"",IF($A175&lt;&gt;"",VLOOKUP($A175,'TABELA '!$A$4:$AR$1109,10,0),"")/100*C175,"")</f>
        <v/>
      </c>
      <c r="M175" s="74" t="str">
        <f>IF($A175&lt;&gt;"",IF($A175&lt;&gt;"",VLOOKUP($A175,'TABELA '!$A$4:$AR$1109,11,0),"")/100*H175,"")</f>
        <v/>
      </c>
      <c r="N175" s="74" t="str">
        <f>IF($A175&lt;&gt;"",IF($A175&lt;&gt;"",VLOOKUP($A175,'TABELA '!$A$4:$AR$1109,12,0),"")/100*C175,"")</f>
        <v/>
      </c>
      <c r="O175" s="74" t="str">
        <f>IF($A175&lt;&gt;"",IF($A175&lt;&gt;"",VLOOKUP($A175,'TABELA '!$A$4:$AR$1109,13,0),"")/100*C175,"")</f>
        <v/>
      </c>
      <c r="P175" s="74" t="str">
        <f>IF($A175&lt;&gt;"",IF($A175&lt;&gt;"",VLOOKUP($A175,'TABELA '!$A$4:$AR$1109,14,0),"")/100*C175,"")</f>
        <v/>
      </c>
      <c r="Q175" s="74" t="str">
        <f>IF($A175&lt;&gt;"",IF($A175&lt;&gt;"",VLOOKUP($A175,'TABELA '!$A$4:$AR$1109,15,0),"")/100*C175,"")</f>
        <v/>
      </c>
      <c r="R175" s="74" t="str">
        <f>IF($A175&lt;&gt;"",IF($A175&lt;&gt;"",VLOOKUP($A175,'TABELA '!$A$4:$AR$1168,16,0),"")/100*C175,"")</f>
        <v/>
      </c>
      <c r="S175" s="74" t="str">
        <f>IF($A175&lt;&gt;"",IF($A175&lt;&gt;"",VLOOKUP($A175,'TABELA '!$A$4:$AR$1168,17,0),"")/100*C175,"")</f>
        <v/>
      </c>
      <c r="T175" s="74" t="str">
        <f>IF($A175&lt;&gt;"",IF($A175&lt;&gt;"",VLOOKUP($A175,'TABELA '!$A$4:$AR$1168,18,0),"")/100*C175,"")</f>
        <v/>
      </c>
      <c r="U175" s="74" t="str">
        <f>IF($A175&lt;&gt;"",IF($A175&lt;&gt;"",VLOOKUP($A175,'TABELA '!$A$4:$AR$1168,19,0),"")/100*C175,"")</f>
        <v/>
      </c>
      <c r="V175" s="74" t="str">
        <f>IF($A175&lt;&gt;"",IF($A175&lt;&gt;"",VLOOKUP($A175,'TABELA '!$A$4:$AR$1168,38,0),"")/100*C175,"")</f>
        <v/>
      </c>
      <c r="W175" s="69"/>
    </row>
    <row r="176" spans="1:23" x14ac:dyDescent="0.2">
      <c r="A176" s="71"/>
      <c r="B176" s="65" t="str">
        <f>IF(A176&lt;&gt;"",VLOOKUP(A176,'TABELA '!A130:AR1295,2,0),"")</f>
        <v/>
      </c>
      <c r="C176" s="72"/>
      <c r="D176" s="72"/>
      <c r="E176" s="73" t="str">
        <f>IF($A176&lt;&gt;"",IF($A176&lt;&gt;"",VLOOKUP($A176,'TABELA '!$A$4:$AR$1168,3,0),"")/100*C176,"")</f>
        <v/>
      </c>
      <c r="F176" s="74" t="str">
        <f>IF($A176&lt;&gt;"",IF($A176&lt;&gt;"",VLOOKUP($A176,'TABELA '!$A$4:$AR$1109,4,0),"")/100*C176/100*C176,"")</f>
        <v/>
      </c>
      <c r="G176" s="74" t="str">
        <f>IF($A176&lt;&gt;"",IF($A176&lt;&gt;"",VLOOKUP($A176,'TABELA '!$A$4:$AR$1168,5,0),"")/100*C176,"")</f>
        <v/>
      </c>
      <c r="H176" s="74" t="str">
        <f>IF($A176&lt;&gt;"",IF($A176&lt;&gt;"",VLOOKUP($A176,'TABELA '!$A$4:$AR$1168,6,0),"")/100*C176,"")</f>
        <v/>
      </c>
      <c r="I176" s="74" t="str">
        <f>IF($A176&lt;&gt;"",IF($A176&lt;&gt;"",VLOOKUP($A176,'TABELA '!$A$4:$AR$1168,7,0),"")/100*C176,"")</f>
        <v/>
      </c>
      <c r="J176" s="74" t="str">
        <f>IF($A176&lt;&gt;"",IF($A176&lt;&gt;"",VLOOKUP($A176,'TABELA '!$A$4:$AR$1168,8,0),"")/100*C176,"")</f>
        <v/>
      </c>
      <c r="K176" s="74" t="str">
        <f>IF($A176&lt;&gt;"",IF($A176&lt;&gt;"",VLOOKUP($A176,'TABELA '!$A$4:$AR$1171,11,0),"")/100*C176,"")</f>
        <v/>
      </c>
      <c r="L176" s="74" t="str">
        <f>IF($A176&lt;&gt;"",IF($A176&lt;&gt;"",VLOOKUP($A176,'TABELA '!$A$4:$AR$1109,10,0),"")/100*C176,"")</f>
        <v/>
      </c>
      <c r="M176" s="74" t="str">
        <f>IF($A176&lt;&gt;"",IF($A176&lt;&gt;"",VLOOKUP($A176,'TABELA '!$A$4:$AR$1109,11,0),"")/100*H176,"")</f>
        <v/>
      </c>
      <c r="N176" s="74" t="str">
        <f>IF($A176&lt;&gt;"",IF($A176&lt;&gt;"",VLOOKUP($A176,'TABELA '!$A$4:$AR$1109,12,0),"")/100*C176,"")</f>
        <v/>
      </c>
      <c r="O176" s="74" t="str">
        <f>IF($A176&lt;&gt;"",IF($A176&lt;&gt;"",VLOOKUP($A176,'TABELA '!$A$4:$AR$1109,13,0),"")/100*C176,"")</f>
        <v/>
      </c>
      <c r="P176" s="74" t="str">
        <f>IF($A176&lt;&gt;"",IF($A176&lt;&gt;"",VLOOKUP($A176,'TABELA '!$A$4:$AR$1109,14,0),"")/100*C176,"")</f>
        <v/>
      </c>
      <c r="Q176" s="74" t="str">
        <f>IF($A176&lt;&gt;"",IF($A176&lt;&gt;"",VLOOKUP($A176,'TABELA '!$A$4:$AR$1109,15,0),"")/100*C176,"")</f>
        <v/>
      </c>
      <c r="R176" s="74" t="str">
        <f>IF($A176&lt;&gt;"",IF($A176&lt;&gt;"",VLOOKUP($A176,'TABELA '!$A$4:$AR$1168,16,0),"")/100*C176,"")</f>
        <v/>
      </c>
      <c r="S176" s="74" t="str">
        <f>IF($A176&lt;&gt;"",IF($A176&lt;&gt;"",VLOOKUP($A176,'TABELA '!$A$4:$AR$1168,17,0),"")/100*C176,"")</f>
        <v/>
      </c>
      <c r="T176" s="74" t="str">
        <f>IF($A176&lt;&gt;"",IF($A176&lt;&gt;"",VLOOKUP($A176,'TABELA '!$A$4:$AR$1168,18,0),"")/100*C176,"")</f>
        <v/>
      </c>
      <c r="U176" s="74" t="str">
        <f>IF($A176&lt;&gt;"",IF($A176&lt;&gt;"",VLOOKUP($A176,'TABELA '!$A$4:$AR$1168,19,0),"")/100*C176,"")</f>
        <v/>
      </c>
      <c r="V176" s="74" t="str">
        <f>IF($A176&lt;&gt;"",IF($A176&lt;&gt;"",VLOOKUP($A176,'TABELA '!$A$4:$AR$1168,38,0),"")/100*C176,"")</f>
        <v/>
      </c>
      <c r="W176" s="69"/>
    </row>
    <row r="177" spans="1:23" x14ac:dyDescent="0.2">
      <c r="A177" s="71"/>
      <c r="B177" s="65" t="str">
        <f>IF(A177&lt;&gt;"",VLOOKUP(A177,'TABELA '!A131:AR1296,2,0),"")</f>
        <v/>
      </c>
      <c r="C177" s="72"/>
      <c r="D177" s="72"/>
      <c r="E177" s="73" t="str">
        <f>IF($A177&lt;&gt;"",IF($A177&lt;&gt;"",VLOOKUP($A177,'TABELA '!$A$4:$AR$1168,3,0),"")/100*C177,"")</f>
        <v/>
      </c>
      <c r="F177" s="74" t="str">
        <f>IF($A177&lt;&gt;"",IF($A177&lt;&gt;"",VLOOKUP($A177,'TABELA '!$A$4:$AR$1109,4,0),"")/100*C177/100*C177,"")</f>
        <v/>
      </c>
      <c r="G177" s="74" t="str">
        <f>IF($A177&lt;&gt;"",IF($A177&lt;&gt;"",VLOOKUP($A177,'TABELA '!$A$4:$AR$1168,5,0),"")/100*C177,"")</f>
        <v/>
      </c>
      <c r="H177" s="74" t="str">
        <f>IF($A177&lt;&gt;"",IF($A177&lt;&gt;"",VLOOKUP($A177,'TABELA '!$A$4:$AR$1168,6,0),"")/100*C177,"")</f>
        <v/>
      </c>
      <c r="I177" s="74" t="str">
        <f>IF($A177&lt;&gt;"",IF($A177&lt;&gt;"",VLOOKUP($A177,'TABELA '!$A$4:$AR$1168,7,0),"")/100*C177,"")</f>
        <v/>
      </c>
      <c r="J177" s="74" t="str">
        <f>IF($A177&lt;&gt;"",IF($A177&lt;&gt;"",VLOOKUP($A177,'TABELA '!$A$4:$AR$1168,8,0),"")/100*C177,"")</f>
        <v/>
      </c>
      <c r="K177" s="74" t="str">
        <f>IF($A177&lt;&gt;"",IF($A177&lt;&gt;"",VLOOKUP($A177,'TABELA '!$A$4:$AR$1171,11,0),"")/100*C177,"")</f>
        <v/>
      </c>
      <c r="L177" s="74" t="str">
        <f>IF($A177&lt;&gt;"",IF($A177&lt;&gt;"",VLOOKUP($A177,'TABELA '!$A$4:$AR$1109,10,0),"")/100*C177,"")</f>
        <v/>
      </c>
      <c r="M177" s="74" t="str">
        <f>IF($A177&lt;&gt;"",IF($A177&lt;&gt;"",VLOOKUP($A177,'TABELA '!$A$4:$AR$1109,11,0),"")/100*H177,"")</f>
        <v/>
      </c>
      <c r="N177" s="74" t="str">
        <f>IF($A177&lt;&gt;"",IF($A177&lt;&gt;"",VLOOKUP($A177,'TABELA '!$A$4:$AR$1109,12,0),"")/100*C177,"")</f>
        <v/>
      </c>
      <c r="O177" s="74" t="str">
        <f>IF($A177&lt;&gt;"",IF($A177&lt;&gt;"",VLOOKUP($A177,'TABELA '!$A$4:$AR$1109,13,0),"")/100*C177,"")</f>
        <v/>
      </c>
      <c r="P177" s="74" t="str">
        <f>IF($A177&lt;&gt;"",IF($A177&lt;&gt;"",VLOOKUP($A177,'TABELA '!$A$4:$AR$1109,14,0),"")/100*C177,"")</f>
        <v/>
      </c>
      <c r="Q177" s="74" t="str">
        <f>IF($A177&lt;&gt;"",IF($A177&lt;&gt;"",VLOOKUP($A177,'TABELA '!$A$4:$AR$1109,15,0),"")/100*C177,"")</f>
        <v/>
      </c>
      <c r="R177" s="74" t="str">
        <f>IF($A177&lt;&gt;"",IF($A177&lt;&gt;"",VLOOKUP($A177,'TABELA '!$A$4:$AR$1168,16,0),"")/100*C177,"")</f>
        <v/>
      </c>
      <c r="S177" s="74" t="str">
        <f>IF($A177&lt;&gt;"",IF($A177&lt;&gt;"",VLOOKUP($A177,'TABELA '!$A$4:$AR$1168,17,0),"")/100*C177,"")</f>
        <v/>
      </c>
      <c r="T177" s="74" t="str">
        <f>IF($A177&lt;&gt;"",IF($A177&lt;&gt;"",VLOOKUP($A177,'TABELA '!$A$4:$AR$1168,18,0),"")/100*C177,"")</f>
        <v/>
      </c>
      <c r="U177" s="74" t="str">
        <f>IF($A177&lt;&gt;"",IF($A177&lt;&gt;"",VLOOKUP($A177,'TABELA '!$A$4:$AR$1168,19,0),"")/100*C177,"")</f>
        <v/>
      </c>
      <c r="V177" s="74" t="str">
        <f>IF($A177&lt;&gt;"",IF($A177&lt;&gt;"",VLOOKUP($A177,'TABELA '!$A$4:$AR$1168,38,0),"")/100*C177,"")</f>
        <v/>
      </c>
      <c r="W177" s="69"/>
    </row>
    <row r="178" spans="1:23" x14ac:dyDescent="0.2">
      <c r="A178" s="71"/>
      <c r="B178" s="65" t="str">
        <f>IF(A178&lt;&gt;"",VLOOKUP(A178,'TABELA '!A132:AR1297,2,0),"")</f>
        <v/>
      </c>
      <c r="C178" s="72"/>
      <c r="D178" s="72"/>
      <c r="E178" s="73" t="str">
        <f>IF($A178&lt;&gt;"",IF($A178&lt;&gt;"",VLOOKUP($A178,'TABELA '!$A$4:$AR$1168,3,0),"")/100*C178,"")</f>
        <v/>
      </c>
      <c r="F178" s="74" t="str">
        <f>IF($A178&lt;&gt;"",IF($A178&lt;&gt;"",VLOOKUP($A178,'TABELA '!$A$4:$AR$1109,4,0),"")/100*C178/100*C178,"")</f>
        <v/>
      </c>
      <c r="G178" s="74" t="str">
        <f>IF($A178&lt;&gt;"",IF($A178&lt;&gt;"",VLOOKUP($A178,'TABELA '!$A$4:$AR$1168,5,0),"")/100*C178,"")</f>
        <v/>
      </c>
      <c r="H178" s="74" t="str">
        <f>IF($A178&lt;&gt;"",IF($A178&lt;&gt;"",VLOOKUP($A178,'TABELA '!$A$4:$AR$1168,6,0),"")/100*C178,"")</f>
        <v/>
      </c>
      <c r="I178" s="74" t="str">
        <f>IF($A178&lt;&gt;"",IF($A178&lt;&gt;"",VLOOKUP($A178,'TABELA '!$A$4:$AR$1168,7,0),"")/100*C178,"")</f>
        <v/>
      </c>
      <c r="J178" s="74" t="str">
        <f>IF($A178&lt;&gt;"",IF($A178&lt;&gt;"",VLOOKUP($A178,'TABELA '!$A$4:$AR$1168,8,0),"")/100*C178,"")</f>
        <v/>
      </c>
      <c r="K178" s="74" t="str">
        <f>IF($A178&lt;&gt;"",IF($A178&lt;&gt;"",VLOOKUP($A178,'TABELA '!$A$4:$AR$1171,11,0),"")/100*C178,"")</f>
        <v/>
      </c>
      <c r="L178" s="74" t="str">
        <f>IF($A178&lt;&gt;"",IF($A178&lt;&gt;"",VLOOKUP($A178,'TABELA '!$A$4:$AR$1109,10,0),"")/100*C178,"")</f>
        <v/>
      </c>
      <c r="M178" s="74" t="str">
        <f>IF($A178&lt;&gt;"",IF($A178&lt;&gt;"",VLOOKUP($A178,'TABELA '!$A$4:$AR$1109,11,0),"")/100*H178,"")</f>
        <v/>
      </c>
      <c r="N178" s="74" t="str">
        <f>IF($A178&lt;&gt;"",IF($A178&lt;&gt;"",VLOOKUP($A178,'TABELA '!$A$4:$AR$1109,12,0),"")/100*C178,"")</f>
        <v/>
      </c>
      <c r="O178" s="74" t="str">
        <f>IF($A178&lt;&gt;"",IF($A178&lt;&gt;"",VLOOKUP($A178,'TABELA '!$A$4:$AR$1109,13,0),"")/100*C178,"")</f>
        <v/>
      </c>
      <c r="P178" s="74" t="str">
        <f>IF($A178&lt;&gt;"",IF($A178&lt;&gt;"",VLOOKUP($A178,'TABELA '!$A$4:$AR$1109,14,0),"")/100*C178,"")</f>
        <v/>
      </c>
      <c r="Q178" s="74" t="str">
        <f>IF($A178&lt;&gt;"",IF($A178&lt;&gt;"",VLOOKUP($A178,'TABELA '!$A$4:$AR$1109,15,0),"")/100*C178,"")</f>
        <v/>
      </c>
      <c r="R178" s="74" t="str">
        <f>IF($A178&lt;&gt;"",IF($A178&lt;&gt;"",VLOOKUP($A178,'TABELA '!$A$4:$AR$1168,16,0),"")/100*C178,"")</f>
        <v/>
      </c>
      <c r="S178" s="74" t="str">
        <f>IF($A178&lt;&gt;"",IF($A178&lt;&gt;"",VLOOKUP($A178,'TABELA '!$A$4:$AR$1168,17,0),"")/100*C178,"")</f>
        <v/>
      </c>
      <c r="T178" s="74" t="str">
        <f>IF($A178&lt;&gt;"",IF($A178&lt;&gt;"",VLOOKUP($A178,'TABELA '!$A$4:$AR$1168,18,0),"")/100*C178,"")</f>
        <v/>
      </c>
      <c r="U178" s="74" t="str">
        <f>IF($A178&lt;&gt;"",IF($A178&lt;&gt;"",VLOOKUP($A178,'TABELA '!$A$4:$AR$1168,19,0),"")/100*C178,"")</f>
        <v/>
      </c>
      <c r="V178" s="74" t="str">
        <f>IF($A178&lt;&gt;"",IF($A178&lt;&gt;"",VLOOKUP($A178,'TABELA '!$A$4:$AR$1168,38,0),"")/100*C178,"")</f>
        <v/>
      </c>
      <c r="W178" s="69"/>
    </row>
    <row r="179" spans="1:23" x14ac:dyDescent="0.2">
      <c r="A179" s="71"/>
      <c r="B179" s="65" t="str">
        <f>IF(A179&lt;&gt;"",VLOOKUP(A179,'TABELA '!A133:AR1298,2,0),"")</f>
        <v/>
      </c>
      <c r="C179" s="72"/>
      <c r="D179" s="72"/>
      <c r="E179" s="73" t="str">
        <f>IF($A179&lt;&gt;"",IF($A179&lt;&gt;"",VLOOKUP($A179,'TABELA '!$A$4:$AR$1168,3,0),"")/100*C179,"")</f>
        <v/>
      </c>
      <c r="F179" s="74" t="str">
        <f>IF($A179&lt;&gt;"",IF($A179&lt;&gt;"",VLOOKUP($A179,'TABELA '!$A$4:$AR$1109,4,0),"")/100*C179/100*C179,"")</f>
        <v/>
      </c>
      <c r="G179" s="74" t="str">
        <f>IF($A179&lt;&gt;"",IF($A179&lt;&gt;"",VLOOKUP($A179,'TABELA '!$A$4:$AR$1168,5,0),"")/100*C179,"")</f>
        <v/>
      </c>
      <c r="H179" s="74" t="str">
        <f>IF($A179&lt;&gt;"",IF($A179&lt;&gt;"",VLOOKUP($A179,'TABELA '!$A$4:$AR$1168,6,0),"")/100*C179,"")</f>
        <v/>
      </c>
      <c r="I179" s="74" t="str">
        <f>IF($A179&lt;&gt;"",IF($A179&lt;&gt;"",VLOOKUP($A179,'TABELA '!$A$4:$AR$1168,7,0),"")/100*C179,"")</f>
        <v/>
      </c>
      <c r="J179" s="74" t="str">
        <f>IF($A179&lt;&gt;"",IF($A179&lt;&gt;"",VLOOKUP($A179,'TABELA '!$A$4:$AR$1168,8,0),"")/100*C179,"")</f>
        <v/>
      </c>
      <c r="K179" s="74" t="str">
        <f>IF($A179&lt;&gt;"",IF($A179&lt;&gt;"",VLOOKUP($A179,'TABELA '!$A$4:$AR$1171,11,0),"")/100*C179,"")</f>
        <v/>
      </c>
      <c r="L179" s="74" t="str">
        <f>IF($A179&lt;&gt;"",IF($A179&lt;&gt;"",VLOOKUP($A179,'TABELA '!$A$4:$AR$1109,10,0),"")/100*C179,"")</f>
        <v/>
      </c>
      <c r="M179" s="74" t="str">
        <f>IF($A179&lt;&gt;"",IF($A179&lt;&gt;"",VLOOKUP($A179,'TABELA '!$A$4:$AR$1109,11,0),"")/100*H179,"")</f>
        <v/>
      </c>
      <c r="N179" s="74" t="str">
        <f>IF($A179&lt;&gt;"",IF($A179&lt;&gt;"",VLOOKUP($A179,'TABELA '!$A$4:$AR$1109,12,0),"")/100*C179,"")</f>
        <v/>
      </c>
      <c r="O179" s="74" t="str">
        <f>IF($A179&lt;&gt;"",IF($A179&lt;&gt;"",VLOOKUP($A179,'TABELA '!$A$4:$AR$1109,13,0),"")/100*C179,"")</f>
        <v/>
      </c>
      <c r="P179" s="74" t="str">
        <f>IF($A179&lt;&gt;"",IF($A179&lt;&gt;"",VLOOKUP($A179,'TABELA '!$A$4:$AR$1109,14,0),"")/100*C179,"")</f>
        <v/>
      </c>
      <c r="Q179" s="74" t="str">
        <f>IF($A179&lt;&gt;"",IF($A179&lt;&gt;"",VLOOKUP($A179,'TABELA '!$A$4:$AR$1109,15,0),"")/100*C179,"")</f>
        <v/>
      </c>
      <c r="R179" s="74" t="str">
        <f>IF($A179&lt;&gt;"",IF($A179&lt;&gt;"",VLOOKUP($A179,'TABELA '!$A$4:$AR$1168,16,0),"")/100*C179,"")</f>
        <v/>
      </c>
      <c r="S179" s="74" t="str">
        <f>IF($A179&lt;&gt;"",IF($A179&lt;&gt;"",VLOOKUP($A179,'TABELA '!$A$4:$AR$1168,17,0),"")/100*C179,"")</f>
        <v/>
      </c>
      <c r="T179" s="74" t="str">
        <f>IF($A179&lt;&gt;"",IF($A179&lt;&gt;"",VLOOKUP($A179,'TABELA '!$A$4:$AR$1168,18,0),"")/100*C179,"")</f>
        <v/>
      </c>
      <c r="U179" s="74" t="str">
        <f>IF($A179&lt;&gt;"",IF($A179&lt;&gt;"",VLOOKUP($A179,'TABELA '!$A$4:$AR$1168,19,0),"")/100*C179,"")</f>
        <v/>
      </c>
      <c r="V179" s="74" t="str">
        <f>IF($A179&lt;&gt;"",IF($A179&lt;&gt;"",VLOOKUP($A179,'TABELA '!$A$4:$AR$1168,38,0),"")/100*C179,"")</f>
        <v/>
      </c>
      <c r="W179" s="69"/>
    </row>
    <row r="180" spans="1:23" x14ac:dyDescent="0.2">
      <c r="A180" s="71"/>
      <c r="B180" s="65" t="str">
        <f>IF(A180&lt;&gt;"",VLOOKUP(A180,'TABELA '!A134:AR1299,2,0),"")</f>
        <v/>
      </c>
      <c r="C180" s="72"/>
      <c r="D180" s="72"/>
      <c r="E180" s="73" t="str">
        <f>IF($A180&lt;&gt;"",IF($A180&lt;&gt;"",VLOOKUP($A180,'TABELA '!$A$4:$AR$1168,3,0),"")/100*C180,"")</f>
        <v/>
      </c>
      <c r="F180" s="74" t="str">
        <f>IF($A180&lt;&gt;"",IF($A180&lt;&gt;"",VLOOKUP($A180,'TABELA '!$A$4:$AR$1109,4,0),"")/100*C180/100*C180,"")</f>
        <v/>
      </c>
      <c r="G180" s="74" t="str">
        <f>IF($A180&lt;&gt;"",IF($A180&lt;&gt;"",VLOOKUP($A180,'TABELA '!$A$4:$AR$1168,5,0),"")/100*C180,"")</f>
        <v/>
      </c>
      <c r="H180" s="74" t="str">
        <f>IF($A180&lt;&gt;"",IF($A180&lt;&gt;"",VLOOKUP($A180,'TABELA '!$A$4:$AR$1168,6,0),"")/100*C180,"")</f>
        <v/>
      </c>
      <c r="I180" s="74" t="str">
        <f>IF($A180&lt;&gt;"",IF($A180&lt;&gt;"",VLOOKUP($A180,'TABELA '!$A$4:$AR$1168,7,0),"")/100*C180,"")</f>
        <v/>
      </c>
      <c r="J180" s="74" t="str">
        <f>IF($A180&lt;&gt;"",IF($A180&lt;&gt;"",VLOOKUP($A180,'TABELA '!$A$4:$AR$1168,8,0),"")/100*C180,"")</f>
        <v/>
      </c>
      <c r="K180" s="74" t="str">
        <f>IF($A180&lt;&gt;"",IF($A180&lt;&gt;"",VLOOKUP($A180,'TABELA '!$A$4:$AR$1171,11,0),"")/100*C180,"")</f>
        <v/>
      </c>
      <c r="L180" s="74" t="str">
        <f>IF($A180&lt;&gt;"",IF($A180&lt;&gt;"",VLOOKUP($A180,'TABELA '!$A$4:$AR$1109,10,0),"")/100*C180,"")</f>
        <v/>
      </c>
      <c r="M180" s="74" t="str">
        <f>IF($A180&lt;&gt;"",IF($A180&lt;&gt;"",VLOOKUP($A180,'TABELA '!$A$4:$AR$1109,11,0),"")/100*H180,"")</f>
        <v/>
      </c>
      <c r="N180" s="74" t="str">
        <f>IF($A180&lt;&gt;"",IF($A180&lt;&gt;"",VLOOKUP($A180,'TABELA '!$A$4:$AR$1109,12,0),"")/100*C180,"")</f>
        <v/>
      </c>
      <c r="O180" s="74" t="str">
        <f>IF($A180&lt;&gt;"",IF($A180&lt;&gt;"",VLOOKUP($A180,'TABELA '!$A$4:$AR$1109,13,0),"")/100*C180,"")</f>
        <v/>
      </c>
      <c r="P180" s="74" t="str">
        <f>IF($A180&lt;&gt;"",IF($A180&lt;&gt;"",VLOOKUP($A180,'TABELA '!$A$4:$AR$1109,14,0),"")/100*C180,"")</f>
        <v/>
      </c>
      <c r="Q180" s="74" t="str">
        <f>IF($A180&lt;&gt;"",IF($A180&lt;&gt;"",VLOOKUP($A180,'TABELA '!$A$4:$AR$1109,15,0),"")/100*C180,"")</f>
        <v/>
      </c>
      <c r="R180" s="74" t="str">
        <f>IF($A180&lt;&gt;"",IF($A180&lt;&gt;"",VLOOKUP($A180,'TABELA '!$A$4:$AR$1168,16,0),"")/100*C180,"")</f>
        <v/>
      </c>
      <c r="S180" s="74" t="str">
        <f>IF($A180&lt;&gt;"",IF($A180&lt;&gt;"",VLOOKUP($A180,'TABELA '!$A$4:$AR$1168,17,0),"")/100*C180,"")</f>
        <v/>
      </c>
      <c r="T180" s="74" t="str">
        <f>IF($A180&lt;&gt;"",IF($A180&lt;&gt;"",VLOOKUP($A180,'TABELA '!$A$4:$AR$1168,18,0),"")/100*C180,"")</f>
        <v/>
      </c>
      <c r="U180" s="74" t="str">
        <f>IF($A180&lt;&gt;"",IF($A180&lt;&gt;"",VLOOKUP($A180,'TABELA '!$A$4:$AR$1168,19,0),"")/100*C180,"")</f>
        <v/>
      </c>
      <c r="V180" s="74" t="str">
        <f>IF($A180&lt;&gt;"",IF($A180&lt;&gt;"",VLOOKUP($A180,'TABELA '!$A$4:$AR$1168,38,0),"")/100*C180,"")</f>
        <v/>
      </c>
      <c r="W180" s="69"/>
    </row>
    <row r="181" spans="1:23" x14ac:dyDescent="0.2">
      <c r="A181" s="71"/>
      <c r="B181" s="65" t="str">
        <f>IF(A181&lt;&gt;"",VLOOKUP(A181,'TABELA '!A135:AR1300,2,0),"")</f>
        <v/>
      </c>
      <c r="C181" s="72"/>
      <c r="D181" s="72"/>
      <c r="E181" s="73" t="str">
        <f>IF($A181&lt;&gt;"",IF($A181&lt;&gt;"",VLOOKUP($A181,'TABELA '!$A$4:$AR$1168,3,0),"")/100*C181,"")</f>
        <v/>
      </c>
      <c r="F181" s="74" t="str">
        <f>IF($A181&lt;&gt;"",IF($A181&lt;&gt;"",VLOOKUP($A181,'TABELA '!$A$4:$AR$1109,4,0),"")/100*C181/100*C181,"")</f>
        <v/>
      </c>
      <c r="G181" s="74" t="str">
        <f>IF($A181&lt;&gt;"",IF($A181&lt;&gt;"",VLOOKUP($A181,'TABELA '!$A$4:$AR$1168,5,0),"")/100*C181,"")</f>
        <v/>
      </c>
      <c r="H181" s="74" t="str">
        <f>IF($A181&lt;&gt;"",IF($A181&lt;&gt;"",VLOOKUP($A181,'TABELA '!$A$4:$AR$1168,6,0),"")/100*C181,"")</f>
        <v/>
      </c>
      <c r="I181" s="74" t="str">
        <f>IF($A181&lt;&gt;"",IF($A181&lt;&gt;"",VLOOKUP($A181,'TABELA '!$A$4:$AR$1168,7,0),"")/100*C181,"")</f>
        <v/>
      </c>
      <c r="J181" s="74" t="str">
        <f>IF($A181&lt;&gt;"",IF($A181&lt;&gt;"",VLOOKUP($A181,'TABELA '!$A$4:$AR$1168,8,0),"")/100*C181,"")</f>
        <v/>
      </c>
      <c r="K181" s="74" t="str">
        <f>IF($A181&lt;&gt;"",IF($A181&lt;&gt;"",VLOOKUP($A181,'TABELA '!$A$4:$AR$1171,11,0),"")/100*C181,"")</f>
        <v/>
      </c>
      <c r="L181" s="74" t="str">
        <f>IF($A181&lt;&gt;"",IF($A181&lt;&gt;"",VLOOKUP($A181,'TABELA '!$A$4:$AR$1109,10,0),"")/100*C181,"")</f>
        <v/>
      </c>
      <c r="M181" s="74" t="str">
        <f>IF($A181&lt;&gt;"",IF($A181&lt;&gt;"",VLOOKUP($A181,'TABELA '!$A$4:$AR$1109,11,0),"")/100*H181,"")</f>
        <v/>
      </c>
      <c r="N181" s="74" t="str">
        <f>IF($A181&lt;&gt;"",IF($A181&lt;&gt;"",VLOOKUP($A181,'TABELA '!$A$4:$AR$1109,12,0),"")/100*C181,"")</f>
        <v/>
      </c>
      <c r="O181" s="74" t="str">
        <f>IF($A181&lt;&gt;"",IF($A181&lt;&gt;"",VLOOKUP($A181,'TABELA '!$A$4:$AR$1109,13,0),"")/100*C181,"")</f>
        <v/>
      </c>
      <c r="P181" s="74" t="str">
        <f>IF($A181&lt;&gt;"",IF($A181&lt;&gt;"",VLOOKUP($A181,'TABELA '!$A$4:$AR$1109,14,0),"")/100*C181,"")</f>
        <v/>
      </c>
      <c r="Q181" s="74" t="str">
        <f>IF($A181&lt;&gt;"",IF($A181&lt;&gt;"",VLOOKUP($A181,'TABELA '!$A$4:$AR$1109,15,0),"")/100*C181,"")</f>
        <v/>
      </c>
      <c r="R181" s="74" t="str">
        <f>IF($A181&lt;&gt;"",IF($A181&lt;&gt;"",VLOOKUP($A181,'TABELA '!$A$4:$AR$1168,16,0),"")/100*C181,"")</f>
        <v/>
      </c>
      <c r="S181" s="74" t="str">
        <f>IF($A181&lt;&gt;"",IF($A181&lt;&gt;"",VLOOKUP($A181,'TABELA '!$A$4:$AR$1168,17,0),"")/100*C181,"")</f>
        <v/>
      </c>
      <c r="T181" s="74" t="str">
        <f>IF($A181&lt;&gt;"",IF($A181&lt;&gt;"",VLOOKUP($A181,'TABELA '!$A$4:$AR$1168,18,0),"")/100*C181,"")</f>
        <v/>
      </c>
      <c r="U181" s="74" t="str">
        <f>IF($A181&lt;&gt;"",IF($A181&lt;&gt;"",VLOOKUP($A181,'TABELA '!$A$4:$AR$1168,19,0),"")/100*C181,"")</f>
        <v/>
      </c>
      <c r="V181" s="74" t="str">
        <f>IF($A181&lt;&gt;"",IF($A181&lt;&gt;"",VLOOKUP($A181,'TABELA '!$A$4:$AR$1168,38,0),"")/100*C181,"")</f>
        <v/>
      </c>
      <c r="W181" s="69"/>
    </row>
    <row r="182" spans="1:23" x14ac:dyDescent="0.2">
      <c r="A182" s="71"/>
      <c r="B182" s="65" t="str">
        <f>IF(A182&lt;&gt;"",VLOOKUP(A182,'TABELA '!A136:AR1301,2,0),"")</f>
        <v/>
      </c>
      <c r="C182" s="72"/>
      <c r="D182" s="72"/>
      <c r="E182" s="73" t="str">
        <f>IF($A182&lt;&gt;"",IF($A182&lt;&gt;"",VLOOKUP($A182,'TABELA '!$A$4:$AR$1168,3,0),"")/100*C182,"")</f>
        <v/>
      </c>
      <c r="F182" s="74" t="str">
        <f>IF($A182&lt;&gt;"",IF($A182&lt;&gt;"",VLOOKUP($A182,'TABELA '!$A$4:$AR$1109,4,0),"")/100*C182/100*C182,"")</f>
        <v/>
      </c>
      <c r="G182" s="74" t="str">
        <f>IF($A182&lt;&gt;"",IF($A182&lt;&gt;"",VLOOKUP($A182,'TABELA '!$A$4:$AR$1168,5,0),"")/100*C182,"")</f>
        <v/>
      </c>
      <c r="H182" s="74" t="str">
        <f>IF($A182&lt;&gt;"",IF($A182&lt;&gt;"",VLOOKUP($A182,'TABELA '!$A$4:$AR$1168,6,0),"")/100*C182,"")</f>
        <v/>
      </c>
      <c r="I182" s="74" t="str">
        <f>IF($A182&lt;&gt;"",IF($A182&lt;&gt;"",VLOOKUP($A182,'TABELA '!$A$4:$AR$1168,7,0),"")/100*C182,"")</f>
        <v/>
      </c>
      <c r="J182" s="74" t="str">
        <f>IF($A182&lt;&gt;"",IF($A182&lt;&gt;"",VLOOKUP($A182,'TABELA '!$A$4:$AR$1168,8,0),"")/100*C182,"")</f>
        <v/>
      </c>
      <c r="K182" s="74" t="str">
        <f>IF($A182&lt;&gt;"",IF($A182&lt;&gt;"",VLOOKUP($A182,'TABELA '!$A$4:$AR$1171,11,0),"")/100*C182,"")</f>
        <v/>
      </c>
      <c r="L182" s="74" t="str">
        <f>IF($A182&lt;&gt;"",IF($A182&lt;&gt;"",VLOOKUP($A182,'TABELA '!$A$4:$AR$1109,10,0),"")/100*C182,"")</f>
        <v/>
      </c>
      <c r="M182" s="74" t="str">
        <f>IF($A182&lt;&gt;"",IF($A182&lt;&gt;"",VLOOKUP($A182,'TABELA '!$A$4:$AR$1109,11,0),"")/100*H182,"")</f>
        <v/>
      </c>
      <c r="N182" s="74" t="str">
        <f>IF($A182&lt;&gt;"",IF($A182&lt;&gt;"",VLOOKUP($A182,'TABELA '!$A$4:$AR$1109,12,0),"")/100*C182,"")</f>
        <v/>
      </c>
      <c r="O182" s="74" t="str">
        <f>IF($A182&lt;&gt;"",IF($A182&lt;&gt;"",VLOOKUP($A182,'TABELA '!$A$4:$AR$1109,13,0),"")/100*C182,"")</f>
        <v/>
      </c>
      <c r="P182" s="74" t="str">
        <f>IF($A182&lt;&gt;"",IF($A182&lt;&gt;"",VLOOKUP($A182,'TABELA '!$A$4:$AR$1109,14,0),"")/100*C182,"")</f>
        <v/>
      </c>
      <c r="Q182" s="74" t="str">
        <f>IF($A182&lt;&gt;"",IF($A182&lt;&gt;"",VLOOKUP($A182,'TABELA '!$A$4:$AR$1109,15,0),"")/100*C182,"")</f>
        <v/>
      </c>
      <c r="R182" s="74" t="str">
        <f>IF($A182&lt;&gt;"",IF($A182&lt;&gt;"",VLOOKUP($A182,'TABELA '!$A$4:$AR$1168,16,0),"")/100*C182,"")</f>
        <v/>
      </c>
      <c r="S182" s="74" t="str">
        <f>IF($A182&lt;&gt;"",IF($A182&lt;&gt;"",VLOOKUP($A182,'TABELA '!$A$4:$AR$1168,17,0),"")/100*C182,"")</f>
        <v/>
      </c>
      <c r="T182" s="74" t="str">
        <f>IF($A182&lt;&gt;"",IF($A182&lt;&gt;"",VLOOKUP($A182,'TABELA '!$A$4:$AR$1168,18,0),"")/100*C182,"")</f>
        <v/>
      </c>
      <c r="U182" s="74" t="str">
        <f>IF($A182&lt;&gt;"",IF($A182&lt;&gt;"",VLOOKUP($A182,'TABELA '!$A$4:$AR$1168,19,0),"")/100*C182,"")</f>
        <v/>
      </c>
      <c r="V182" s="74" t="str">
        <f>IF($A182&lt;&gt;"",IF($A182&lt;&gt;"",VLOOKUP($A182,'TABELA '!$A$4:$AR$1168,38,0),"")/100*C182,"")</f>
        <v/>
      </c>
      <c r="W182" s="69"/>
    </row>
    <row r="183" spans="1:23" x14ac:dyDescent="0.2">
      <c r="A183" s="71"/>
      <c r="B183" s="65" t="str">
        <f>IF(A183&lt;&gt;"",VLOOKUP(A183,'TABELA '!A137:AR1302,2,0),"")</f>
        <v/>
      </c>
      <c r="C183" s="72"/>
      <c r="D183" s="72"/>
      <c r="E183" s="73" t="str">
        <f>IF($A183&lt;&gt;"",IF($A183&lt;&gt;"",VLOOKUP($A183,'TABELA '!$A$4:$AR$1168,3,0),"")/100*C183,"")</f>
        <v/>
      </c>
      <c r="F183" s="74" t="str">
        <f>IF($A183&lt;&gt;"",IF($A183&lt;&gt;"",VLOOKUP($A183,'TABELA '!$A$4:$AR$1109,4,0),"")/100*C183/100*C183,"")</f>
        <v/>
      </c>
      <c r="G183" s="74" t="str">
        <f>IF($A183&lt;&gt;"",IF($A183&lt;&gt;"",VLOOKUP($A183,'TABELA '!$A$4:$AR$1168,5,0),"")/100*C183,"")</f>
        <v/>
      </c>
      <c r="H183" s="74" t="str">
        <f>IF($A183&lt;&gt;"",IF($A183&lt;&gt;"",VLOOKUP($A183,'TABELA '!$A$4:$AR$1168,6,0),"")/100*C183,"")</f>
        <v/>
      </c>
      <c r="I183" s="74" t="str">
        <f>IF($A183&lt;&gt;"",IF($A183&lt;&gt;"",VLOOKUP($A183,'TABELA '!$A$4:$AR$1168,7,0),"")/100*C183,"")</f>
        <v/>
      </c>
      <c r="J183" s="74" t="str">
        <f>IF($A183&lt;&gt;"",IF($A183&lt;&gt;"",VLOOKUP($A183,'TABELA '!$A$4:$AR$1168,8,0),"")/100*C183,"")</f>
        <v/>
      </c>
      <c r="K183" s="74" t="str">
        <f>IF($A183&lt;&gt;"",IF($A183&lt;&gt;"",VLOOKUP($A183,'TABELA '!$A$4:$AR$1171,11,0),"")/100*C183,"")</f>
        <v/>
      </c>
      <c r="L183" s="74" t="str">
        <f>IF($A183&lt;&gt;"",IF($A183&lt;&gt;"",VLOOKUP($A183,'TABELA '!$A$4:$AR$1109,10,0),"")/100*C183,"")</f>
        <v/>
      </c>
      <c r="M183" s="74" t="str">
        <f>IF($A183&lt;&gt;"",IF($A183&lt;&gt;"",VLOOKUP($A183,'TABELA '!$A$4:$AR$1109,11,0),"")/100*H183,"")</f>
        <v/>
      </c>
      <c r="N183" s="74" t="str">
        <f>IF($A183&lt;&gt;"",IF($A183&lt;&gt;"",VLOOKUP($A183,'TABELA '!$A$4:$AR$1109,12,0),"")/100*C183,"")</f>
        <v/>
      </c>
      <c r="O183" s="74" t="str">
        <f>IF($A183&lt;&gt;"",IF($A183&lt;&gt;"",VLOOKUP($A183,'TABELA '!$A$4:$AR$1109,13,0),"")/100*C183,"")</f>
        <v/>
      </c>
      <c r="P183" s="74" t="str">
        <f>IF($A183&lt;&gt;"",IF($A183&lt;&gt;"",VLOOKUP($A183,'TABELA '!$A$4:$AR$1109,14,0),"")/100*C183,"")</f>
        <v/>
      </c>
      <c r="Q183" s="74" t="str">
        <f>IF($A183&lt;&gt;"",IF($A183&lt;&gt;"",VLOOKUP($A183,'TABELA '!$A$4:$AR$1109,15,0),"")/100*C183,"")</f>
        <v/>
      </c>
      <c r="R183" s="74" t="str">
        <f>IF($A183&lt;&gt;"",IF($A183&lt;&gt;"",VLOOKUP($A183,'TABELA '!$A$4:$AR$1168,16,0),"")/100*C183,"")</f>
        <v/>
      </c>
      <c r="S183" s="74" t="str">
        <f>IF($A183&lt;&gt;"",IF($A183&lt;&gt;"",VLOOKUP($A183,'TABELA '!$A$4:$AR$1168,17,0),"")/100*C183,"")</f>
        <v/>
      </c>
      <c r="T183" s="74" t="str">
        <f>IF($A183&lt;&gt;"",IF($A183&lt;&gt;"",VLOOKUP($A183,'TABELA '!$A$4:$AR$1168,18,0),"")/100*C183,"")</f>
        <v/>
      </c>
      <c r="U183" s="74" t="str">
        <f>IF($A183&lt;&gt;"",IF($A183&lt;&gt;"",VLOOKUP($A183,'TABELA '!$A$4:$AR$1168,19,0),"")/100*C183,"")</f>
        <v/>
      </c>
      <c r="V183" s="74" t="str">
        <f>IF($A183&lt;&gt;"",IF($A183&lt;&gt;"",VLOOKUP($A183,'TABELA '!$A$4:$AR$1168,38,0),"")/100*C183,"")</f>
        <v/>
      </c>
      <c r="W183" s="69"/>
    </row>
    <row r="184" spans="1:23" x14ac:dyDescent="0.2">
      <c r="A184" s="71"/>
      <c r="B184" s="65" t="str">
        <f>IF(A184&lt;&gt;"",VLOOKUP(A184,'TABELA '!A138:AR1303,2,0),"")</f>
        <v/>
      </c>
      <c r="C184" s="72"/>
      <c r="D184" s="72"/>
      <c r="E184" s="73" t="str">
        <f>IF($A184&lt;&gt;"",IF($A184&lt;&gt;"",VLOOKUP($A184,'TABELA '!$A$4:$AR$1168,3,0),"")/100*C184,"")</f>
        <v/>
      </c>
      <c r="F184" s="74" t="str">
        <f>IF($A184&lt;&gt;"",IF($A184&lt;&gt;"",VLOOKUP($A184,'TABELA '!$A$4:$AR$1109,4,0),"")/100*C184/100*C184,"")</f>
        <v/>
      </c>
      <c r="G184" s="74" t="str">
        <f>IF($A184&lt;&gt;"",IF($A184&lt;&gt;"",VLOOKUP($A184,'TABELA '!$A$4:$AR$1168,5,0),"")/100*C184,"")</f>
        <v/>
      </c>
      <c r="H184" s="74" t="str">
        <f>IF($A184&lt;&gt;"",IF($A184&lt;&gt;"",VLOOKUP($A184,'TABELA '!$A$4:$AR$1168,6,0),"")/100*C184,"")</f>
        <v/>
      </c>
      <c r="I184" s="74" t="str">
        <f>IF($A184&lt;&gt;"",IF($A184&lt;&gt;"",VLOOKUP($A184,'TABELA '!$A$4:$AR$1168,7,0),"")/100*C184,"")</f>
        <v/>
      </c>
      <c r="J184" s="74" t="str">
        <f>IF($A184&lt;&gt;"",IF($A184&lt;&gt;"",VLOOKUP($A184,'TABELA '!$A$4:$AR$1168,8,0),"")/100*C184,"")</f>
        <v/>
      </c>
      <c r="K184" s="74" t="str">
        <f>IF($A184&lt;&gt;"",IF($A184&lt;&gt;"",VLOOKUP($A184,'TABELA '!$A$4:$AR$1171,11,0),"")/100*C184,"")</f>
        <v/>
      </c>
      <c r="L184" s="74" t="str">
        <f>IF($A184&lt;&gt;"",IF($A184&lt;&gt;"",VLOOKUP($A184,'TABELA '!$A$4:$AR$1109,10,0),"")/100*C184,"")</f>
        <v/>
      </c>
      <c r="M184" s="74" t="str">
        <f>IF($A184&lt;&gt;"",IF($A184&lt;&gt;"",VLOOKUP($A184,'TABELA '!$A$4:$AR$1109,11,0),"")/100*H184,"")</f>
        <v/>
      </c>
      <c r="N184" s="74" t="str">
        <f>IF($A184&lt;&gt;"",IF($A184&lt;&gt;"",VLOOKUP($A184,'TABELA '!$A$4:$AR$1109,12,0),"")/100*C184,"")</f>
        <v/>
      </c>
      <c r="O184" s="74" t="str">
        <f>IF($A184&lt;&gt;"",IF($A184&lt;&gt;"",VLOOKUP($A184,'TABELA '!$A$4:$AR$1109,13,0),"")/100*C184,"")</f>
        <v/>
      </c>
      <c r="P184" s="74" t="str">
        <f>IF($A184&lt;&gt;"",IF($A184&lt;&gt;"",VLOOKUP($A184,'TABELA '!$A$4:$AR$1109,14,0),"")/100*C184,"")</f>
        <v/>
      </c>
      <c r="Q184" s="74" t="str">
        <f>IF($A184&lt;&gt;"",IF($A184&lt;&gt;"",VLOOKUP($A184,'TABELA '!$A$4:$AR$1109,15,0),"")/100*C184,"")</f>
        <v/>
      </c>
      <c r="R184" s="74" t="str">
        <f>IF($A184&lt;&gt;"",IF($A184&lt;&gt;"",VLOOKUP($A184,'TABELA '!$A$4:$AR$1168,16,0),"")/100*C184,"")</f>
        <v/>
      </c>
      <c r="S184" s="74" t="str">
        <f>IF($A184&lt;&gt;"",IF($A184&lt;&gt;"",VLOOKUP($A184,'TABELA '!$A$4:$AR$1168,17,0),"")/100*C184,"")</f>
        <v/>
      </c>
      <c r="T184" s="74" t="str">
        <f>IF($A184&lt;&gt;"",IF($A184&lt;&gt;"",VLOOKUP($A184,'TABELA '!$A$4:$AR$1168,18,0),"")/100*C184,"")</f>
        <v/>
      </c>
      <c r="U184" s="74" t="str">
        <f>IF($A184&lt;&gt;"",IF($A184&lt;&gt;"",VLOOKUP($A184,'TABELA '!$A$4:$AR$1168,19,0),"")/100*C184,"")</f>
        <v/>
      </c>
      <c r="V184" s="74" t="str">
        <f>IF($A184&lt;&gt;"",IF($A184&lt;&gt;"",VLOOKUP($A184,'TABELA '!$A$4:$AR$1168,38,0),"")/100*C184,"")</f>
        <v/>
      </c>
      <c r="W184" s="69"/>
    </row>
    <row r="185" spans="1:23" x14ac:dyDescent="0.2">
      <c r="A185" s="71"/>
      <c r="B185" s="65" t="str">
        <f>IF(A185&lt;&gt;"",VLOOKUP(A185,'TABELA '!A139:AR1304,2,0),"")</f>
        <v/>
      </c>
      <c r="C185" s="72"/>
      <c r="D185" s="72"/>
      <c r="E185" s="73" t="str">
        <f>IF($A185&lt;&gt;"",IF($A185&lt;&gt;"",VLOOKUP($A185,'TABELA '!$A$4:$AR$1168,3,0),"")/100*C185,"")</f>
        <v/>
      </c>
      <c r="F185" s="74" t="str">
        <f>IF($A185&lt;&gt;"",IF($A185&lt;&gt;"",VLOOKUP($A185,'TABELA '!$A$4:$AR$1109,4,0),"")/100*C185/100*C185,"")</f>
        <v/>
      </c>
      <c r="G185" s="74" t="str">
        <f>IF($A185&lt;&gt;"",IF($A185&lt;&gt;"",VLOOKUP($A185,'TABELA '!$A$4:$AR$1168,5,0),"")/100*C185,"")</f>
        <v/>
      </c>
      <c r="H185" s="74" t="str">
        <f>IF($A185&lt;&gt;"",IF($A185&lt;&gt;"",VLOOKUP($A185,'TABELA '!$A$4:$AR$1168,6,0),"")/100*C185,"")</f>
        <v/>
      </c>
      <c r="I185" s="74" t="str">
        <f>IF($A185&lt;&gt;"",IF($A185&lt;&gt;"",VLOOKUP($A185,'TABELA '!$A$4:$AR$1168,7,0),"")/100*C185,"")</f>
        <v/>
      </c>
      <c r="J185" s="74" t="str">
        <f>IF($A185&lt;&gt;"",IF($A185&lt;&gt;"",VLOOKUP($A185,'TABELA '!$A$4:$AR$1168,8,0),"")/100*C185,"")</f>
        <v/>
      </c>
      <c r="K185" s="74" t="str">
        <f>IF($A185&lt;&gt;"",IF($A185&lt;&gt;"",VLOOKUP($A185,'TABELA '!$A$4:$AR$1171,11,0),"")/100*C185,"")</f>
        <v/>
      </c>
      <c r="L185" s="74" t="str">
        <f>IF($A185&lt;&gt;"",IF($A185&lt;&gt;"",VLOOKUP($A185,'TABELA '!$A$4:$AR$1109,10,0),"")/100*C185,"")</f>
        <v/>
      </c>
      <c r="M185" s="74" t="str">
        <f>IF($A185&lt;&gt;"",IF($A185&lt;&gt;"",VLOOKUP($A185,'TABELA '!$A$4:$AR$1109,11,0),"")/100*H185,"")</f>
        <v/>
      </c>
      <c r="N185" s="74" t="str">
        <f>IF($A185&lt;&gt;"",IF($A185&lt;&gt;"",VLOOKUP($A185,'TABELA '!$A$4:$AR$1109,12,0),"")/100*C185,"")</f>
        <v/>
      </c>
      <c r="O185" s="74" t="str">
        <f>IF($A185&lt;&gt;"",IF($A185&lt;&gt;"",VLOOKUP($A185,'TABELA '!$A$4:$AR$1109,13,0),"")/100*C185,"")</f>
        <v/>
      </c>
      <c r="P185" s="74" t="str">
        <f>IF($A185&lt;&gt;"",IF($A185&lt;&gt;"",VLOOKUP($A185,'TABELA '!$A$4:$AR$1109,14,0),"")/100*C185,"")</f>
        <v/>
      </c>
      <c r="Q185" s="74" t="str">
        <f>IF($A185&lt;&gt;"",IF($A185&lt;&gt;"",VLOOKUP($A185,'TABELA '!$A$4:$AR$1109,15,0),"")/100*C185,"")</f>
        <v/>
      </c>
      <c r="R185" s="74" t="str">
        <f>IF($A185&lt;&gt;"",IF($A185&lt;&gt;"",VLOOKUP($A185,'TABELA '!$A$4:$AR$1168,16,0),"")/100*C185,"")</f>
        <v/>
      </c>
      <c r="S185" s="74" t="str">
        <f>IF($A185&lt;&gt;"",IF($A185&lt;&gt;"",VLOOKUP($A185,'TABELA '!$A$4:$AR$1168,17,0),"")/100*C185,"")</f>
        <v/>
      </c>
      <c r="T185" s="74" t="str">
        <f>IF($A185&lt;&gt;"",IF($A185&lt;&gt;"",VLOOKUP($A185,'TABELA '!$A$4:$AR$1168,18,0),"")/100*C185,"")</f>
        <v/>
      </c>
      <c r="U185" s="74" t="str">
        <f>IF($A185&lt;&gt;"",IF($A185&lt;&gt;"",VLOOKUP($A185,'TABELA '!$A$4:$AR$1168,19,0),"")/100*C185,"")</f>
        <v/>
      </c>
      <c r="V185" s="74" t="str">
        <f>IF($A185&lt;&gt;"",IF($A185&lt;&gt;"",VLOOKUP($A185,'TABELA '!$A$4:$AR$1168,38,0),"")/100*C185,"")</f>
        <v/>
      </c>
      <c r="W185" s="69"/>
    </row>
    <row r="186" spans="1:23" x14ac:dyDescent="0.2">
      <c r="A186" s="71"/>
      <c r="B186" s="65" t="str">
        <f>IF(A186&lt;&gt;"",VLOOKUP(A186,'TABELA '!A140:AR1305,2,0),"")</f>
        <v/>
      </c>
      <c r="C186" s="72"/>
      <c r="D186" s="72"/>
      <c r="E186" s="73" t="str">
        <f>IF($A186&lt;&gt;"",IF($A186&lt;&gt;"",VLOOKUP($A186,'TABELA '!$A$4:$AR$1168,3,0),"")/100*C186,"")</f>
        <v/>
      </c>
      <c r="F186" s="74" t="str">
        <f>IF($A186&lt;&gt;"",IF($A186&lt;&gt;"",VLOOKUP($A186,'TABELA '!$A$4:$AR$1109,4,0),"")/100*C186/100*C186,"")</f>
        <v/>
      </c>
      <c r="G186" s="74" t="str">
        <f>IF($A186&lt;&gt;"",IF($A186&lt;&gt;"",VLOOKUP($A186,'TABELA '!$A$4:$AR$1168,5,0),"")/100*C186,"")</f>
        <v/>
      </c>
      <c r="H186" s="74" t="str">
        <f>IF($A186&lt;&gt;"",IF($A186&lt;&gt;"",VLOOKUP($A186,'TABELA '!$A$4:$AR$1168,6,0),"")/100*C186,"")</f>
        <v/>
      </c>
      <c r="I186" s="74" t="str">
        <f>IF($A186&lt;&gt;"",IF($A186&lt;&gt;"",VLOOKUP($A186,'TABELA '!$A$4:$AR$1168,7,0),"")/100*C186,"")</f>
        <v/>
      </c>
      <c r="J186" s="74" t="str">
        <f>IF($A186&lt;&gt;"",IF($A186&lt;&gt;"",VLOOKUP($A186,'TABELA '!$A$4:$AR$1168,8,0),"")/100*C186,"")</f>
        <v/>
      </c>
      <c r="K186" s="74" t="str">
        <f>IF($A186&lt;&gt;"",IF($A186&lt;&gt;"",VLOOKUP($A186,'TABELA '!$A$4:$AR$1171,11,0),"")/100*C186,"")</f>
        <v/>
      </c>
      <c r="L186" s="74" t="str">
        <f>IF($A186&lt;&gt;"",IF($A186&lt;&gt;"",VLOOKUP($A186,'TABELA '!$A$4:$AR$1109,10,0),"")/100*C186,"")</f>
        <v/>
      </c>
      <c r="M186" s="74" t="str">
        <f>IF($A186&lt;&gt;"",IF($A186&lt;&gt;"",VLOOKUP($A186,'TABELA '!$A$4:$AR$1109,11,0),"")/100*H186,"")</f>
        <v/>
      </c>
      <c r="N186" s="74" t="str">
        <f>IF($A186&lt;&gt;"",IF($A186&lt;&gt;"",VLOOKUP($A186,'TABELA '!$A$4:$AR$1109,12,0),"")/100*C186,"")</f>
        <v/>
      </c>
      <c r="O186" s="74" t="str">
        <f>IF($A186&lt;&gt;"",IF($A186&lt;&gt;"",VLOOKUP($A186,'TABELA '!$A$4:$AR$1109,13,0),"")/100*C186,"")</f>
        <v/>
      </c>
      <c r="P186" s="74" t="str">
        <f>IF($A186&lt;&gt;"",IF($A186&lt;&gt;"",VLOOKUP($A186,'TABELA '!$A$4:$AR$1109,14,0),"")/100*C186,"")</f>
        <v/>
      </c>
      <c r="Q186" s="74" t="str">
        <f>IF($A186&lt;&gt;"",IF($A186&lt;&gt;"",VLOOKUP($A186,'TABELA '!$A$4:$AR$1109,15,0),"")/100*C186,"")</f>
        <v/>
      </c>
      <c r="R186" s="74" t="str">
        <f>IF($A186&lt;&gt;"",IF($A186&lt;&gt;"",VLOOKUP($A186,'TABELA '!$A$4:$AR$1168,16,0),"")/100*C186,"")</f>
        <v/>
      </c>
      <c r="S186" s="74" t="str">
        <f>IF($A186&lt;&gt;"",IF($A186&lt;&gt;"",VLOOKUP($A186,'TABELA '!$A$4:$AR$1168,17,0),"")/100*C186,"")</f>
        <v/>
      </c>
      <c r="T186" s="74" t="str">
        <f>IF($A186&lt;&gt;"",IF($A186&lt;&gt;"",VLOOKUP($A186,'TABELA '!$A$4:$AR$1168,18,0),"")/100*C186,"")</f>
        <v/>
      </c>
      <c r="U186" s="74" t="str">
        <f>IF($A186&lt;&gt;"",IF($A186&lt;&gt;"",VLOOKUP($A186,'TABELA '!$A$4:$AR$1168,19,0),"")/100*C186,"")</f>
        <v/>
      </c>
      <c r="V186" s="74" t="str">
        <f>IF($A186&lt;&gt;"",IF($A186&lt;&gt;"",VLOOKUP($A186,'TABELA '!$A$4:$AR$1168,38,0),"")/100*C186,"")</f>
        <v/>
      </c>
      <c r="W186" s="69"/>
    </row>
    <row r="187" spans="1:23" x14ac:dyDescent="0.2">
      <c r="A187" s="71"/>
      <c r="B187" s="65" t="str">
        <f>IF(A187&lt;&gt;"",VLOOKUP(A187,'TABELA '!A141:AR1306,2,0),"")</f>
        <v/>
      </c>
      <c r="C187" s="72"/>
      <c r="D187" s="72"/>
      <c r="E187" s="73" t="str">
        <f>IF($A187&lt;&gt;"",IF($A187&lt;&gt;"",VLOOKUP($A187,'TABELA '!$A$4:$AR$1168,3,0),"")/100*C187,"")</f>
        <v/>
      </c>
      <c r="F187" s="74" t="str">
        <f>IF($A187&lt;&gt;"",IF($A187&lt;&gt;"",VLOOKUP($A187,'TABELA '!$A$4:$AR$1109,4,0),"")/100*C187/100*C187,"")</f>
        <v/>
      </c>
      <c r="G187" s="74" t="str">
        <f>IF($A187&lt;&gt;"",IF($A187&lt;&gt;"",VLOOKUP($A187,'TABELA '!$A$4:$AR$1168,5,0),"")/100*C187,"")</f>
        <v/>
      </c>
      <c r="H187" s="74" t="str">
        <f>IF($A187&lt;&gt;"",IF($A187&lt;&gt;"",VLOOKUP($A187,'TABELA '!$A$4:$AR$1168,6,0),"")/100*C187,"")</f>
        <v/>
      </c>
      <c r="I187" s="74" t="str">
        <f>IF($A187&lt;&gt;"",IF($A187&lt;&gt;"",VLOOKUP($A187,'TABELA '!$A$4:$AR$1168,7,0),"")/100*C187,"")</f>
        <v/>
      </c>
      <c r="J187" s="74" t="str">
        <f>IF($A187&lt;&gt;"",IF($A187&lt;&gt;"",VLOOKUP($A187,'TABELA '!$A$4:$AR$1168,8,0),"")/100*C187,"")</f>
        <v/>
      </c>
      <c r="K187" s="74" t="str">
        <f>IF($A187&lt;&gt;"",IF($A187&lt;&gt;"",VLOOKUP($A187,'TABELA '!$A$4:$AR$1171,11,0),"")/100*C187,"")</f>
        <v/>
      </c>
      <c r="L187" s="74" t="str">
        <f>IF($A187&lt;&gt;"",IF($A187&lt;&gt;"",VLOOKUP($A187,'TABELA '!$A$4:$AR$1109,10,0),"")/100*C187,"")</f>
        <v/>
      </c>
      <c r="M187" s="74" t="str">
        <f>IF($A187&lt;&gt;"",IF($A187&lt;&gt;"",VLOOKUP($A187,'TABELA '!$A$4:$AR$1109,11,0),"")/100*H187,"")</f>
        <v/>
      </c>
      <c r="N187" s="74" t="str">
        <f>IF($A187&lt;&gt;"",IF($A187&lt;&gt;"",VLOOKUP($A187,'TABELA '!$A$4:$AR$1109,12,0),"")/100*C187,"")</f>
        <v/>
      </c>
      <c r="O187" s="74" t="str">
        <f>IF($A187&lt;&gt;"",IF($A187&lt;&gt;"",VLOOKUP($A187,'TABELA '!$A$4:$AR$1109,13,0),"")/100*C187,"")</f>
        <v/>
      </c>
      <c r="P187" s="74" t="str">
        <f>IF($A187&lt;&gt;"",IF($A187&lt;&gt;"",VLOOKUP($A187,'TABELA '!$A$4:$AR$1109,14,0),"")/100*C187,"")</f>
        <v/>
      </c>
      <c r="Q187" s="74" t="str">
        <f>IF($A187&lt;&gt;"",IF($A187&lt;&gt;"",VLOOKUP($A187,'TABELA '!$A$4:$AR$1109,15,0),"")/100*C187,"")</f>
        <v/>
      </c>
      <c r="R187" s="74" t="str">
        <f>IF($A187&lt;&gt;"",IF($A187&lt;&gt;"",VLOOKUP($A187,'TABELA '!$A$4:$AR$1168,16,0),"")/100*C187,"")</f>
        <v/>
      </c>
      <c r="S187" s="74" t="str">
        <f>IF($A187&lt;&gt;"",IF($A187&lt;&gt;"",VLOOKUP($A187,'TABELA '!$A$4:$AR$1168,17,0),"")/100*C187,"")</f>
        <v/>
      </c>
      <c r="T187" s="74" t="str">
        <f>IF($A187&lt;&gt;"",IF($A187&lt;&gt;"",VLOOKUP($A187,'TABELA '!$A$4:$AR$1168,18,0),"")/100*C187,"")</f>
        <v/>
      </c>
      <c r="U187" s="74" t="str">
        <f>IF($A187&lt;&gt;"",IF($A187&lt;&gt;"",VLOOKUP($A187,'TABELA '!$A$4:$AR$1168,19,0),"")/100*C187,"")</f>
        <v/>
      </c>
      <c r="V187" s="74" t="str">
        <f>IF($A187&lt;&gt;"",IF($A187&lt;&gt;"",VLOOKUP($A187,'TABELA '!$A$4:$AR$1168,38,0),"")/100*C187,"")</f>
        <v/>
      </c>
      <c r="W187" s="69"/>
    </row>
    <row r="188" spans="1:23" x14ac:dyDescent="0.2">
      <c r="A188" s="71"/>
      <c r="B188" s="65" t="str">
        <f>IF(A188&lt;&gt;"",VLOOKUP(A188,'TABELA '!A142:AR1307,2,0),"")</f>
        <v/>
      </c>
      <c r="C188" s="72"/>
      <c r="D188" s="72"/>
      <c r="E188" s="73" t="str">
        <f>IF($A188&lt;&gt;"",IF($A188&lt;&gt;"",VLOOKUP($A188,'TABELA '!$A$4:$AR$1168,3,0),"")/100*C188,"")</f>
        <v/>
      </c>
      <c r="F188" s="74" t="str">
        <f>IF($A188&lt;&gt;"",IF($A188&lt;&gt;"",VLOOKUP($A188,'TABELA '!$A$4:$AR$1109,4,0),"")/100*C188/100*C188,"")</f>
        <v/>
      </c>
      <c r="G188" s="74" t="str">
        <f>IF($A188&lt;&gt;"",IF($A188&lt;&gt;"",VLOOKUP($A188,'TABELA '!$A$4:$AR$1168,5,0),"")/100*C188,"")</f>
        <v/>
      </c>
      <c r="H188" s="74" t="str">
        <f>IF($A188&lt;&gt;"",IF($A188&lt;&gt;"",VLOOKUP($A188,'TABELA '!$A$4:$AR$1168,6,0),"")/100*C188,"")</f>
        <v/>
      </c>
      <c r="I188" s="74" t="str">
        <f>IF($A188&lt;&gt;"",IF($A188&lt;&gt;"",VLOOKUP($A188,'TABELA '!$A$4:$AR$1168,7,0),"")/100*C188,"")</f>
        <v/>
      </c>
      <c r="J188" s="74" t="str">
        <f>IF($A188&lt;&gt;"",IF($A188&lt;&gt;"",VLOOKUP($A188,'TABELA '!$A$4:$AR$1168,8,0),"")/100*C188,"")</f>
        <v/>
      </c>
      <c r="K188" s="74" t="str">
        <f>IF($A188&lt;&gt;"",IF($A188&lt;&gt;"",VLOOKUP($A188,'TABELA '!$A$4:$AR$1171,11,0),"")/100*C188,"")</f>
        <v/>
      </c>
      <c r="L188" s="74" t="str">
        <f>IF($A188&lt;&gt;"",IF($A188&lt;&gt;"",VLOOKUP($A188,'TABELA '!$A$4:$AR$1109,10,0),"")/100*C188,"")</f>
        <v/>
      </c>
      <c r="M188" s="74" t="str">
        <f>IF($A188&lt;&gt;"",IF($A188&lt;&gt;"",VLOOKUP($A188,'TABELA '!$A$4:$AR$1109,11,0),"")/100*H188,"")</f>
        <v/>
      </c>
      <c r="N188" s="74" t="str">
        <f>IF($A188&lt;&gt;"",IF($A188&lt;&gt;"",VLOOKUP($A188,'TABELA '!$A$4:$AR$1109,12,0),"")/100*C188,"")</f>
        <v/>
      </c>
      <c r="O188" s="74" t="str">
        <f>IF($A188&lt;&gt;"",IF($A188&lt;&gt;"",VLOOKUP($A188,'TABELA '!$A$4:$AR$1109,13,0),"")/100*C188,"")</f>
        <v/>
      </c>
      <c r="P188" s="74" t="str">
        <f>IF($A188&lt;&gt;"",IF($A188&lt;&gt;"",VLOOKUP($A188,'TABELA '!$A$4:$AR$1109,14,0),"")/100*C188,"")</f>
        <v/>
      </c>
      <c r="Q188" s="74" t="str">
        <f>IF($A188&lt;&gt;"",IF($A188&lt;&gt;"",VLOOKUP($A188,'TABELA '!$A$4:$AR$1109,15,0),"")/100*C188,"")</f>
        <v/>
      </c>
      <c r="R188" s="74" t="str">
        <f>IF($A188&lt;&gt;"",IF($A188&lt;&gt;"",VLOOKUP($A188,'TABELA '!$A$4:$AR$1168,16,0),"")/100*C188,"")</f>
        <v/>
      </c>
      <c r="S188" s="74" t="str">
        <f>IF($A188&lt;&gt;"",IF($A188&lt;&gt;"",VLOOKUP($A188,'TABELA '!$A$4:$AR$1168,17,0),"")/100*C188,"")</f>
        <v/>
      </c>
      <c r="T188" s="74" t="str">
        <f>IF($A188&lt;&gt;"",IF($A188&lt;&gt;"",VLOOKUP($A188,'TABELA '!$A$4:$AR$1168,18,0),"")/100*C188,"")</f>
        <v/>
      </c>
      <c r="U188" s="74" t="str">
        <f>IF($A188&lt;&gt;"",IF($A188&lt;&gt;"",VLOOKUP($A188,'TABELA '!$A$4:$AR$1168,19,0),"")/100*C188,"")</f>
        <v/>
      </c>
      <c r="V188" s="74" t="str">
        <f>IF($A188&lt;&gt;"",IF($A188&lt;&gt;"",VLOOKUP($A188,'TABELA '!$A$4:$AR$1168,38,0),"")/100*C188,"")</f>
        <v/>
      </c>
      <c r="W188" s="69"/>
    </row>
    <row r="189" spans="1:23" x14ac:dyDescent="0.2">
      <c r="A189" s="71"/>
      <c r="B189" s="65" t="str">
        <f>IF(A189&lt;&gt;"",VLOOKUP(A189,'TABELA '!A143:AR1308,2,0),"")</f>
        <v/>
      </c>
      <c r="C189" s="72"/>
      <c r="D189" s="72"/>
      <c r="E189" s="73" t="str">
        <f>IF($A189&lt;&gt;"",IF($A189&lt;&gt;"",VLOOKUP($A189,'TABELA '!$A$4:$AR$1168,3,0),"")/100*C189,"")</f>
        <v/>
      </c>
      <c r="F189" s="74" t="str">
        <f>IF($A189&lt;&gt;"",IF($A189&lt;&gt;"",VLOOKUP($A189,'TABELA '!$A$4:$AR$1109,4,0),"")/100*C189/100*C189,"")</f>
        <v/>
      </c>
      <c r="G189" s="74" t="str">
        <f>IF($A189&lt;&gt;"",IF($A189&lt;&gt;"",VLOOKUP($A189,'TABELA '!$A$4:$AR$1168,5,0),"")/100*C189,"")</f>
        <v/>
      </c>
      <c r="H189" s="74" t="str">
        <f>IF($A189&lt;&gt;"",IF($A189&lt;&gt;"",VLOOKUP($A189,'TABELA '!$A$4:$AR$1168,6,0),"")/100*C189,"")</f>
        <v/>
      </c>
      <c r="I189" s="74" t="str">
        <f>IF($A189&lt;&gt;"",IF($A189&lt;&gt;"",VLOOKUP($A189,'TABELA '!$A$4:$AR$1168,7,0),"")/100*C189,"")</f>
        <v/>
      </c>
      <c r="J189" s="74" t="str">
        <f>IF($A189&lt;&gt;"",IF($A189&lt;&gt;"",VLOOKUP($A189,'TABELA '!$A$4:$AR$1168,8,0),"")/100*C189,"")</f>
        <v/>
      </c>
      <c r="K189" s="74" t="str">
        <f>IF($A189&lt;&gt;"",IF($A189&lt;&gt;"",VLOOKUP($A189,'TABELA '!$A$4:$AR$1171,11,0),"")/100*C189,"")</f>
        <v/>
      </c>
      <c r="L189" s="74" t="str">
        <f>IF($A189&lt;&gt;"",IF($A189&lt;&gt;"",VLOOKUP($A189,'TABELA '!$A$4:$AR$1109,10,0),"")/100*C189,"")</f>
        <v/>
      </c>
      <c r="M189" s="74" t="str">
        <f>IF($A189&lt;&gt;"",IF($A189&lt;&gt;"",VLOOKUP($A189,'TABELA '!$A$4:$AR$1109,11,0),"")/100*H189,"")</f>
        <v/>
      </c>
      <c r="N189" s="74" t="str">
        <f>IF($A189&lt;&gt;"",IF($A189&lt;&gt;"",VLOOKUP($A189,'TABELA '!$A$4:$AR$1109,12,0),"")/100*C189,"")</f>
        <v/>
      </c>
      <c r="O189" s="74" t="str">
        <f>IF($A189&lt;&gt;"",IF($A189&lt;&gt;"",VLOOKUP($A189,'TABELA '!$A$4:$AR$1109,13,0),"")/100*C189,"")</f>
        <v/>
      </c>
      <c r="P189" s="74" t="str">
        <f>IF($A189&lt;&gt;"",IF($A189&lt;&gt;"",VLOOKUP($A189,'TABELA '!$A$4:$AR$1109,14,0),"")/100*C189,"")</f>
        <v/>
      </c>
      <c r="Q189" s="74" t="str">
        <f>IF($A189&lt;&gt;"",IF($A189&lt;&gt;"",VLOOKUP($A189,'TABELA '!$A$4:$AR$1109,15,0),"")/100*C189,"")</f>
        <v/>
      </c>
      <c r="R189" s="74" t="str">
        <f>IF($A189&lt;&gt;"",IF($A189&lt;&gt;"",VLOOKUP($A189,'TABELA '!$A$4:$AR$1168,16,0),"")/100*C189,"")</f>
        <v/>
      </c>
      <c r="S189" s="74" t="str">
        <f>IF($A189&lt;&gt;"",IF($A189&lt;&gt;"",VLOOKUP($A189,'TABELA '!$A$4:$AR$1168,17,0),"")/100*C189,"")</f>
        <v/>
      </c>
      <c r="T189" s="74" t="str">
        <f>IF($A189&lt;&gt;"",IF($A189&lt;&gt;"",VLOOKUP($A189,'TABELA '!$A$4:$AR$1168,18,0),"")/100*C189,"")</f>
        <v/>
      </c>
      <c r="U189" s="74" t="str">
        <f>IF($A189&lt;&gt;"",IF($A189&lt;&gt;"",VLOOKUP($A189,'TABELA '!$A$4:$AR$1168,19,0),"")/100*C189,"")</f>
        <v/>
      </c>
      <c r="V189" s="74" t="str">
        <f>IF($A189&lt;&gt;"",IF($A189&lt;&gt;"",VLOOKUP($A189,'TABELA '!$A$4:$AR$1168,38,0),"")/100*C189,"")</f>
        <v/>
      </c>
      <c r="W189" s="69"/>
    </row>
    <row r="190" spans="1:23" x14ac:dyDescent="0.2">
      <c r="A190" s="71"/>
      <c r="B190" s="65" t="str">
        <f>IF(A190&lt;&gt;"",VLOOKUP(A190,'TABELA '!A144:AR1309,2,0),"")</f>
        <v/>
      </c>
      <c r="C190" s="72"/>
      <c r="D190" s="72"/>
      <c r="E190" s="73" t="str">
        <f>IF($A190&lt;&gt;"",IF($A190&lt;&gt;"",VLOOKUP($A190,'TABELA '!$A$4:$AR$1168,3,0),"")/100*C190,"")</f>
        <v/>
      </c>
      <c r="F190" s="74" t="str">
        <f>IF($A190&lt;&gt;"",IF($A190&lt;&gt;"",VLOOKUP($A190,'TABELA '!$A$4:$AR$1109,4,0),"")/100*C190/100*C190,"")</f>
        <v/>
      </c>
      <c r="G190" s="74" t="str">
        <f>IF($A190&lt;&gt;"",IF($A190&lt;&gt;"",VLOOKUP($A190,'TABELA '!$A$4:$AR$1168,5,0),"")/100*C190,"")</f>
        <v/>
      </c>
      <c r="H190" s="74" t="str">
        <f>IF($A190&lt;&gt;"",IF($A190&lt;&gt;"",VLOOKUP($A190,'TABELA '!$A$4:$AR$1168,6,0),"")/100*C190,"")</f>
        <v/>
      </c>
      <c r="I190" s="74" t="str">
        <f>IF($A190&lt;&gt;"",IF($A190&lt;&gt;"",VLOOKUP($A190,'TABELA '!$A$4:$AR$1168,7,0),"")/100*C190,"")</f>
        <v/>
      </c>
      <c r="J190" s="74" t="str">
        <f>IF($A190&lt;&gt;"",IF($A190&lt;&gt;"",VLOOKUP($A190,'TABELA '!$A$4:$AR$1168,8,0),"")/100*C190,"")</f>
        <v/>
      </c>
      <c r="K190" s="74" t="str">
        <f>IF($A190&lt;&gt;"",IF($A190&lt;&gt;"",VLOOKUP($A190,'TABELA '!$A$4:$AR$1171,11,0),"")/100*C190,"")</f>
        <v/>
      </c>
      <c r="L190" s="74" t="str">
        <f>IF($A190&lt;&gt;"",IF($A190&lt;&gt;"",VLOOKUP($A190,'TABELA '!$A$4:$AR$1109,10,0),"")/100*C190,"")</f>
        <v/>
      </c>
      <c r="M190" s="74" t="str">
        <f>IF($A190&lt;&gt;"",IF($A190&lt;&gt;"",VLOOKUP($A190,'TABELA '!$A$4:$AR$1109,11,0),"")/100*H190,"")</f>
        <v/>
      </c>
      <c r="N190" s="74" t="str">
        <f>IF($A190&lt;&gt;"",IF($A190&lt;&gt;"",VLOOKUP($A190,'TABELA '!$A$4:$AR$1109,12,0),"")/100*C190,"")</f>
        <v/>
      </c>
      <c r="O190" s="74" t="str">
        <f>IF($A190&lt;&gt;"",IF($A190&lt;&gt;"",VLOOKUP($A190,'TABELA '!$A$4:$AR$1109,13,0),"")/100*C190,"")</f>
        <v/>
      </c>
      <c r="P190" s="74" t="str">
        <f>IF($A190&lt;&gt;"",IF($A190&lt;&gt;"",VLOOKUP($A190,'TABELA '!$A$4:$AR$1109,14,0),"")/100*C190,"")</f>
        <v/>
      </c>
      <c r="Q190" s="74" t="str">
        <f>IF($A190&lt;&gt;"",IF($A190&lt;&gt;"",VLOOKUP($A190,'TABELA '!$A$4:$AR$1109,15,0),"")/100*C190,"")</f>
        <v/>
      </c>
      <c r="R190" s="74" t="str">
        <f>IF($A190&lt;&gt;"",IF($A190&lt;&gt;"",VLOOKUP($A190,'TABELA '!$A$4:$AR$1168,16,0),"")/100*C190,"")</f>
        <v/>
      </c>
      <c r="S190" s="74" t="str">
        <f>IF($A190&lt;&gt;"",IF($A190&lt;&gt;"",VLOOKUP($A190,'TABELA '!$A$4:$AR$1168,17,0),"")/100*C190,"")</f>
        <v/>
      </c>
      <c r="T190" s="74" t="str">
        <f>IF($A190&lt;&gt;"",IF($A190&lt;&gt;"",VLOOKUP($A190,'TABELA '!$A$4:$AR$1168,18,0),"")/100*C190,"")</f>
        <v/>
      </c>
      <c r="U190" s="74" t="str">
        <f>IF($A190&lt;&gt;"",IF($A190&lt;&gt;"",VLOOKUP($A190,'TABELA '!$A$4:$AR$1168,19,0),"")/100*C190,"")</f>
        <v/>
      </c>
      <c r="V190" s="74" t="str">
        <f>IF($A190&lt;&gt;"",IF($A190&lt;&gt;"",VLOOKUP($A190,'TABELA '!$A$4:$AR$1168,38,0),"")/100*C190,"")</f>
        <v/>
      </c>
      <c r="W190" s="69"/>
    </row>
    <row r="191" spans="1:23" x14ac:dyDescent="0.2">
      <c r="A191" s="71"/>
      <c r="B191" s="65" t="str">
        <f>IF(A191&lt;&gt;"",VLOOKUP(A191,'TABELA '!A145:AR1310,2,0),"")</f>
        <v/>
      </c>
      <c r="C191" s="72"/>
      <c r="D191" s="72"/>
      <c r="E191" s="73" t="str">
        <f>IF($A191&lt;&gt;"",IF($A191&lt;&gt;"",VLOOKUP($A191,'TABELA '!$A$4:$AR$1168,3,0),"")/100*C191,"")</f>
        <v/>
      </c>
      <c r="F191" s="74" t="str">
        <f>IF($A191&lt;&gt;"",IF($A191&lt;&gt;"",VLOOKUP($A191,'TABELA '!$A$4:$AR$1109,4,0),"")/100*C191/100*C191,"")</f>
        <v/>
      </c>
      <c r="G191" s="74" t="str">
        <f>IF($A191&lt;&gt;"",IF($A191&lt;&gt;"",VLOOKUP($A191,'TABELA '!$A$4:$AR$1168,5,0),"")/100*C191,"")</f>
        <v/>
      </c>
      <c r="H191" s="74" t="str">
        <f>IF($A191&lt;&gt;"",IF($A191&lt;&gt;"",VLOOKUP($A191,'TABELA '!$A$4:$AR$1168,6,0),"")/100*C191,"")</f>
        <v/>
      </c>
      <c r="I191" s="74" t="str">
        <f>IF($A191&lt;&gt;"",IF($A191&lt;&gt;"",VLOOKUP($A191,'TABELA '!$A$4:$AR$1168,7,0),"")/100*C191,"")</f>
        <v/>
      </c>
      <c r="J191" s="74" t="str">
        <f>IF($A191&lt;&gt;"",IF($A191&lt;&gt;"",VLOOKUP($A191,'TABELA '!$A$4:$AR$1168,8,0),"")/100*C191,"")</f>
        <v/>
      </c>
      <c r="K191" s="74" t="str">
        <f>IF($A191&lt;&gt;"",IF($A191&lt;&gt;"",VLOOKUP($A191,'TABELA '!$A$4:$AR$1171,11,0),"")/100*C191,"")</f>
        <v/>
      </c>
      <c r="L191" s="74" t="str">
        <f>IF($A191&lt;&gt;"",IF($A191&lt;&gt;"",VLOOKUP($A191,'TABELA '!$A$4:$AR$1109,10,0),"")/100*C191,"")</f>
        <v/>
      </c>
      <c r="M191" s="74" t="str">
        <f>IF($A191&lt;&gt;"",IF($A191&lt;&gt;"",VLOOKUP($A191,'TABELA '!$A$4:$AR$1109,11,0),"")/100*H191,"")</f>
        <v/>
      </c>
      <c r="N191" s="74" t="str">
        <f>IF($A191&lt;&gt;"",IF($A191&lt;&gt;"",VLOOKUP($A191,'TABELA '!$A$4:$AR$1109,12,0),"")/100*C191,"")</f>
        <v/>
      </c>
      <c r="O191" s="74" t="str">
        <f>IF($A191&lt;&gt;"",IF($A191&lt;&gt;"",VLOOKUP($A191,'TABELA '!$A$4:$AR$1109,13,0),"")/100*C191,"")</f>
        <v/>
      </c>
      <c r="P191" s="74" t="str">
        <f>IF($A191&lt;&gt;"",IF($A191&lt;&gt;"",VLOOKUP($A191,'TABELA '!$A$4:$AR$1109,14,0),"")/100*C191,"")</f>
        <v/>
      </c>
      <c r="Q191" s="74" t="str">
        <f>IF($A191&lt;&gt;"",IF($A191&lt;&gt;"",VLOOKUP($A191,'TABELA '!$A$4:$AR$1109,15,0),"")/100*C191,"")</f>
        <v/>
      </c>
      <c r="R191" s="74" t="str">
        <f>IF($A191&lt;&gt;"",IF($A191&lt;&gt;"",VLOOKUP($A191,'TABELA '!$A$4:$AR$1168,16,0),"")/100*C191,"")</f>
        <v/>
      </c>
      <c r="S191" s="74" t="str">
        <f>IF($A191&lt;&gt;"",IF($A191&lt;&gt;"",VLOOKUP($A191,'TABELA '!$A$4:$AR$1168,17,0),"")/100*C191,"")</f>
        <v/>
      </c>
      <c r="T191" s="74" t="str">
        <f>IF($A191&lt;&gt;"",IF($A191&lt;&gt;"",VLOOKUP($A191,'TABELA '!$A$4:$AR$1168,18,0),"")/100*C191,"")</f>
        <v/>
      </c>
      <c r="U191" s="74" t="str">
        <f>IF($A191&lt;&gt;"",IF($A191&lt;&gt;"",VLOOKUP($A191,'TABELA '!$A$4:$AR$1168,19,0),"")/100*C191,"")</f>
        <v/>
      </c>
      <c r="V191" s="74" t="str">
        <f>IF($A191&lt;&gt;"",IF($A191&lt;&gt;"",VLOOKUP($A191,'TABELA '!$A$4:$AR$1168,38,0),"")/100*C191,"")</f>
        <v/>
      </c>
      <c r="W191" s="69"/>
    </row>
    <row r="192" spans="1:23" x14ac:dyDescent="0.2">
      <c r="A192" s="71"/>
      <c r="B192" s="65" t="str">
        <f>IF(A192&lt;&gt;"",VLOOKUP(A192,'TABELA '!A146:AR1311,2,0),"")</f>
        <v/>
      </c>
      <c r="C192" s="72"/>
      <c r="D192" s="72"/>
      <c r="E192" s="73" t="str">
        <f>IF($A192&lt;&gt;"",IF($A192&lt;&gt;"",VLOOKUP($A192,'TABELA '!$A$4:$AR$1168,3,0),"")/100*C192,"")</f>
        <v/>
      </c>
      <c r="F192" s="74" t="str">
        <f>IF($A192&lt;&gt;"",IF($A192&lt;&gt;"",VLOOKUP($A192,'TABELA '!$A$4:$AR$1109,4,0),"")/100*C192/100*C192,"")</f>
        <v/>
      </c>
      <c r="G192" s="74" t="str">
        <f>IF($A192&lt;&gt;"",IF($A192&lt;&gt;"",VLOOKUP($A192,'TABELA '!$A$4:$AR$1168,5,0),"")/100*C192,"")</f>
        <v/>
      </c>
      <c r="H192" s="74" t="str">
        <f>IF($A192&lt;&gt;"",IF($A192&lt;&gt;"",VLOOKUP($A192,'TABELA '!$A$4:$AR$1168,6,0),"")/100*C192,"")</f>
        <v/>
      </c>
      <c r="I192" s="74" t="str">
        <f>IF($A192&lt;&gt;"",IF($A192&lt;&gt;"",VLOOKUP($A192,'TABELA '!$A$4:$AR$1168,7,0),"")/100*C192,"")</f>
        <v/>
      </c>
      <c r="J192" s="74" t="str">
        <f>IF($A192&lt;&gt;"",IF($A192&lt;&gt;"",VLOOKUP($A192,'TABELA '!$A$4:$AR$1168,8,0),"")/100*C192,"")</f>
        <v/>
      </c>
      <c r="K192" s="74" t="str">
        <f>IF($A192&lt;&gt;"",IF($A192&lt;&gt;"",VLOOKUP($A192,'TABELA '!$A$4:$AR$1171,11,0),"")/100*C192,"")</f>
        <v/>
      </c>
      <c r="L192" s="74" t="str">
        <f>IF($A192&lt;&gt;"",IF($A192&lt;&gt;"",VLOOKUP($A192,'TABELA '!$A$4:$AR$1109,10,0),"")/100*C192,"")</f>
        <v/>
      </c>
      <c r="M192" s="74" t="str">
        <f>IF($A192&lt;&gt;"",IF($A192&lt;&gt;"",VLOOKUP($A192,'TABELA '!$A$4:$AR$1109,11,0),"")/100*H192,"")</f>
        <v/>
      </c>
      <c r="N192" s="74" t="str">
        <f>IF($A192&lt;&gt;"",IF($A192&lt;&gt;"",VLOOKUP($A192,'TABELA '!$A$4:$AR$1109,12,0),"")/100*C192,"")</f>
        <v/>
      </c>
      <c r="O192" s="74" t="str">
        <f>IF($A192&lt;&gt;"",IF($A192&lt;&gt;"",VLOOKUP($A192,'TABELA '!$A$4:$AR$1109,13,0),"")/100*C192,"")</f>
        <v/>
      </c>
      <c r="P192" s="74" t="str">
        <f>IF($A192&lt;&gt;"",IF($A192&lt;&gt;"",VLOOKUP($A192,'TABELA '!$A$4:$AR$1109,14,0),"")/100*C192,"")</f>
        <v/>
      </c>
      <c r="Q192" s="74" t="str">
        <f>IF($A192&lt;&gt;"",IF($A192&lt;&gt;"",VLOOKUP($A192,'TABELA '!$A$4:$AR$1109,15,0),"")/100*C192,"")</f>
        <v/>
      </c>
      <c r="R192" s="74" t="str">
        <f>IF($A192&lt;&gt;"",IF($A192&lt;&gt;"",VLOOKUP($A192,'TABELA '!$A$4:$AR$1168,16,0),"")/100*C192,"")</f>
        <v/>
      </c>
      <c r="S192" s="74" t="str">
        <f>IF($A192&lt;&gt;"",IF($A192&lt;&gt;"",VLOOKUP($A192,'TABELA '!$A$4:$AR$1168,17,0),"")/100*C192,"")</f>
        <v/>
      </c>
      <c r="T192" s="74" t="str">
        <f>IF($A192&lt;&gt;"",IF($A192&lt;&gt;"",VLOOKUP($A192,'TABELA '!$A$4:$AR$1168,18,0),"")/100*C192,"")</f>
        <v/>
      </c>
      <c r="U192" s="74" t="str">
        <f>IF($A192&lt;&gt;"",IF($A192&lt;&gt;"",VLOOKUP($A192,'TABELA '!$A$4:$AR$1168,19,0),"")/100*C192,"")</f>
        <v/>
      </c>
      <c r="V192" s="74" t="str">
        <f>IF($A192&lt;&gt;"",IF($A192&lt;&gt;"",VLOOKUP($A192,'TABELA '!$A$4:$AR$1168,38,0),"")/100*C192,"")</f>
        <v/>
      </c>
      <c r="W192" s="69"/>
    </row>
    <row r="193" spans="1:23" x14ac:dyDescent="0.2">
      <c r="A193" s="71"/>
      <c r="B193" s="65" t="str">
        <f>IF(A193&lt;&gt;"",VLOOKUP(A193,'TABELA '!A147:AR1312,2,0),"")</f>
        <v/>
      </c>
      <c r="C193" s="72"/>
      <c r="D193" s="72"/>
      <c r="E193" s="73" t="str">
        <f>IF($A193&lt;&gt;"",IF($A193&lt;&gt;"",VLOOKUP($A193,'TABELA '!$A$4:$AR$1168,3,0),"")/100*C193,"")</f>
        <v/>
      </c>
      <c r="F193" s="74" t="str">
        <f>IF($A193&lt;&gt;"",IF($A193&lt;&gt;"",VLOOKUP($A193,'TABELA '!$A$4:$AR$1109,4,0),"")/100*C193/100*C193,"")</f>
        <v/>
      </c>
      <c r="G193" s="74" t="str">
        <f>IF($A193&lt;&gt;"",IF($A193&lt;&gt;"",VLOOKUP($A193,'TABELA '!$A$4:$AR$1168,5,0),"")/100*C193,"")</f>
        <v/>
      </c>
      <c r="H193" s="74" t="str">
        <f>IF($A193&lt;&gt;"",IF($A193&lt;&gt;"",VLOOKUP($A193,'TABELA '!$A$4:$AR$1168,6,0),"")/100*C193,"")</f>
        <v/>
      </c>
      <c r="I193" s="74" t="str">
        <f>IF($A193&lt;&gt;"",IF($A193&lt;&gt;"",VLOOKUP($A193,'TABELA '!$A$4:$AR$1168,7,0),"")/100*C193,"")</f>
        <v/>
      </c>
      <c r="J193" s="74" t="str">
        <f>IF($A193&lt;&gt;"",IF($A193&lt;&gt;"",VLOOKUP($A193,'TABELA '!$A$4:$AR$1168,8,0),"")/100*C193,"")</f>
        <v/>
      </c>
      <c r="K193" s="74" t="str">
        <f>IF($A193&lt;&gt;"",IF($A193&lt;&gt;"",VLOOKUP($A193,'TABELA '!$A$4:$AR$1171,11,0),"")/100*C193,"")</f>
        <v/>
      </c>
      <c r="L193" s="74" t="str">
        <f>IF($A193&lt;&gt;"",IF($A193&lt;&gt;"",VLOOKUP($A193,'TABELA '!$A$4:$AR$1109,10,0),"")/100*C193,"")</f>
        <v/>
      </c>
      <c r="M193" s="74" t="str">
        <f>IF($A193&lt;&gt;"",IF($A193&lt;&gt;"",VLOOKUP($A193,'TABELA '!$A$4:$AR$1109,11,0),"")/100*H193,"")</f>
        <v/>
      </c>
      <c r="N193" s="74" t="str">
        <f>IF($A193&lt;&gt;"",IF($A193&lt;&gt;"",VLOOKUP($A193,'TABELA '!$A$4:$AR$1109,12,0),"")/100*C193,"")</f>
        <v/>
      </c>
      <c r="O193" s="74" t="str">
        <f>IF($A193&lt;&gt;"",IF($A193&lt;&gt;"",VLOOKUP($A193,'TABELA '!$A$4:$AR$1109,13,0),"")/100*C193,"")</f>
        <v/>
      </c>
      <c r="P193" s="74" t="str">
        <f>IF($A193&lt;&gt;"",IF($A193&lt;&gt;"",VLOOKUP($A193,'TABELA '!$A$4:$AR$1109,14,0),"")/100*C193,"")</f>
        <v/>
      </c>
      <c r="Q193" s="74" t="str">
        <f>IF($A193&lt;&gt;"",IF($A193&lt;&gt;"",VLOOKUP($A193,'TABELA '!$A$4:$AR$1109,15,0),"")/100*C193,"")</f>
        <v/>
      </c>
      <c r="R193" s="74" t="str">
        <f>IF($A193&lt;&gt;"",IF($A193&lt;&gt;"",VLOOKUP($A193,'TABELA '!$A$4:$AR$1168,16,0),"")/100*C193,"")</f>
        <v/>
      </c>
      <c r="S193" s="74" t="str">
        <f>IF($A193&lt;&gt;"",IF($A193&lt;&gt;"",VLOOKUP($A193,'TABELA '!$A$4:$AR$1168,17,0),"")/100*C193,"")</f>
        <v/>
      </c>
      <c r="T193" s="74" t="str">
        <f>IF($A193&lt;&gt;"",IF($A193&lt;&gt;"",VLOOKUP($A193,'TABELA '!$A$4:$AR$1168,18,0),"")/100*C193,"")</f>
        <v/>
      </c>
      <c r="U193" s="74" t="str">
        <f>IF($A193&lt;&gt;"",IF($A193&lt;&gt;"",VLOOKUP($A193,'TABELA '!$A$4:$AR$1168,19,0),"")/100*C193,"")</f>
        <v/>
      </c>
      <c r="V193" s="74" t="str">
        <f>IF($A193&lt;&gt;"",IF($A193&lt;&gt;"",VLOOKUP($A193,'TABELA '!$A$4:$AR$1168,38,0),"")/100*C193,"")</f>
        <v/>
      </c>
      <c r="W193" s="69"/>
    </row>
    <row r="194" spans="1:23" x14ac:dyDescent="0.2">
      <c r="A194" s="71"/>
      <c r="B194" s="65" t="str">
        <f>IF(A194&lt;&gt;"",VLOOKUP(A194,'TABELA '!A148:AR1313,2,0),"")</f>
        <v/>
      </c>
      <c r="C194" s="72"/>
      <c r="D194" s="72"/>
      <c r="E194" s="73" t="str">
        <f>IF($A194&lt;&gt;"",IF($A194&lt;&gt;"",VLOOKUP($A194,'TABELA '!$A$4:$AR$1168,3,0),"")/100*C194,"")</f>
        <v/>
      </c>
      <c r="F194" s="74" t="str">
        <f>IF($A194&lt;&gt;"",IF($A194&lt;&gt;"",VLOOKUP($A194,'TABELA '!$A$4:$AR$1109,4,0),"")/100*C194/100*C194,"")</f>
        <v/>
      </c>
      <c r="G194" s="74" t="str">
        <f>IF($A194&lt;&gt;"",IF($A194&lt;&gt;"",VLOOKUP($A194,'TABELA '!$A$4:$AR$1168,5,0),"")/100*C194,"")</f>
        <v/>
      </c>
      <c r="H194" s="74" t="str">
        <f>IF($A194&lt;&gt;"",IF($A194&lt;&gt;"",VLOOKUP($A194,'TABELA '!$A$4:$AR$1168,6,0),"")/100*C194,"")</f>
        <v/>
      </c>
      <c r="I194" s="74" t="str">
        <f>IF($A194&lt;&gt;"",IF($A194&lt;&gt;"",VLOOKUP($A194,'TABELA '!$A$4:$AR$1168,7,0),"")/100*C194,"")</f>
        <v/>
      </c>
      <c r="J194" s="74" t="str">
        <f>IF($A194&lt;&gt;"",IF($A194&lt;&gt;"",VLOOKUP($A194,'TABELA '!$A$4:$AR$1168,8,0),"")/100*C194,"")</f>
        <v/>
      </c>
      <c r="K194" s="74" t="str">
        <f>IF($A194&lt;&gt;"",IF($A194&lt;&gt;"",VLOOKUP($A194,'TABELA '!$A$4:$AR$1171,11,0),"")/100*C194,"")</f>
        <v/>
      </c>
      <c r="L194" s="74" t="str">
        <f>IF($A194&lt;&gt;"",IF($A194&lt;&gt;"",VLOOKUP($A194,'TABELA '!$A$4:$AR$1109,10,0),"")/100*C194,"")</f>
        <v/>
      </c>
      <c r="M194" s="74" t="str">
        <f>IF($A194&lt;&gt;"",IF($A194&lt;&gt;"",VLOOKUP($A194,'TABELA '!$A$4:$AR$1109,11,0),"")/100*H194,"")</f>
        <v/>
      </c>
      <c r="N194" s="74" t="str">
        <f>IF($A194&lt;&gt;"",IF($A194&lt;&gt;"",VLOOKUP($A194,'TABELA '!$A$4:$AR$1109,12,0),"")/100*C194,"")</f>
        <v/>
      </c>
      <c r="O194" s="74" t="str">
        <f>IF($A194&lt;&gt;"",IF($A194&lt;&gt;"",VLOOKUP($A194,'TABELA '!$A$4:$AR$1109,13,0),"")/100*C194,"")</f>
        <v/>
      </c>
      <c r="P194" s="74" t="str">
        <f>IF($A194&lt;&gt;"",IF($A194&lt;&gt;"",VLOOKUP($A194,'TABELA '!$A$4:$AR$1109,14,0),"")/100*C194,"")</f>
        <v/>
      </c>
      <c r="Q194" s="74" t="str">
        <f>IF($A194&lt;&gt;"",IF($A194&lt;&gt;"",VLOOKUP($A194,'TABELA '!$A$4:$AR$1109,15,0),"")/100*C194,"")</f>
        <v/>
      </c>
      <c r="R194" s="74" t="str">
        <f>IF($A194&lt;&gt;"",IF($A194&lt;&gt;"",VLOOKUP($A194,'TABELA '!$A$4:$AR$1168,16,0),"")/100*C194,"")</f>
        <v/>
      </c>
      <c r="S194" s="74" t="str">
        <f>IF($A194&lt;&gt;"",IF($A194&lt;&gt;"",VLOOKUP($A194,'TABELA '!$A$4:$AR$1168,17,0),"")/100*C194,"")</f>
        <v/>
      </c>
      <c r="T194" s="74" t="str">
        <f>IF($A194&lt;&gt;"",IF($A194&lt;&gt;"",VLOOKUP($A194,'TABELA '!$A$4:$AR$1168,18,0),"")/100*C194,"")</f>
        <v/>
      </c>
      <c r="U194" s="74" t="str">
        <f>IF($A194&lt;&gt;"",IF($A194&lt;&gt;"",VLOOKUP($A194,'TABELA '!$A$4:$AR$1168,19,0),"")/100*C194,"")</f>
        <v/>
      </c>
      <c r="V194" s="74" t="str">
        <f>IF($A194&lt;&gt;"",IF($A194&lt;&gt;"",VLOOKUP($A194,'TABELA '!$A$4:$AR$1168,38,0),"")/100*C194,"")</f>
        <v/>
      </c>
      <c r="W194" s="69"/>
    </row>
    <row r="195" spans="1:23" x14ac:dyDescent="0.2">
      <c r="A195" s="71"/>
      <c r="B195" s="65" t="str">
        <f>IF(A195&lt;&gt;"",VLOOKUP(A195,'TABELA '!A149:AR1314,2,0),"")</f>
        <v/>
      </c>
      <c r="C195" s="72"/>
      <c r="D195" s="72"/>
      <c r="E195" s="73" t="str">
        <f>IF($A195&lt;&gt;"",IF($A195&lt;&gt;"",VLOOKUP($A195,'TABELA '!$A$4:$AR$1168,3,0),"")/100*C195,"")</f>
        <v/>
      </c>
      <c r="F195" s="74" t="str">
        <f>IF($A195&lt;&gt;"",IF($A195&lt;&gt;"",VLOOKUP($A195,'TABELA '!$A$4:$AR$1109,4,0),"")/100*C195/100*C195,"")</f>
        <v/>
      </c>
      <c r="G195" s="74" t="str">
        <f>IF($A195&lt;&gt;"",IF($A195&lt;&gt;"",VLOOKUP($A195,'TABELA '!$A$4:$AR$1168,5,0),"")/100*C195,"")</f>
        <v/>
      </c>
      <c r="H195" s="74" t="str">
        <f>IF($A195&lt;&gt;"",IF($A195&lt;&gt;"",VLOOKUP($A195,'TABELA '!$A$4:$AR$1168,6,0),"")/100*C195,"")</f>
        <v/>
      </c>
      <c r="I195" s="74" t="str">
        <f>IF($A195&lt;&gt;"",IF($A195&lt;&gt;"",VLOOKUP($A195,'TABELA '!$A$4:$AR$1168,7,0),"")/100*C195,"")</f>
        <v/>
      </c>
      <c r="J195" s="74" t="str">
        <f>IF($A195&lt;&gt;"",IF($A195&lt;&gt;"",VLOOKUP($A195,'TABELA '!$A$4:$AR$1168,8,0),"")/100*C195,"")</f>
        <v/>
      </c>
      <c r="K195" s="74" t="str">
        <f>IF($A195&lt;&gt;"",IF($A195&lt;&gt;"",VLOOKUP($A195,'TABELA '!$A$4:$AR$1171,11,0),"")/100*C195,"")</f>
        <v/>
      </c>
      <c r="L195" s="74" t="str">
        <f>IF($A195&lt;&gt;"",IF($A195&lt;&gt;"",VLOOKUP($A195,'TABELA '!$A$4:$AR$1109,10,0),"")/100*C195,"")</f>
        <v/>
      </c>
      <c r="M195" s="74" t="str">
        <f>IF($A195&lt;&gt;"",IF($A195&lt;&gt;"",VLOOKUP($A195,'TABELA '!$A$4:$AR$1109,11,0),"")/100*H195,"")</f>
        <v/>
      </c>
      <c r="N195" s="74" t="str">
        <f>IF($A195&lt;&gt;"",IF($A195&lt;&gt;"",VLOOKUP($A195,'TABELA '!$A$4:$AR$1109,12,0),"")/100*C195,"")</f>
        <v/>
      </c>
      <c r="O195" s="74" t="str">
        <f>IF($A195&lt;&gt;"",IF($A195&lt;&gt;"",VLOOKUP($A195,'TABELA '!$A$4:$AR$1109,13,0),"")/100*C195,"")</f>
        <v/>
      </c>
      <c r="P195" s="74" t="str">
        <f>IF($A195&lt;&gt;"",IF($A195&lt;&gt;"",VLOOKUP($A195,'TABELA '!$A$4:$AR$1109,14,0),"")/100*C195,"")</f>
        <v/>
      </c>
      <c r="Q195" s="74" t="str">
        <f>IF($A195&lt;&gt;"",IF($A195&lt;&gt;"",VLOOKUP($A195,'TABELA '!$A$4:$AR$1109,15,0),"")/100*C195,"")</f>
        <v/>
      </c>
      <c r="R195" s="74" t="str">
        <f>IF($A195&lt;&gt;"",IF($A195&lt;&gt;"",VLOOKUP($A195,'TABELA '!$A$4:$AR$1168,16,0),"")/100*C195,"")</f>
        <v/>
      </c>
      <c r="S195" s="74" t="str">
        <f>IF($A195&lt;&gt;"",IF($A195&lt;&gt;"",VLOOKUP($A195,'TABELA '!$A$4:$AR$1168,17,0),"")/100*C195,"")</f>
        <v/>
      </c>
      <c r="T195" s="74" t="str">
        <f>IF($A195&lt;&gt;"",IF($A195&lt;&gt;"",VLOOKUP($A195,'TABELA '!$A$4:$AR$1168,18,0),"")/100*C195,"")</f>
        <v/>
      </c>
      <c r="U195" s="74" t="str">
        <f>IF($A195&lt;&gt;"",IF($A195&lt;&gt;"",VLOOKUP($A195,'TABELA '!$A$4:$AR$1168,19,0),"")/100*C195,"")</f>
        <v/>
      </c>
      <c r="V195" s="74" t="str">
        <f>IF($A195&lt;&gt;"",IF($A195&lt;&gt;"",VLOOKUP($A195,'TABELA '!$A$4:$AR$1168,38,0),"")/100*C195,"")</f>
        <v/>
      </c>
      <c r="W195" s="69"/>
    </row>
    <row r="196" spans="1:23" x14ac:dyDescent="0.2">
      <c r="A196" s="71"/>
      <c r="B196" s="65" t="str">
        <f>IF(A196&lt;&gt;"",VLOOKUP(A196,'TABELA '!A150:AR1315,2,0),"")</f>
        <v/>
      </c>
      <c r="C196" s="72"/>
      <c r="D196" s="72"/>
      <c r="E196" s="73" t="str">
        <f>IF($A196&lt;&gt;"",IF($A196&lt;&gt;"",VLOOKUP($A196,'TABELA '!$A$4:$AR$1168,3,0),"")/100*C196,"")</f>
        <v/>
      </c>
      <c r="F196" s="74" t="str">
        <f>IF($A196&lt;&gt;"",IF($A196&lt;&gt;"",VLOOKUP($A196,'TABELA '!$A$4:$AR$1109,4,0),"")/100*C196/100*C196,"")</f>
        <v/>
      </c>
      <c r="G196" s="74" t="str">
        <f>IF($A196&lt;&gt;"",IF($A196&lt;&gt;"",VLOOKUP($A196,'TABELA '!$A$4:$AR$1168,5,0),"")/100*C196,"")</f>
        <v/>
      </c>
      <c r="H196" s="74" t="str">
        <f>IF($A196&lt;&gt;"",IF($A196&lt;&gt;"",VLOOKUP($A196,'TABELA '!$A$4:$AR$1168,6,0),"")/100*C196,"")</f>
        <v/>
      </c>
      <c r="I196" s="74" t="str">
        <f>IF($A196&lt;&gt;"",IF($A196&lt;&gt;"",VLOOKUP($A196,'TABELA '!$A$4:$AR$1168,7,0),"")/100*C196,"")</f>
        <v/>
      </c>
      <c r="J196" s="74" t="str">
        <f>IF($A196&lt;&gt;"",IF($A196&lt;&gt;"",VLOOKUP($A196,'TABELA '!$A$4:$AR$1168,8,0),"")/100*C196,"")</f>
        <v/>
      </c>
      <c r="K196" s="74" t="str">
        <f>IF($A196&lt;&gt;"",IF($A196&lt;&gt;"",VLOOKUP($A196,'TABELA '!$A$4:$AR$1171,11,0),"")/100*C196,"")</f>
        <v/>
      </c>
      <c r="L196" s="74" t="str">
        <f>IF($A196&lt;&gt;"",IF($A196&lt;&gt;"",VLOOKUP($A196,'TABELA '!$A$4:$AR$1109,10,0),"")/100*C196,"")</f>
        <v/>
      </c>
      <c r="M196" s="74" t="str">
        <f>IF($A196&lt;&gt;"",IF($A196&lt;&gt;"",VLOOKUP($A196,'TABELA '!$A$4:$AR$1109,11,0),"")/100*H196,"")</f>
        <v/>
      </c>
      <c r="N196" s="74" t="str">
        <f>IF($A196&lt;&gt;"",IF($A196&lt;&gt;"",VLOOKUP($A196,'TABELA '!$A$4:$AR$1109,12,0),"")/100*C196,"")</f>
        <v/>
      </c>
      <c r="O196" s="74" t="str">
        <f>IF($A196&lt;&gt;"",IF($A196&lt;&gt;"",VLOOKUP($A196,'TABELA '!$A$4:$AR$1109,13,0),"")/100*C196,"")</f>
        <v/>
      </c>
      <c r="P196" s="74" t="str">
        <f>IF($A196&lt;&gt;"",IF($A196&lt;&gt;"",VLOOKUP($A196,'TABELA '!$A$4:$AR$1109,14,0),"")/100*C196,"")</f>
        <v/>
      </c>
      <c r="Q196" s="74" t="str">
        <f>IF($A196&lt;&gt;"",IF($A196&lt;&gt;"",VLOOKUP($A196,'TABELA '!$A$4:$AR$1109,15,0),"")/100*C196,"")</f>
        <v/>
      </c>
      <c r="R196" s="74" t="str">
        <f>IF($A196&lt;&gt;"",IF($A196&lt;&gt;"",VLOOKUP($A196,'TABELA '!$A$4:$AR$1168,16,0),"")/100*C196,"")</f>
        <v/>
      </c>
      <c r="S196" s="74" t="str">
        <f>IF($A196&lt;&gt;"",IF($A196&lt;&gt;"",VLOOKUP($A196,'TABELA '!$A$4:$AR$1168,17,0),"")/100*C196,"")</f>
        <v/>
      </c>
      <c r="T196" s="74" t="str">
        <f>IF($A196&lt;&gt;"",IF($A196&lt;&gt;"",VLOOKUP($A196,'TABELA '!$A$4:$AR$1168,18,0),"")/100*C196,"")</f>
        <v/>
      </c>
      <c r="U196" s="74" t="str">
        <f>IF($A196&lt;&gt;"",IF($A196&lt;&gt;"",VLOOKUP($A196,'TABELA '!$A$4:$AR$1168,19,0),"")/100*C196,"")</f>
        <v/>
      </c>
      <c r="V196" s="74" t="str">
        <f>IF($A196&lt;&gt;"",IF($A196&lt;&gt;"",VLOOKUP($A196,'TABELA '!$A$4:$AR$1168,38,0),"")/100*C196,"")</f>
        <v/>
      </c>
      <c r="W196" s="69"/>
    </row>
    <row r="197" spans="1:23" x14ac:dyDescent="0.2">
      <c r="A197" s="71"/>
      <c r="B197" s="65" t="str">
        <f>IF(A197&lt;&gt;"",VLOOKUP(A197,'TABELA '!A151:AR1316,2,0),"")</f>
        <v/>
      </c>
      <c r="C197" s="72"/>
      <c r="D197" s="72"/>
      <c r="E197" s="73" t="str">
        <f>IF($A197&lt;&gt;"",IF($A197&lt;&gt;"",VLOOKUP($A197,'TABELA '!$A$4:$AR$1168,3,0),"")/100*C197,"")</f>
        <v/>
      </c>
      <c r="F197" s="74" t="str">
        <f>IF($A197&lt;&gt;"",IF($A197&lt;&gt;"",VLOOKUP($A197,'TABELA '!$A$4:$AR$1109,4,0),"")/100*C197/100*C197,"")</f>
        <v/>
      </c>
      <c r="G197" s="74" t="str">
        <f>IF($A197&lt;&gt;"",IF($A197&lt;&gt;"",VLOOKUP($A197,'TABELA '!$A$4:$AR$1168,5,0),"")/100*C197,"")</f>
        <v/>
      </c>
      <c r="H197" s="74" t="str">
        <f>IF($A197&lt;&gt;"",IF($A197&lt;&gt;"",VLOOKUP($A197,'TABELA '!$A$4:$AR$1168,6,0),"")/100*C197,"")</f>
        <v/>
      </c>
      <c r="I197" s="74" t="str">
        <f>IF($A197&lt;&gt;"",IF($A197&lt;&gt;"",VLOOKUP($A197,'TABELA '!$A$4:$AR$1168,7,0),"")/100*C197,"")</f>
        <v/>
      </c>
      <c r="J197" s="74" t="str">
        <f>IF($A197&lt;&gt;"",IF($A197&lt;&gt;"",VLOOKUP($A197,'TABELA '!$A$4:$AR$1168,8,0),"")/100*C197,"")</f>
        <v/>
      </c>
      <c r="K197" s="74" t="str">
        <f>IF($A197&lt;&gt;"",IF($A197&lt;&gt;"",VLOOKUP($A197,'TABELA '!$A$4:$AR$1171,11,0),"")/100*C197,"")</f>
        <v/>
      </c>
      <c r="L197" s="74" t="str">
        <f>IF($A197&lt;&gt;"",IF($A197&lt;&gt;"",VLOOKUP($A197,'TABELA '!$A$4:$AR$1109,10,0),"")/100*C197,"")</f>
        <v/>
      </c>
      <c r="M197" s="74" t="str">
        <f>IF($A197&lt;&gt;"",IF($A197&lt;&gt;"",VLOOKUP($A197,'TABELA '!$A$4:$AR$1109,11,0),"")/100*H197,"")</f>
        <v/>
      </c>
      <c r="N197" s="74" t="str">
        <f>IF($A197&lt;&gt;"",IF($A197&lt;&gt;"",VLOOKUP($A197,'TABELA '!$A$4:$AR$1109,12,0),"")/100*C197,"")</f>
        <v/>
      </c>
      <c r="O197" s="74" t="str">
        <f>IF($A197&lt;&gt;"",IF($A197&lt;&gt;"",VLOOKUP($A197,'TABELA '!$A$4:$AR$1109,13,0),"")/100*C197,"")</f>
        <v/>
      </c>
      <c r="P197" s="74" t="str">
        <f>IF($A197&lt;&gt;"",IF($A197&lt;&gt;"",VLOOKUP($A197,'TABELA '!$A$4:$AR$1109,14,0),"")/100*C197,"")</f>
        <v/>
      </c>
      <c r="Q197" s="74" t="str">
        <f>IF($A197&lt;&gt;"",IF($A197&lt;&gt;"",VLOOKUP($A197,'TABELA '!$A$4:$AR$1109,15,0),"")/100*C197,"")</f>
        <v/>
      </c>
      <c r="R197" s="74" t="str">
        <f>IF($A197&lt;&gt;"",IF($A197&lt;&gt;"",VLOOKUP($A197,'TABELA '!$A$4:$AR$1168,16,0),"")/100*C197,"")</f>
        <v/>
      </c>
      <c r="S197" s="74" t="str">
        <f>IF($A197&lt;&gt;"",IF($A197&lt;&gt;"",VLOOKUP($A197,'TABELA '!$A$4:$AR$1168,17,0),"")/100*C197,"")</f>
        <v/>
      </c>
      <c r="T197" s="74" t="str">
        <f>IF($A197&lt;&gt;"",IF($A197&lt;&gt;"",VLOOKUP($A197,'TABELA '!$A$4:$AR$1168,18,0),"")/100*C197,"")</f>
        <v/>
      </c>
      <c r="U197" s="74" t="str">
        <f>IF($A197&lt;&gt;"",IF($A197&lt;&gt;"",VLOOKUP($A197,'TABELA '!$A$4:$AR$1168,19,0),"")/100*C197,"")</f>
        <v/>
      </c>
      <c r="V197" s="74" t="str">
        <f>IF($A197&lt;&gt;"",IF($A197&lt;&gt;"",VLOOKUP($A197,'TABELA '!$A$4:$AR$1168,38,0),"")/100*C197,"")</f>
        <v/>
      </c>
      <c r="W197" s="69"/>
    </row>
    <row r="198" spans="1:23" x14ac:dyDescent="0.2">
      <c r="A198" s="71"/>
      <c r="B198" s="65" t="str">
        <f>IF(A198&lt;&gt;"",VLOOKUP(A198,'TABELA '!A152:AR1317,2,0),"")</f>
        <v/>
      </c>
      <c r="C198" s="72"/>
      <c r="D198" s="72"/>
      <c r="E198" s="73" t="str">
        <f>IF($A198&lt;&gt;"",IF($A198&lt;&gt;"",VLOOKUP($A198,'TABELA '!$A$4:$AR$1168,3,0),"")/100*C198,"")</f>
        <v/>
      </c>
      <c r="F198" s="74" t="str">
        <f>IF($A198&lt;&gt;"",IF($A198&lt;&gt;"",VLOOKUP($A198,'TABELA '!$A$4:$AR$1109,4,0),"")/100*C198/100*C198,"")</f>
        <v/>
      </c>
      <c r="G198" s="74" t="str">
        <f>IF($A198&lt;&gt;"",IF($A198&lt;&gt;"",VLOOKUP($A198,'TABELA '!$A$4:$AR$1168,5,0),"")/100*C198,"")</f>
        <v/>
      </c>
      <c r="H198" s="74" t="str">
        <f>IF($A198&lt;&gt;"",IF($A198&lt;&gt;"",VLOOKUP($A198,'TABELA '!$A$4:$AR$1168,6,0),"")/100*C198,"")</f>
        <v/>
      </c>
      <c r="I198" s="74" t="str">
        <f>IF($A198&lt;&gt;"",IF($A198&lt;&gt;"",VLOOKUP($A198,'TABELA '!$A$4:$AR$1168,7,0),"")/100*C198,"")</f>
        <v/>
      </c>
      <c r="J198" s="74" t="str">
        <f>IF($A198&lt;&gt;"",IF($A198&lt;&gt;"",VLOOKUP($A198,'TABELA '!$A$4:$AR$1168,8,0),"")/100*C198,"")</f>
        <v/>
      </c>
      <c r="K198" s="74" t="str">
        <f>IF($A198&lt;&gt;"",IF($A198&lt;&gt;"",VLOOKUP($A198,'TABELA '!$A$4:$AR$1171,11,0),"")/100*C198,"")</f>
        <v/>
      </c>
      <c r="L198" s="74" t="str">
        <f>IF($A198&lt;&gt;"",IF($A198&lt;&gt;"",VLOOKUP($A198,'TABELA '!$A$4:$AR$1109,10,0),"")/100*C198,"")</f>
        <v/>
      </c>
      <c r="M198" s="74" t="str">
        <f>IF($A198&lt;&gt;"",IF($A198&lt;&gt;"",VLOOKUP($A198,'TABELA '!$A$4:$AR$1109,11,0),"")/100*H198,"")</f>
        <v/>
      </c>
      <c r="N198" s="74" t="str">
        <f>IF($A198&lt;&gt;"",IF($A198&lt;&gt;"",VLOOKUP($A198,'TABELA '!$A$4:$AR$1109,12,0),"")/100*C198,"")</f>
        <v/>
      </c>
      <c r="O198" s="74" t="str">
        <f>IF($A198&lt;&gt;"",IF($A198&lt;&gt;"",VLOOKUP($A198,'TABELA '!$A$4:$AR$1109,13,0),"")/100*C198,"")</f>
        <v/>
      </c>
      <c r="P198" s="74" t="str">
        <f>IF($A198&lt;&gt;"",IF($A198&lt;&gt;"",VLOOKUP($A198,'TABELA '!$A$4:$AR$1109,14,0),"")/100*C198,"")</f>
        <v/>
      </c>
      <c r="Q198" s="74" t="str">
        <f>IF($A198&lt;&gt;"",IF($A198&lt;&gt;"",VLOOKUP($A198,'TABELA '!$A$4:$AR$1109,15,0),"")/100*C198,"")</f>
        <v/>
      </c>
      <c r="R198" s="74" t="str">
        <f>IF($A198&lt;&gt;"",IF($A198&lt;&gt;"",VLOOKUP($A198,'TABELA '!$A$4:$AR$1168,16,0),"")/100*C198,"")</f>
        <v/>
      </c>
      <c r="S198" s="74" t="str">
        <f>IF($A198&lt;&gt;"",IF($A198&lt;&gt;"",VLOOKUP($A198,'TABELA '!$A$4:$AR$1168,17,0),"")/100*C198,"")</f>
        <v/>
      </c>
      <c r="T198" s="74" t="str">
        <f>IF($A198&lt;&gt;"",IF($A198&lt;&gt;"",VLOOKUP($A198,'TABELA '!$A$4:$AR$1168,18,0),"")/100*C198,"")</f>
        <v/>
      </c>
      <c r="U198" s="74" t="str">
        <f>IF($A198&lt;&gt;"",IF($A198&lt;&gt;"",VLOOKUP($A198,'TABELA '!$A$4:$AR$1168,19,0),"")/100*C198,"")</f>
        <v/>
      </c>
      <c r="V198" s="74" t="str">
        <f>IF($A198&lt;&gt;"",IF($A198&lt;&gt;"",VLOOKUP($A198,'TABELA '!$A$4:$AR$1168,38,0),"")/100*C198,"")</f>
        <v/>
      </c>
      <c r="W198" s="69"/>
    </row>
    <row r="199" spans="1:23" x14ac:dyDescent="0.2">
      <c r="A199" s="71"/>
      <c r="B199" s="65" t="str">
        <f>IF(A199&lt;&gt;"",VLOOKUP(A199,'TABELA '!A153:AR1318,2,0),"")</f>
        <v/>
      </c>
      <c r="C199" s="72"/>
      <c r="D199" s="72"/>
      <c r="E199" s="73" t="str">
        <f>IF($A199&lt;&gt;"",IF($A199&lt;&gt;"",VLOOKUP($A199,'TABELA '!$A$4:$AR$1168,3,0),"")/100*C199,"")</f>
        <v/>
      </c>
      <c r="F199" s="74" t="str">
        <f>IF($A199&lt;&gt;"",IF($A199&lt;&gt;"",VLOOKUP($A199,'TABELA '!$A$4:$AR$1109,4,0),"")/100*C199/100*C199,"")</f>
        <v/>
      </c>
      <c r="G199" s="74" t="str">
        <f>IF($A199&lt;&gt;"",IF($A199&lt;&gt;"",VLOOKUP($A199,'TABELA '!$A$4:$AR$1168,5,0),"")/100*C199,"")</f>
        <v/>
      </c>
      <c r="H199" s="74" t="str">
        <f>IF($A199&lt;&gt;"",IF($A199&lt;&gt;"",VLOOKUP($A199,'TABELA '!$A$4:$AR$1168,6,0),"")/100*C199,"")</f>
        <v/>
      </c>
      <c r="I199" s="74" t="str">
        <f>IF($A199&lt;&gt;"",IF($A199&lt;&gt;"",VLOOKUP($A199,'TABELA '!$A$4:$AR$1168,7,0),"")/100*C199,"")</f>
        <v/>
      </c>
      <c r="J199" s="74" t="str">
        <f>IF($A199&lt;&gt;"",IF($A199&lt;&gt;"",VLOOKUP($A199,'TABELA '!$A$4:$AR$1168,8,0),"")/100*C199,"")</f>
        <v/>
      </c>
      <c r="K199" s="74" t="str">
        <f>IF($A199&lt;&gt;"",IF($A199&lt;&gt;"",VLOOKUP($A199,'TABELA '!$A$4:$AR$1171,11,0),"")/100*C199,"")</f>
        <v/>
      </c>
      <c r="L199" s="74" t="str">
        <f>IF($A199&lt;&gt;"",IF($A199&lt;&gt;"",VLOOKUP($A199,'TABELA '!$A$4:$AR$1109,10,0),"")/100*C199,"")</f>
        <v/>
      </c>
      <c r="M199" s="74" t="str">
        <f>IF($A199&lt;&gt;"",IF($A199&lt;&gt;"",VLOOKUP($A199,'TABELA '!$A$4:$AR$1109,11,0),"")/100*H199,"")</f>
        <v/>
      </c>
      <c r="N199" s="74" t="str">
        <f>IF($A199&lt;&gt;"",IF($A199&lt;&gt;"",VLOOKUP($A199,'TABELA '!$A$4:$AR$1109,12,0),"")/100*C199,"")</f>
        <v/>
      </c>
      <c r="O199" s="74" t="str">
        <f>IF($A199&lt;&gt;"",IF($A199&lt;&gt;"",VLOOKUP($A199,'TABELA '!$A$4:$AR$1109,13,0),"")/100*C199,"")</f>
        <v/>
      </c>
      <c r="P199" s="74" t="str">
        <f>IF($A199&lt;&gt;"",IF($A199&lt;&gt;"",VLOOKUP($A199,'TABELA '!$A$4:$AR$1109,14,0),"")/100*C199,"")</f>
        <v/>
      </c>
      <c r="Q199" s="74" t="str">
        <f>IF($A199&lt;&gt;"",IF($A199&lt;&gt;"",VLOOKUP($A199,'TABELA '!$A$4:$AR$1109,15,0),"")/100*C199,"")</f>
        <v/>
      </c>
      <c r="R199" s="74" t="str">
        <f>IF($A199&lt;&gt;"",IF($A199&lt;&gt;"",VLOOKUP($A199,'TABELA '!$A$4:$AR$1168,16,0),"")/100*C199,"")</f>
        <v/>
      </c>
      <c r="S199" s="74" t="str">
        <f>IF($A199&lt;&gt;"",IF($A199&lt;&gt;"",VLOOKUP($A199,'TABELA '!$A$4:$AR$1168,17,0),"")/100*C199,"")</f>
        <v/>
      </c>
      <c r="T199" s="74" t="str">
        <f>IF($A199&lt;&gt;"",IF($A199&lt;&gt;"",VLOOKUP($A199,'TABELA '!$A$4:$AR$1168,18,0),"")/100*C199,"")</f>
        <v/>
      </c>
      <c r="U199" s="74" t="str">
        <f>IF($A199&lt;&gt;"",IF($A199&lt;&gt;"",VLOOKUP($A199,'TABELA '!$A$4:$AR$1168,19,0),"")/100*C199,"")</f>
        <v/>
      </c>
      <c r="V199" s="74" t="str">
        <f>IF($A199&lt;&gt;"",IF($A199&lt;&gt;"",VLOOKUP($A199,'TABELA '!$A$4:$AR$1168,38,0),"")/100*C199,"")</f>
        <v/>
      </c>
      <c r="W199" s="69"/>
    </row>
    <row r="200" spans="1:23" x14ac:dyDescent="0.2">
      <c r="A200" s="71"/>
      <c r="B200" s="65" t="str">
        <f>IF(A200&lt;&gt;"",VLOOKUP(A200,'TABELA '!A154:AR1319,2,0),"")</f>
        <v/>
      </c>
      <c r="C200" s="72"/>
      <c r="D200" s="72"/>
      <c r="E200" s="73" t="str">
        <f>IF($A200&lt;&gt;"",IF($A200&lt;&gt;"",VLOOKUP($A200,'TABELA '!$A$4:$AR$1168,3,0),"")/100*C200,"")</f>
        <v/>
      </c>
      <c r="F200" s="74" t="str">
        <f>IF($A200&lt;&gt;"",IF($A200&lt;&gt;"",VLOOKUP($A200,'TABELA '!$A$4:$AR$1109,4,0),"")/100*C200/100*C200,"")</f>
        <v/>
      </c>
      <c r="G200" s="74" t="str">
        <f>IF($A200&lt;&gt;"",IF($A200&lt;&gt;"",VLOOKUP($A200,'TABELA '!$A$4:$AR$1168,5,0),"")/100*C200,"")</f>
        <v/>
      </c>
      <c r="H200" s="74" t="str">
        <f>IF($A200&lt;&gt;"",IF($A200&lt;&gt;"",VLOOKUP($A200,'TABELA '!$A$4:$AR$1168,6,0),"")/100*C200,"")</f>
        <v/>
      </c>
      <c r="I200" s="74" t="str">
        <f>IF($A200&lt;&gt;"",IF($A200&lt;&gt;"",VLOOKUP($A200,'TABELA '!$A$4:$AR$1168,7,0),"")/100*C200,"")</f>
        <v/>
      </c>
      <c r="J200" s="74" t="str">
        <f>IF($A200&lt;&gt;"",IF($A200&lt;&gt;"",VLOOKUP($A200,'TABELA '!$A$4:$AR$1168,8,0),"")/100*C200,"")</f>
        <v/>
      </c>
      <c r="K200" s="74" t="str">
        <f>IF($A200&lt;&gt;"",IF($A200&lt;&gt;"",VLOOKUP($A200,'TABELA '!$A$4:$AR$1171,11,0),"")/100*C200,"")</f>
        <v/>
      </c>
      <c r="L200" s="74" t="str">
        <f>IF($A200&lt;&gt;"",IF($A200&lt;&gt;"",VLOOKUP($A200,'TABELA '!$A$4:$AR$1109,10,0),"")/100*C200,"")</f>
        <v/>
      </c>
      <c r="M200" s="74" t="str">
        <f>IF($A200&lt;&gt;"",IF($A200&lt;&gt;"",VLOOKUP($A200,'TABELA '!$A$4:$AR$1109,11,0),"")/100*H200,"")</f>
        <v/>
      </c>
      <c r="N200" s="74" t="str">
        <f>IF($A200&lt;&gt;"",IF($A200&lt;&gt;"",VLOOKUP($A200,'TABELA '!$A$4:$AR$1109,12,0),"")/100*C200,"")</f>
        <v/>
      </c>
      <c r="O200" s="74" t="str">
        <f>IF($A200&lt;&gt;"",IF($A200&lt;&gt;"",VLOOKUP($A200,'TABELA '!$A$4:$AR$1109,13,0),"")/100*C200,"")</f>
        <v/>
      </c>
      <c r="P200" s="74" t="str">
        <f>IF($A200&lt;&gt;"",IF($A200&lt;&gt;"",VLOOKUP($A200,'TABELA '!$A$4:$AR$1109,14,0),"")/100*C200,"")</f>
        <v/>
      </c>
      <c r="Q200" s="74" t="str">
        <f>IF($A200&lt;&gt;"",IF($A200&lt;&gt;"",VLOOKUP($A200,'TABELA '!$A$4:$AR$1109,15,0),"")/100*C200,"")</f>
        <v/>
      </c>
      <c r="R200" s="74" t="str">
        <f>IF($A200&lt;&gt;"",IF($A200&lt;&gt;"",VLOOKUP($A200,'TABELA '!$A$4:$AR$1168,16,0),"")/100*C200,"")</f>
        <v/>
      </c>
      <c r="S200" s="74" t="str">
        <f>IF($A200&lt;&gt;"",IF($A200&lt;&gt;"",VLOOKUP($A200,'TABELA '!$A$4:$AR$1168,17,0),"")/100*C200,"")</f>
        <v/>
      </c>
      <c r="T200" s="74" t="str">
        <f>IF($A200&lt;&gt;"",IF($A200&lt;&gt;"",VLOOKUP($A200,'TABELA '!$A$4:$AR$1168,18,0),"")/100*C200,"")</f>
        <v/>
      </c>
      <c r="U200" s="74" t="str">
        <f>IF($A200&lt;&gt;"",IF($A200&lt;&gt;"",VLOOKUP($A200,'TABELA '!$A$4:$AR$1168,19,0),"")/100*C200,"")</f>
        <v/>
      </c>
      <c r="V200" s="74" t="str">
        <f>IF($A200&lt;&gt;"",IF($A200&lt;&gt;"",VLOOKUP($A200,'TABELA '!$A$4:$AR$1168,38,0),"")/100*C200,"")</f>
        <v/>
      </c>
      <c r="W200" s="69"/>
    </row>
    <row r="201" spans="1:23" x14ac:dyDescent="0.2">
      <c r="A201" s="71"/>
      <c r="B201" s="65" t="str">
        <f>IF(A201&lt;&gt;"",VLOOKUP(A201,'TABELA '!A155:AR1320,2,0),"")</f>
        <v/>
      </c>
      <c r="C201" s="72"/>
      <c r="D201" s="72"/>
      <c r="E201" s="73" t="str">
        <f>IF($A201&lt;&gt;"",IF($A201&lt;&gt;"",VLOOKUP($A201,'TABELA '!$A$4:$AR$1168,3,0),"")/100*C201,"")</f>
        <v/>
      </c>
      <c r="F201" s="74" t="str">
        <f>IF($A201&lt;&gt;"",IF($A201&lt;&gt;"",VLOOKUP($A201,'TABELA '!$A$4:$AR$1109,4,0),"")/100*C201/100*C201,"")</f>
        <v/>
      </c>
      <c r="G201" s="74" t="str">
        <f>IF($A201&lt;&gt;"",IF($A201&lt;&gt;"",VLOOKUP($A201,'TABELA '!$A$4:$AR$1168,5,0),"")/100*C201,"")</f>
        <v/>
      </c>
      <c r="H201" s="74" t="str">
        <f>IF($A201&lt;&gt;"",IF($A201&lt;&gt;"",VLOOKUP($A201,'TABELA '!$A$4:$AR$1168,6,0),"")/100*C201,"")</f>
        <v/>
      </c>
      <c r="I201" s="74" t="str">
        <f>IF($A201&lt;&gt;"",IF($A201&lt;&gt;"",VLOOKUP($A201,'TABELA '!$A$4:$AR$1168,7,0),"")/100*C201,"")</f>
        <v/>
      </c>
      <c r="J201" s="74" t="str">
        <f>IF($A201&lt;&gt;"",IF($A201&lt;&gt;"",VLOOKUP($A201,'TABELA '!$A$4:$AR$1168,8,0),"")/100*C201,"")</f>
        <v/>
      </c>
      <c r="K201" s="74" t="str">
        <f>IF($A201&lt;&gt;"",IF($A201&lt;&gt;"",VLOOKUP($A201,'TABELA '!$A$4:$AR$1171,11,0),"")/100*C201,"")</f>
        <v/>
      </c>
      <c r="L201" s="74" t="str">
        <f>IF($A201&lt;&gt;"",IF($A201&lt;&gt;"",VLOOKUP($A201,'TABELA '!$A$4:$AR$1109,10,0),"")/100*C201,"")</f>
        <v/>
      </c>
      <c r="M201" s="74" t="str">
        <f>IF($A201&lt;&gt;"",IF($A201&lt;&gt;"",VLOOKUP($A201,'TABELA '!$A$4:$AR$1109,11,0),"")/100*H201,"")</f>
        <v/>
      </c>
      <c r="N201" s="74" t="str">
        <f>IF($A201&lt;&gt;"",IF($A201&lt;&gt;"",VLOOKUP($A201,'TABELA '!$A$4:$AR$1109,12,0),"")/100*C201,"")</f>
        <v/>
      </c>
      <c r="O201" s="74" t="str">
        <f>IF($A201&lt;&gt;"",IF($A201&lt;&gt;"",VLOOKUP($A201,'TABELA '!$A$4:$AR$1109,13,0),"")/100*C201,"")</f>
        <v/>
      </c>
      <c r="P201" s="74" t="str">
        <f>IF($A201&lt;&gt;"",IF($A201&lt;&gt;"",VLOOKUP($A201,'TABELA '!$A$4:$AR$1109,14,0),"")/100*C201,"")</f>
        <v/>
      </c>
      <c r="Q201" s="74" t="str">
        <f>IF($A201&lt;&gt;"",IF($A201&lt;&gt;"",VLOOKUP($A201,'TABELA '!$A$4:$AR$1109,15,0),"")/100*C201,"")</f>
        <v/>
      </c>
      <c r="R201" s="74" t="str">
        <f>IF($A201&lt;&gt;"",IF($A201&lt;&gt;"",VLOOKUP($A201,'TABELA '!$A$4:$AR$1168,16,0),"")/100*C201,"")</f>
        <v/>
      </c>
      <c r="S201" s="74" t="str">
        <f>IF($A201&lt;&gt;"",IF($A201&lt;&gt;"",VLOOKUP($A201,'TABELA '!$A$4:$AR$1168,17,0),"")/100*C201,"")</f>
        <v/>
      </c>
      <c r="T201" s="74" t="str">
        <f>IF($A201&lt;&gt;"",IF($A201&lt;&gt;"",VLOOKUP($A201,'TABELA '!$A$4:$AR$1168,18,0),"")/100*C201,"")</f>
        <v/>
      </c>
      <c r="U201" s="74" t="str">
        <f>IF($A201&lt;&gt;"",IF($A201&lt;&gt;"",VLOOKUP($A201,'TABELA '!$A$4:$AR$1168,19,0),"")/100*C201,"")</f>
        <v/>
      </c>
      <c r="V201" s="74" t="str">
        <f>IF($A201&lt;&gt;"",IF($A201&lt;&gt;"",VLOOKUP($A201,'TABELA '!$A$4:$AR$1168,38,0),"")/100*C201,"")</f>
        <v/>
      </c>
      <c r="W201" s="69"/>
    </row>
    <row r="202" spans="1:23" x14ac:dyDescent="0.2">
      <c r="A202" s="71"/>
      <c r="B202" s="65" t="str">
        <f>IF(A202&lt;&gt;"",VLOOKUP(A202,'TABELA '!A156:AR1321,2,0),"")</f>
        <v/>
      </c>
      <c r="C202" s="72"/>
      <c r="D202" s="72"/>
      <c r="E202" s="73" t="str">
        <f>IF($A202&lt;&gt;"",IF($A202&lt;&gt;"",VLOOKUP($A202,'TABELA '!$A$4:$AR$1168,3,0),"")/100*C202,"")</f>
        <v/>
      </c>
      <c r="F202" s="74" t="str">
        <f>IF($A202&lt;&gt;"",IF($A202&lt;&gt;"",VLOOKUP($A202,'TABELA '!$A$4:$AR$1109,4,0),"")/100*C202/100*C202,"")</f>
        <v/>
      </c>
      <c r="G202" s="74" t="str">
        <f>IF($A202&lt;&gt;"",IF($A202&lt;&gt;"",VLOOKUP($A202,'TABELA '!$A$4:$AR$1168,5,0),"")/100*C202,"")</f>
        <v/>
      </c>
      <c r="H202" s="74" t="str">
        <f>IF($A202&lt;&gt;"",IF($A202&lt;&gt;"",VLOOKUP($A202,'TABELA '!$A$4:$AR$1168,6,0),"")/100*C202,"")</f>
        <v/>
      </c>
      <c r="I202" s="74" t="str">
        <f>IF($A202&lt;&gt;"",IF($A202&lt;&gt;"",VLOOKUP($A202,'TABELA '!$A$4:$AR$1168,7,0),"")/100*C202,"")</f>
        <v/>
      </c>
      <c r="J202" s="74" t="str">
        <f>IF($A202&lt;&gt;"",IF($A202&lt;&gt;"",VLOOKUP($A202,'TABELA '!$A$4:$AR$1168,8,0),"")/100*C202,"")</f>
        <v/>
      </c>
      <c r="K202" s="74" t="str">
        <f>IF($A202&lt;&gt;"",IF($A202&lt;&gt;"",VLOOKUP($A202,'TABELA '!$A$4:$AR$1171,11,0),"")/100*C202,"")</f>
        <v/>
      </c>
      <c r="L202" s="74" t="str">
        <f>IF($A202&lt;&gt;"",IF($A202&lt;&gt;"",VLOOKUP($A202,'TABELA '!$A$4:$AR$1109,10,0),"")/100*C202,"")</f>
        <v/>
      </c>
      <c r="M202" s="74" t="str">
        <f>IF($A202&lt;&gt;"",IF($A202&lt;&gt;"",VLOOKUP($A202,'TABELA '!$A$4:$AR$1109,11,0),"")/100*H202,"")</f>
        <v/>
      </c>
      <c r="N202" s="74" t="str">
        <f>IF($A202&lt;&gt;"",IF($A202&lt;&gt;"",VLOOKUP($A202,'TABELA '!$A$4:$AR$1109,12,0),"")/100*C202,"")</f>
        <v/>
      </c>
      <c r="O202" s="74" t="str">
        <f>IF($A202&lt;&gt;"",IF($A202&lt;&gt;"",VLOOKUP($A202,'TABELA '!$A$4:$AR$1109,13,0),"")/100*C202,"")</f>
        <v/>
      </c>
      <c r="P202" s="74" t="str">
        <f>IF($A202&lt;&gt;"",IF($A202&lt;&gt;"",VLOOKUP($A202,'TABELA '!$A$4:$AR$1109,14,0),"")/100*C202,"")</f>
        <v/>
      </c>
      <c r="Q202" s="74" t="str">
        <f>IF($A202&lt;&gt;"",IF($A202&lt;&gt;"",VLOOKUP($A202,'TABELA '!$A$4:$AR$1109,15,0),"")/100*C202,"")</f>
        <v/>
      </c>
      <c r="R202" s="74" t="str">
        <f>IF($A202&lt;&gt;"",IF($A202&lt;&gt;"",VLOOKUP($A202,'TABELA '!$A$4:$AR$1168,16,0),"")/100*C202,"")</f>
        <v/>
      </c>
      <c r="S202" s="74" t="str">
        <f>IF($A202&lt;&gt;"",IF($A202&lt;&gt;"",VLOOKUP($A202,'TABELA '!$A$4:$AR$1168,17,0),"")/100*C202,"")</f>
        <v/>
      </c>
      <c r="T202" s="74" t="str">
        <f>IF($A202&lt;&gt;"",IF($A202&lt;&gt;"",VLOOKUP($A202,'TABELA '!$A$4:$AR$1168,18,0),"")/100*C202,"")</f>
        <v/>
      </c>
      <c r="U202" s="74" t="str">
        <f>IF($A202&lt;&gt;"",IF($A202&lt;&gt;"",VLOOKUP($A202,'TABELA '!$A$4:$AR$1168,19,0),"")/100*C202,"")</f>
        <v/>
      </c>
      <c r="V202" s="74" t="str">
        <f>IF($A202&lt;&gt;"",IF($A202&lt;&gt;"",VLOOKUP($A202,'TABELA '!$A$4:$AR$1168,38,0),"")/100*C202,"")</f>
        <v/>
      </c>
      <c r="W202" s="69"/>
    </row>
    <row r="203" spans="1:23" x14ac:dyDescent="0.2">
      <c r="A203" s="71"/>
      <c r="B203" s="65" t="str">
        <f>IF(A203&lt;&gt;"",VLOOKUP(A203,'TABELA '!A157:AR1322,2,0),"")</f>
        <v/>
      </c>
      <c r="C203" s="72"/>
      <c r="D203" s="72"/>
      <c r="E203" s="73" t="str">
        <f>IF($A203&lt;&gt;"",IF($A203&lt;&gt;"",VLOOKUP($A203,'TABELA '!$A$4:$AR$1168,3,0),"")/100*C203,"")</f>
        <v/>
      </c>
      <c r="F203" s="74" t="str">
        <f>IF($A203&lt;&gt;"",IF($A203&lt;&gt;"",VLOOKUP($A203,'TABELA '!$A$4:$AR$1109,4,0),"")/100*C203/100*C203,"")</f>
        <v/>
      </c>
      <c r="G203" s="74" t="str">
        <f>IF($A203&lt;&gt;"",IF($A203&lt;&gt;"",VLOOKUP($A203,'TABELA '!$A$4:$AR$1168,5,0),"")/100*C203,"")</f>
        <v/>
      </c>
      <c r="H203" s="74" t="str">
        <f>IF($A203&lt;&gt;"",IF($A203&lt;&gt;"",VLOOKUP($A203,'TABELA '!$A$4:$AR$1168,6,0),"")/100*C203,"")</f>
        <v/>
      </c>
      <c r="I203" s="74" t="str">
        <f>IF($A203&lt;&gt;"",IF($A203&lt;&gt;"",VLOOKUP($A203,'TABELA '!$A$4:$AR$1168,7,0),"")/100*C203,"")</f>
        <v/>
      </c>
      <c r="J203" s="74" t="str">
        <f>IF($A203&lt;&gt;"",IF($A203&lt;&gt;"",VLOOKUP($A203,'TABELA '!$A$4:$AR$1168,8,0),"")/100*C203,"")</f>
        <v/>
      </c>
      <c r="K203" s="74" t="str">
        <f>IF($A203&lt;&gt;"",IF($A203&lt;&gt;"",VLOOKUP($A203,'TABELA '!$A$4:$AR$1171,11,0),"")/100*C203,"")</f>
        <v/>
      </c>
      <c r="L203" s="74" t="str">
        <f>IF($A203&lt;&gt;"",IF($A203&lt;&gt;"",VLOOKUP($A203,'TABELA '!$A$4:$AR$1109,10,0),"")/100*C203,"")</f>
        <v/>
      </c>
      <c r="M203" s="74" t="str">
        <f>IF($A203&lt;&gt;"",IF($A203&lt;&gt;"",VLOOKUP($A203,'TABELA '!$A$4:$AR$1109,11,0),"")/100*H203,"")</f>
        <v/>
      </c>
      <c r="N203" s="74" t="str">
        <f>IF($A203&lt;&gt;"",IF($A203&lt;&gt;"",VLOOKUP($A203,'TABELA '!$A$4:$AR$1109,12,0),"")/100*C203,"")</f>
        <v/>
      </c>
      <c r="O203" s="74" t="str">
        <f>IF($A203&lt;&gt;"",IF($A203&lt;&gt;"",VLOOKUP($A203,'TABELA '!$A$4:$AR$1109,13,0),"")/100*C203,"")</f>
        <v/>
      </c>
      <c r="P203" s="74" t="str">
        <f>IF($A203&lt;&gt;"",IF($A203&lt;&gt;"",VLOOKUP($A203,'TABELA '!$A$4:$AR$1109,14,0),"")/100*C203,"")</f>
        <v/>
      </c>
      <c r="Q203" s="74" t="str">
        <f>IF($A203&lt;&gt;"",IF($A203&lt;&gt;"",VLOOKUP($A203,'TABELA '!$A$4:$AR$1109,15,0),"")/100*C203,"")</f>
        <v/>
      </c>
      <c r="R203" s="74" t="str">
        <f>IF($A203&lt;&gt;"",IF($A203&lt;&gt;"",VLOOKUP($A203,'TABELA '!$A$4:$AR$1168,16,0),"")/100*C203,"")</f>
        <v/>
      </c>
      <c r="S203" s="74" t="str">
        <f>IF($A203&lt;&gt;"",IF($A203&lt;&gt;"",VLOOKUP($A203,'TABELA '!$A$4:$AR$1168,17,0),"")/100*C203,"")</f>
        <v/>
      </c>
      <c r="T203" s="74" t="str">
        <f>IF($A203&lt;&gt;"",IF($A203&lt;&gt;"",VLOOKUP($A203,'TABELA '!$A$4:$AR$1168,18,0),"")/100*C203,"")</f>
        <v/>
      </c>
      <c r="U203" s="74" t="str">
        <f>IF($A203&lt;&gt;"",IF($A203&lt;&gt;"",VLOOKUP($A203,'TABELA '!$A$4:$AR$1168,19,0),"")/100*C203,"")</f>
        <v/>
      </c>
      <c r="V203" s="74" t="str">
        <f>IF($A203&lt;&gt;"",IF($A203&lt;&gt;"",VLOOKUP($A203,'TABELA '!$A$4:$AR$1168,38,0),"")/100*C203,"")</f>
        <v/>
      </c>
      <c r="W203" s="69"/>
    </row>
    <row r="204" spans="1:23" x14ac:dyDescent="0.2">
      <c r="A204" s="71"/>
      <c r="B204" s="65" t="str">
        <f>IF(A204&lt;&gt;"",VLOOKUP(A204,'TABELA '!A158:AR1323,2,0),"")</f>
        <v/>
      </c>
      <c r="C204" s="72"/>
      <c r="D204" s="72"/>
      <c r="E204" s="73" t="str">
        <f>IF($A204&lt;&gt;"",IF($A204&lt;&gt;"",VLOOKUP($A204,'TABELA '!$A$4:$AR$1168,3,0),"")/100*C204,"")</f>
        <v/>
      </c>
      <c r="F204" s="74" t="str">
        <f>IF($A204&lt;&gt;"",IF($A204&lt;&gt;"",VLOOKUP($A204,'TABELA '!$A$4:$AR$1109,4,0),"")/100*C204/100*C204,"")</f>
        <v/>
      </c>
      <c r="G204" s="74" t="str">
        <f>IF($A204&lt;&gt;"",IF($A204&lt;&gt;"",VLOOKUP($A204,'TABELA '!$A$4:$AR$1168,5,0),"")/100*C204,"")</f>
        <v/>
      </c>
      <c r="H204" s="74" t="str">
        <f>IF($A204&lt;&gt;"",IF($A204&lt;&gt;"",VLOOKUP($A204,'TABELA '!$A$4:$AR$1168,6,0),"")/100*C204,"")</f>
        <v/>
      </c>
      <c r="I204" s="74" t="str">
        <f>IF($A204&lt;&gt;"",IF($A204&lt;&gt;"",VLOOKUP($A204,'TABELA '!$A$4:$AR$1168,7,0),"")/100*C204,"")</f>
        <v/>
      </c>
      <c r="J204" s="74" t="str">
        <f>IF($A204&lt;&gt;"",IF($A204&lt;&gt;"",VLOOKUP($A204,'TABELA '!$A$4:$AR$1168,8,0),"")/100*C204,"")</f>
        <v/>
      </c>
      <c r="K204" s="74" t="str">
        <f>IF($A204&lt;&gt;"",IF($A204&lt;&gt;"",VLOOKUP($A204,'TABELA '!$A$4:$AR$1171,11,0),"")/100*C204,"")</f>
        <v/>
      </c>
      <c r="L204" s="74" t="str">
        <f>IF($A204&lt;&gt;"",IF($A204&lt;&gt;"",VLOOKUP($A204,'TABELA '!$A$4:$AR$1109,10,0),"")/100*C204,"")</f>
        <v/>
      </c>
      <c r="M204" s="74" t="str">
        <f>IF($A204&lt;&gt;"",IF($A204&lt;&gt;"",VLOOKUP($A204,'TABELA '!$A$4:$AR$1109,11,0),"")/100*H204,"")</f>
        <v/>
      </c>
      <c r="N204" s="74" t="str">
        <f>IF($A204&lt;&gt;"",IF($A204&lt;&gt;"",VLOOKUP($A204,'TABELA '!$A$4:$AR$1109,12,0),"")/100*C204,"")</f>
        <v/>
      </c>
      <c r="O204" s="74" t="str">
        <f>IF($A204&lt;&gt;"",IF($A204&lt;&gt;"",VLOOKUP($A204,'TABELA '!$A$4:$AR$1109,13,0),"")/100*C204,"")</f>
        <v/>
      </c>
      <c r="P204" s="74" t="str">
        <f>IF($A204&lt;&gt;"",IF($A204&lt;&gt;"",VLOOKUP($A204,'TABELA '!$A$4:$AR$1109,14,0),"")/100*C204,"")</f>
        <v/>
      </c>
      <c r="Q204" s="74" t="str">
        <f>IF($A204&lt;&gt;"",IF($A204&lt;&gt;"",VLOOKUP($A204,'TABELA '!$A$4:$AR$1109,15,0),"")/100*C204,"")</f>
        <v/>
      </c>
      <c r="R204" s="74" t="str">
        <f>IF($A204&lt;&gt;"",IF($A204&lt;&gt;"",VLOOKUP($A204,'TABELA '!$A$4:$AR$1168,16,0),"")/100*C204,"")</f>
        <v/>
      </c>
      <c r="S204" s="74" t="str">
        <f>IF($A204&lt;&gt;"",IF($A204&lt;&gt;"",VLOOKUP($A204,'TABELA '!$A$4:$AR$1168,17,0),"")/100*C204,"")</f>
        <v/>
      </c>
      <c r="T204" s="74" t="str">
        <f>IF($A204&lt;&gt;"",IF($A204&lt;&gt;"",VLOOKUP($A204,'TABELA '!$A$4:$AR$1168,18,0),"")/100*C204,"")</f>
        <v/>
      </c>
      <c r="U204" s="74" t="str">
        <f>IF($A204&lt;&gt;"",IF($A204&lt;&gt;"",VLOOKUP($A204,'TABELA '!$A$4:$AR$1168,19,0),"")/100*C204,"")</f>
        <v/>
      </c>
      <c r="V204" s="74" t="str">
        <f>IF($A204&lt;&gt;"",IF($A204&lt;&gt;"",VLOOKUP($A204,'TABELA '!$A$4:$AR$1168,38,0),"")/100*C204,"")</f>
        <v/>
      </c>
      <c r="W204" s="69"/>
    </row>
    <row r="205" spans="1:23" x14ac:dyDescent="0.2">
      <c r="A205" s="71"/>
      <c r="B205" s="65" t="str">
        <f>IF(A205&lt;&gt;"",VLOOKUP(A205,'TABELA '!A159:AR1324,2,0),"")</f>
        <v/>
      </c>
      <c r="C205" s="72"/>
      <c r="D205" s="72"/>
      <c r="E205" s="73" t="str">
        <f>IF($A205&lt;&gt;"",IF($A205&lt;&gt;"",VLOOKUP($A205,'TABELA '!$A$4:$AR$1168,3,0),"")/100*C205,"")</f>
        <v/>
      </c>
      <c r="F205" s="74" t="str">
        <f>IF($A205&lt;&gt;"",IF($A205&lt;&gt;"",VLOOKUP($A205,'TABELA '!$A$4:$AR$1109,4,0),"")/100*C205/100*C205,"")</f>
        <v/>
      </c>
      <c r="G205" s="74" t="str">
        <f>IF($A205&lt;&gt;"",IF($A205&lt;&gt;"",VLOOKUP($A205,'TABELA '!$A$4:$AR$1168,5,0),"")/100*C205,"")</f>
        <v/>
      </c>
      <c r="H205" s="74" t="str">
        <f>IF($A205&lt;&gt;"",IF($A205&lt;&gt;"",VLOOKUP($A205,'TABELA '!$A$4:$AR$1168,6,0),"")/100*C205,"")</f>
        <v/>
      </c>
      <c r="I205" s="74" t="str">
        <f>IF($A205&lt;&gt;"",IF($A205&lt;&gt;"",VLOOKUP($A205,'TABELA '!$A$4:$AR$1168,7,0),"")/100*C205,"")</f>
        <v/>
      </c>
      <c r="J205" s="74" t="str">
        <f>IF($A205&lt;&gt;"",IF($A205&lt;&gt;"",VLOOKUP($A205,'TABELA '!$A$4:$AR$1168,8,0),"")/100*C205,"")</f>
        <v/>
      </c>
      <c r="K205" s="74" t="str">
        <f>IF($A205&lt;&gt;"",IF($A205&lt;&gt;"",VLOOKUP($A205,'TABELA '!$A$4:$AR$1171,11,0),"")/100*C205,"")</f>
        <v/>
      </c>
      <c r="L205" s="74" t="str">
        <f>IF($A205&lt;&gt;"",IF($A205&lt;&gt;"",VLOOKUP($A205,'TABELA '!$A$4:$AR$1109,10,0),"")/100*C205,"")</f>
        <v/>
      </c>
      <c r="M205" s="74" t="str">
        <f>IF($A205&lt;&gt;"",IF($A205&lt;&gt;"",VLOOKUP($A205,'TABELA '!$A$4:$AR$1109,11,0),"")/100*H205,"")</f>
        <v/>
      </c>
      <c r="N205" s="74" t="str">
        <f>IF($A205&lt;&gt;"",IF($A205&lt;&gt;"",VLOOKUP($A205,'TABELA '!$A$4:$AR$1109,12,0),"")/100*C205,"")</f>
        <v/>
      </c>
      <c r="O205" s="74" t="str">
        <f>IF($A205&lt;&gt;"",IF($A205&lt;&gt;"",VLOOKUP($A205,'TABELA '!$A$4:$AR$1109,13,0),"")/100*C205,"")</f>
        <v/>
      </c>
      <c r="P205" s="74" t="str">
        <f>IF($A205&lt;&gt;"",IF($A205&lt;&gt;"",VLOOKUP($A205,'TABELA '!$A$4:$AR$1109,14,0),"")/100*C205,"")</f>
        <v/>
      </c>
      <c r="Q205" s="74" t="str">
        <f>IF($A205&lt;&gt;"",IF($A205&lt;&gt;"",VLOOKUP($A205,'TABELA '!$A$4:$AR$1109,15,0),"")/100*C205,"")</f>
        <v/>
      </c>
      <c r="R205" s="74" t="str">
        <f>IF($A205&lt;&gt;"",IF($A205&lt;&gt;"",VLOOKUP($A205,'TABELA '!$A$4:$AR$1168,16,0),"")/100*C205,"")</f>
        <v/>
      </c>
      <c r="S205" s="74" t="str">
        <f>IF($A205&lt;&gt;"",IF($A205&lt;&gt;"",VLOOKUP($A205,'TABELA '!$A$4:$AR$1168,17,0),"")/100*C205,"")</f>
        <v/>
      </c>
      <c r="T205" s="74" t="str">
        <f>IF($A205&lt;&gt;"",IF($A205&lt;&gt;"",VLOOKUP($A205,'TABELA '!$A$4:$AR$1168,18,0),"")/100*C205,"")</f>
        <v/>
      </c>
      <c r="U205" s="74" t="str">
        <f>IF($A205&lt;&gt;"",IF($A205&lt;&gt;"",VLOOKUP($A205,'TABELA '!$A$4:$AR$1168,19,0),"")/100*C205,"")</f>
        <v/>
      </c>
      <c r="V205" s="74" t="str">
        <f>IF($A205&lt;&gt;"",IF($A205&lt;&gt;"",VLOOKUP($A205,'TABELA '!$A$4:$AR$1168,38,0),"")/100*C205,"")</f>
        <v/>
      </c>
      <c r="W205" s="69"/>
    </row>
    <row r="206" spans="1:23" x14ac:dyDescent="0.2">
      <c r="A206" s="71"/>
      <c r="B206" s="65" t="str">
        <f>IF(A206&lt;&gt;"",VLOOKUP(A206,'TABELA '!A160:AR1325,2,0),"")</f>
        <v/>
      </c>
      <c r="C206" s="72"/>
      <c r="D206" s="72"/>
      <c r="E206" s="73" t="str">
        <f>IF($A206&lt;&gt;"",IF($A206&lt;&gt;"",VLOOKUP($A206,'TABELA '!$A$4:$AR$1168,3,0),"")/100*C206,"")</f>
        <v/>
      </c>
      <c r="F206" s="74" t="str">
        <f>IF($A206&lt;&gt;"",IF($A206&lt;&gt;"",VLOOKUP($A206,'TABELA '!$A$4:$AR$1109,4,0),"")/100*C206/100*C206,"")</f>
        <v/>
      </c>
      <c r="G206" s="74" t="str">
        <f>IF($A206&lt;&gt;"",IF($A206&lt;&gt;"",VLOOKUP($A206,'TABELA '!$A$4:$AR$1168,5,0),"")/100*C206,"")</f>
        <v/>
      </c>
      <c r="H206" s="74" t="str">
        <f>IF($A206&lt;&gt;"",IF($A206&lt;&gt;"",VLOOKUP($A206,'TABELA '!$A$4:$AR$1168,6,0),"")/100*C206,"")</f>
        <v/>
      </c>
      <c r="I206" s="74" t="str">
        <f>IF($A206&lt;&gt;"",IF($A206&lt;&gt;"",VLOOKUP($A206,'TABELA '!$A$4:$AR$1168,7,0),"")/100*C206,"")</f>
        <v/>
      </c>
      <c r="J206" s="74" t="str">
        <f>IF($A206&lt;&gt;"",IF($A206&lt;&gt;"",VLOOKUP($A206,'TABELA '!$A$4:$AR$1168,8,0),"")/100*C206,"")</f>
        <v/>
      </c>
      <c r="K206" s="74" t="str">
        <f>IF($A206&lt;&gt;"",IF($A206&lt;&gt;"",VLOOKUP($A206,'TABELA '!$A$4:$AR$1171,11,0),"")/100*C206,"")</f>
        <v/>
      </c>
      <c r="L206" s="74" t="str">
        <f>IF($A206&lt;&gt;"",IF($A206&lt;&gt;"",VLOOKUP($A206,'TABELA '!$A$4:$AR$1109,10,0),"")/100*C206,"")</f>
        <v/>
      </c>
      <c r="M206" s="74" t="str">
        <f>IF($A206&lt;&gt;"",IF($A206&lt;&gt;"",VLOOKUP($A206,'TABELA '!$A$4:$AR$1109,11,0),"")/100*H206,"")</f>
        <v/>
      </c>
      <c r="N206" s="74" t="str">
        <f>IF($A206&lt;&gt;"",IF($A206&lt;&gt;"",VLOOKUP($A206,'TABELA '!$A$4:$AR$1109,12,0),"")/100*C206,"")</f>
        <v/>
      </c>
      <c r="O206" s="74" t="str">
        <f>IF($A206&lt;&gt;"",IF($A206&lt;&gt;"",VLOOKUP($A206,'TABELA '!$A$4:$AR$1109,13,0),"")/100*C206,"")</f>
        <v/>
      </c>
      <c r="P206" s="74" t="str">
        <f>IF($A206&lt;&gt;"",IF($A206&lt;&gt;"",VLOOKUP($A206,'TABELA '!$A$4:$AR$1109,14,0),"")/100*C206,"")</f>
        <v/>
      </c>
      <c r="Q206" s="74" t="str">
        <f>IF($A206&lt;&gt;"",IF($A206&lt;&gt;"",VLOOKUP($A206,'TABELA '!$A$4:$AR$1109,15,0),"")/100*C206,"")</f>
        <v/>
      </c>
      <c r="R206" s="74" t="str">
        <f>IF($A206&lt;&gt;"",IF($A206&lt;&gt;"",VLOOKUP($A206,'TABELA '!$A$4:$AR$1168,16,0),"")/100*C206,"")</f>
        <v/>
      </c>
      <c r="S206" s="74" t="str">
        <f>IF($A206&lt;&gt;"",IF($A206&lt;&gt;"",VLOOKUP($A206,'TABELA '!$A$4:$AR$1168,17,0),"")/100*C206,"")</f>
        <v/>
      </c>
      <c r="T206" s="74" t="str">
        <f>IF($A206&lt;&gt;"",IF($A206&lt;&gt;"",VLOOKUP($A206,'TABELA '!$A$4:$AR$1168,18,0),"")/100*C206,"")</f>
        <v/>
      </c>
      <c r="U206" s="74" t="str">
        <f>IF($A206&lt;&gt;"",IF($A206&lt;&gt;"",VLOOKUP($A206,'TABELA '!$A$4:$AR$1168,19,0),"")/100*C206,"")</f>
        <v/>
      </c>
      <c r="V206" s="74" t="str">
        <f>IF($A206&lt;&gt;"",IF($A206&lt;&gt;"",VLOOKUP($A206,'TABELA '!$A$4:$AR$1168,38,0),"")/100*C206,"")</f>
        <v/>
      </c>
      <c r="W206" s="69"/>
    </row>
    <row r="207" spans="1:23" x14ac:dyDescent="0.2">
      <c r="A207" s="71"/>
      <c r="B207" s="65" t="str">
        <f>IF(A207&lt;&gt;"",VLOOKUP(A207,'TABELA '!A161:AR1326,2,0),"")</f>
        <v/>
      </c>
      <c r="C207" s="72"/>
      <c r="D207" s="72"/>
      <c r="E207" s="73" t="str">
        <f>IF($A207&lt;&gt;"",IF($A207&lt;&gt;"",VLOOKUP($A207,'TABELA '!$A$4:$AR$1168,3,0),"")/100*C207,"")</f>
        <v/>
      </c>
      <c r="F207" s="74" t="str">
        <f>IF($A207&lt;&gt;"",IF($A207&lt;&gt;"",VLOOKUP($A207,'TABELA '!$A$4:$AR$1109,4,0),"")/100*C207/100*C207,"")</f>
        <v/>
      </c>
      <c r="G207" s="74" t="str">
        <f>IF($A207&lt;&gt;"",IF($A207&lt;&gt;"",VLOOKUP($A207,'TABELA '!$A$4:$AR$1168,5,0),"")/100*C207,"")</f>
        <v/>
      </c>
      <c r="H207" s="74" t="str">
        <f>IF($A207&lt;&gt;"",IF($A207&lt;&gt;"",VLOOKUP($A207,'TABELA '!$A$4:$AR$1168,6,0),"")/100*C207,"")</f>
        <v/>
      </c>
      <c r="I207" s="74" t="str">
        <f>IF($A207&lt;&gt;"",IF($A207&lt;&gt;"",VLOOKUP($A207,'TABELA '!$A$4:$AR$1168,7,0),"")/100*C207,"")</f>
        <v/>
      </c>
      <c r="J207" s="74" t="str">
        <f>IF($A207&lt;&gt;"",IF($A207&lt;&gt;"",VLOOKUP($A207,'TABELA '!$A$4:$AR$1168,8,0),"")/100*C207,"")</f>
        <v/>
      </c>
      <c r="K207" s="74" t="str">
        <f>IF($A207&lt;&gt;"",IF($A207&lt;&gt;"",VLOOKUP($A207,'TABELA '!$A$4:$AR$1171,11,0),"")/100*C207,"")</f>
        <v/>
      </c>
      <c r="L207" s="74" t="str">
        <f>IF($A207&lt;&gt;"",IF($A207&lt;&gt;"",VLOOKUP($A207,'TABELA '!$A$4:$AR$1109,10,0),"")/100*C207,"")</f>
        <v/>
      </c>
      <c r="M207" s="74" t="str">
        <f>IF($A207&lt;&gt;"",IF($A207&lt;&gt;"",VLOOKUP($A207,'TABELA '!$A$4:$AR$1109,11,0),"")/100*H207,"")</f>
        <v/>
      </c>
      <c r="N207" s="74" t="str">
        <f>IF($A207&lt;&gt;"",IF($A207&lt;&gt;"",VLOOKUP($A207,'TABELA '!$A$4:$AR$1109,12,0),"")/100*C207,"")</f>
        <v/>
      </c>
      <c r="O207" s="74" t="str">
        <f>IF($A207&lt;&gt;"",IF($A207&lt;&gt;"",VLOOKUP($A207,'TABELA '!$A$4:$AR$1109,13,0),"")/100*C207,"")</f>
        <v/>
      </c>
      <c r="P207" s="74" t="str">
        <f>IF($A207&lt;&gt;"",IF($A207&lt;&gt;"",VLOOKUP($A207,'TABELA '!$A$4:$AR$1109,14,0),"")/100*C207,"")</f>
        <v/>
      </c>
      <c r="Q207" s="74" t="str">
        <f>IF($A207&lt;&gt;"",IF($A207&lt;&gt;"",VLOOKUP($A207,'TABELA '!$A$4:$AR$1109,15,0),"")/100*C207,"")</f>
        <v/>
      </c>
      <c r="R207" s="74" t="str">
        <f>IF($A207&lt;&gt;"",IF($A207&lt;&gt;"",VLOOKUP($A207,'TABELA '!$A$4:$AR$1168,16,0),"")/100*C207,"")</f>
        <v/>
      </c>
      <c r="S207" s="74" t="str">
        <f>IF($A207&lt;&gt;"",IF($A207&lt;&gt;"",VLOOKUP($A207,'TABELA '!$A$4:$AR$1168,17,0),"")/100*C207,"")</f>
        <v/>
      </c>
      <c r="T207" s="74" t="str">
        <f>IF($A207&lt;&gt;"",IF($A207&lt;&gt;"",VLOOKUP($A207,'TABELA '!$A$4:$AR$1168,18,0),"")/100*C207,"")</f>
        <v/>
      </c>
      <c r="U207" s="74" t="str">
        <f>IF($A207&lt;&gt;"",IF($A207&lt;&gt;"",VLOOKUP($A207,'TABELA '!$A$4:$AR$1168,19,0),"")/100*C207,"")</f>
        <v/>
      </c>
      <c r="V207" s="74" t="str">
        <f>IF($A207&lt;&gt;"",IF($A207&lt;&gt;"",VLOOKUP($A207,'TABELA '!$A$4:$AR$1168,38,0),"")/100*C207,"")</f>
        <v/>
      </c>
      <c r="W207" s="69"/>
    </row>
    <row r="208" spans="1:23" x14ac:dyDescent="0.2">
      <c r="A208" s="71"/>
      <c r="B208" s="65" t="str">
        <f>IF(A208&lt;&gt;"",VLOOKUP(A208,'TABELA '!A162:AR1327,2,0),"")</f>
        <v/>
      </c>
      <c r="C208" s="72"/>
      <c r="D208" s="72"/>
      <c r="E208" s="73" t="str">
        <f>IF($A208&lt;&gt;"",IF($A208&lt;&gt;"",VLOOKUP($A208,'TABELA '!$A$4:$AR$1168,3,0),"")/100*C208,"")</f>
        <v/>
      </c>
      <c r="F208" s="74" t="str">
        <f>IF($A208&lt;&gt;"",IF($A208&lt;&gt;"",VLOOKUP($A208,'TABELA '!$A$4:$AR$1109,4,0),"")/100*C208/100*C208,"")</f>
        <v/>
      </c>
      <c r="G208" s="74" t="str">
        <f>IF($A208&lt;&gt;"",IF($A208&lt;&gt;"",VLOOKUP($A208,'TABELA '!$A$4:$AR$1168,5,0),"")/100*C208,"")</f>
        <v/>
      </c>
      <c r="H208" s="74" t="str">
        <f>IF($A208&lt;&gt;"",IF($A208&lt;&gt;"",VLOOKUP($A208,'TABELA '!$A$4:$AR$1168,6,0),"")/100*C208,"")</f>
        <v/>
      </c>
      <c r="I208" s="74" t="str">
        <f>IF($A208&lt;&gt;"",IF($A208&lt;&gt;"",VLOOKUP($A208,'TABELA '!$A$4:$AR$1168,7,0),"")/100*C208,"")</f>
        <v/>
      </c>
      <c r="J208" s="74" t="str">
        <f>IF($A208&lt;&gt;"",IF($A208&lt;&gt;"",VLOOKUP($A208,'TABELA '!$A$4:$AR$1168,8,0),"")/100*C208,"")</f>
        <v/>
      </c>
      <c r="K208" s="74" t="str">
        <f>IF($A208&lt;&gt;"",IF($A208&lt;&gt;"",VLOOKUP($A208,'TABELA '!$A$4:$AR$1171,11,0),"")/100*C208,"")</f>
        <v/>
      </c>
      <c r="L208" s="74" t="str">
        <f>IF($A208&lt;&gt;"",IF($A208&lt;&gt;"",VLOOKUP($A208,'TABELA '!$A$4:$AR$1109,10,0),"")/100*C208,"")</f>
        <v/>
      </c>
      <c r="M208" s="74" t="str">
        <f>IF($A208&lt;&gt;"",IF($A208&lt;&gt;"",VLOOKUP($A208,'TABELA '!$A$4:$AR$1109,11,0),"")/100*H208,"")</f>
        <v/>
      </c>
      <c r="N208" s="74" t="str">
        <f>IF($A208&lt;&gt;"",IF($A208&lt;&gt;"",VLOOKUP($A208,'TABELA '!$A$4:$AR$1109,12,0),"")/100*C208,"")</f>
        <v/>
      </c>
      <c r="O208" s="74" t="str">
        <f>IF($A208&lt;&gt;"",IF($A208&lt;&gt;"",VLOOKUP($A208,'TABELA '!$A$4:$AR$1109,13,0),"")/100*C208,"")</f>
        <v/>
      </c>
      <c r="P208" s="74" t="str">
        <f>IF($A208&lt;&gt;"",IF($A208&lt;&gt;"",VLOOKUP($A208,'TABELA '!$A$4:$AR$1109,14,0),"")/100*C208,"")</f>
        <v/>
      </c>
      <c r="Q208" s="74" t="str">
        <f>IF($A208&lt;&gt;"",IF($A208&lt;&gt;"",VLOOKUP($A208,'TABELA '!$A$4:$AR$1109,15,0),"")/100*C208,"")</f>
        <v/>
      </c>
      <c r="R208" s="74" t="str">
        <f>IF($A208&lt;&gt;"",IF($A208&lt;&gt;"",VLOOKUP($A208,'TABELA '!$A$4:$AR$1168,16,0),"")/100*C208,"")</f>
        <v/>
      </c>
      <c r="S208" s="74" t="str">
        <f>IF($A208&lt;&gt;"",IF($A208&lt;&gt;"",VLOOKUP($A208,'TABELA '!$A$4:$AR$1168,17,0),"")/100*C208,"")</f>
        <v/>
      </c>
      <c r="T208" s="74" t="str">
        <f>IF($A208&lt;&gt;"",IF($A208&lt;&gt;"",VLOOKUP($A208,'TABELA '!$A$4:$AR$1168,18,0),"")/100*C208,"")</f>
        <v/>
      </c>
      <c r="U208" s="74" t="str">
        <f>IF($A208&lt;&gt;"",IF($A208&lt;&gt;"",VLOOKUP($A208,'TABELA '!$A$4:$AR$1168,19,0),"")/100*C208,"")</f>
        <v/>
      </c>
      <c r="V208" s="74" t="str">
        <f>IF($A208&lt;&gt;"",IF($A208&lt;&gt;"",VLOOKUP($A208,'TABELA '!$A$4:$AR$1168,38,0),"")/100*C208,"")</f>
        <v/>
      </c>
      <c r="W208" s="69"/>
    </row>
    <row r="209" spans="1:23" x14ac:dyDescent="0.2">
      <c r="A209" s="71"/>
      <c r="B209" s="65" t="str">
        <f>IF(A209&lt;&gt;"",VLOOKUP(A209,'TABELA '!A163:AR1328,2,0),"")</f>
        <v/>
      </c>
      <c r="C209" s="72"/>
      <c r="D209" s="72"/>
      <c r="E209" s="73" t="str">
        <f>IF($A209&lt;&gt;"",IF($A209&lt;&gt;"",VLOOKUP($A209,'TABELA '!$A$4:$AR$1168,3,0),"")/100*C209,"")</f>
        <v/>
      </c>
      <c r="F209" s="74" t="str">
        <f>IF($A209&lt;&gt;"",IF($A209&lt;&gt;"",VLOOKUP($A209,'TABELA '!$A$4:$AR$1109,4,0),"")/100*C209/100*C209,"")</f>
        <v/>
      </c>
      <c r="G209" s="74" t="str">
        <f>IF($A209&lt;&gt;"",IF($A209&lt;&gt;"",VLOOKUP($A209,'TABELA '!$A$4:$AR$1168,5,0),"")/100*C209,"")</f>
        <v/>
      </c>
      <c r="H209" s="74" t="str">
        <f>IF($A209&lt;&gt;"",IF($A209&lt;&gt;"",VLOOKUP($A209,'TABELA '!$A$4:$AR$1168,6,0),"")/100*C209,"")</f>
        <v/>
      </c>
      <c r="I209" s="74" t="str">
        <f>IF($A209&lt;&gt;"",IF($A209&lt;&gt;"",VLOOKUP($A209,'TABELA '!$A$4:$AR$1168,7,0),"")/100*C209,"")</f>
        <v/>
      </c>
      <c r="J209" s="74" t="str">
        <f>IF($A209&lt;&gt;"",IF($A209&lt;&gt;"",VLOOKUP($A209,'TABELA '!$A$4:$AR$1168,8,0),"")/100*C209,"")</f>
        <v/>
      </c>
      <c r="K209" s="74" t="str">
        <f>IF($A209&lt;&gt;"",IF($A209&lt;&gt;"",VLOOKUP($A209,'TABELA '!$A$4:$AR$1171,11,0),"")/100*C209,"")</f>
        <v/>
      </c>
      <c r="L209" s="74" t="str">
        <f>IF($A209&lt;&gt;"",IF($A209&lt;&gt;"",VLOOKUP($A209,'TABELA '!$A$4:$AR$1109,10,0),"")/100*C209,"")</f>
        <v/>
      </c>
      <c r="M209" s="74" t="str">
        <f>IF($A209&lt;&gt;"",IF($A209&lt;&gt;"",VLOOKUP($A209,'TABELA '!$A$4:$AR$1109,11,0),"")/100*H209,"")</f>
        <v/>
      </c>
      <c r="N209" s="74" t="str">
        <f>IF($A209&lt;&gt;"",IF($A209&lt;&gt;"",VLOOKUP($A209,'TABELA '!$A$4:$AR$1109,12,0),"")/100*C209,"")</f>
        <v/>
      </c>
      <c r="O209" s="74" t="str">
        <f>IF($A209&lt;&gt;"",IF($A209&lt;&gt;"",VLOOKUP($A209,'TABELA '!$A$4:$AR$1109,13,0),"")/100*C209,"")</f>
        <v/>
      </c>
      <c r="P209" s="74" t="str">
        <f>IF($A209&lt;&gt;"",IF($A209&lt;&gt;"",VLOOKUP($A209,'TABELA '!$A$4:$AR$1109,14,0),"")/100*C209,"")</f>
        <v/>
      </c>
      <c r="Q209" s="74" t="str">
        <f>IF($A209&lt;&gt;"",IF($A209&lt;&gt;"",VLOOKUP($A209,'TABELA '!$A$4:$AR$1109,15,0),"")/100*C209,"")</f>
        <v/>
      </c>
      <c r="R209" s="74" t="str">
        <f>IF($A209&lt;&gt;"",IF($A209&lt;&gt;"",VLOOKUP($A209,'TABELA '!$A$4:$AR$1168,16,0),"")/100*C209,"")</f>
        <v/>
      </c>
      <c r="S209" s="74" t="str">
        <f>IF($A209&lt;&gt;"",IF($A209&lt;&gt;"",VLOOKUP($A209,'TABELA '!$A$4:$AR$1168,17,0),"")/100*C209,"")</f>
        <v/>
      </c>
      <c r="T209" s="74" t="str">
        <f>IF($A209&lt;&gt;"",IF($A209&lt;&gt;"",VLOOKUP($A209,'TABELA '!$A$4:$AR$1168,18,0),"")/100*C209,"")</f>
        <v/>
      </c>
      <c r="U209" s="74" t="str">
        <f>IF($A209&lt;&gt;"",IF($A209&lt;&gt;"",VLOOKUP($A209,'TABELA '!$A$4:$AR$1168,19,0),"")/100*C209,"")</f>
        <v/>
      </c>
      <c r="V209" s="74" t="str">
        <f>IF($A209&lt;&gt;"",IF($A209&lt;&gt;"",VLOOKUP($A209,'TABELA '!$A$4:$AR$1168,38,0),"")/100*C209,"")</f>
        <v/>
      </c>
      <c r="W209" s="69"/>
    </row>
    <row r="210" spans="1:23" x14ac:dyDescent="0.2">
      <c r="A210" s="71"/>
      <c r="B210" s="65" t="str">
        <f>IF(A210&lt;&gt;"",VLOOKUP(A210,'TABELA '!A164:AR1329,2,0),"")</f>
        <v/>
      </c>
      <c r="C210" s="72"/>
      <c r="D210" s="72"/>
      <c r="E210" s="73" t="str">
        <f>IF($A210&lt;&gt;"",IF($A210&lt;&gt;"",VLOOKUP($A210,'TABELA '!$A$4:$AR$1168,3,0),"")/100*C210,"")</f>
        <v/>
      </c>
      <c r="F210" s="74" t="str">
        <f>IF($A210&lt;&gt;"",IF($A210&lt;&gt;"",VLOOKUP($A210,'TABELA '!$A$4:$AR$1109,4,0),"")/100*C210/100*C210,"")</f>
        <v/>
      </c>
      <c r="G210" s="74" t="str">
        <f>IF($A210&lt;&gt;"",IF($A210&lt;&gt;"",VLOOKUP($A210,'TABELA '!$A$4:$AR$1168,5,0),"")/100*C210,"")</f>
        <v/>
      </c>
      <c r="H210" s="74" t="str">
        <f>IF($A210&lt;&gt;"",IF($A210&lt;&gt;"",VLOOKUP($A210,'TABELA '!$A$4:$AR$1168,6,0),"")/100*C210,"")</f>
        <v/>
      </c>
      <c r="I210" s="74" t="str">
        <f>IF($A210&lt;&gt;"",IF($A210&lt;&gt;"",VLOOKUP($A210,'TABELA '!$A$4:$AR$1168,7,0),"")/100*C210,"")</f>
        <v/>
      </c>
      <c r="J210" s="74" t="str">
        <f>IF($A210&lt;&gt;"",IF($A210&lt;&gt;"",VLOOKUP($A210,'TABELA '!$A$4:$AR$1168,8,0),"")/100*C210,"")</f>
        <v/>
      </c>
      <c r="K210" s="74" t="str">
        <f>IF($A210&lt;&gt;"",IF($A210&lt;&gt;"",VLOOKUP($A210,'TABELA '!$A$4:$AR$1171,11,0),"")/100*C210,"")</f>
        <v/>
      </c>
      <c r="L210" s="74" t="str">
        <f>IF($A210&lt;&gt;"",IF($A210&lt;&gt;"",VLOOKUP($A210,'TABELA '!$A$4:$AR$1109,10,0),"")/100*C210,"")</f>
        <v/>
      </c>
      <c r="M210" s="74" t="str">
        <f>IF($A210&lt;&gt;"",IF($A210&lt;&gt;"",VLOOKUP($A210,'TABELA '!$A$4:$AR$1109,11,0),"")/100*H210,"")</f>
        <v/>
      </c>
      <c r="N210" s="74" t="str">
        <f>IF($A210&lt;&gt;"",IF($A210&lt;&gt;"",VLOOKUP($A210,'TABELA '!$A$4:$AR$1109,12,0),"")/100*C210,"")</f>
        <v/>
      </c>
      <c r="O210" s="74" t="str">
        <f>IF($A210&lt;&gt;"",IF($A210&lt;&gt;"",VLOOKUP($A210,'TABELA '!$A$4:$AR$1109,13,0),"")/100*C210,"")</f>
        <v/>
      </c>
      <c r="P210" s="74" t="str">
        <f>IF($A210&lt;&gt;"",IF($A210&lt;&gt;"",VLOOKUP($A210,'TABELA '!$A$4:$AR$1109,14,0),"")/100*C210,"")</f>
        <v/>
      </c>
      <c r="Q210" s="74" t="str">
        <f>IF($A210&lt;&gt;"",IF($A210&lt;&gt;"",VLOOKUP($A210,'TABELA '!$A$4:$AR$1109,15,0),"")/100*C210,"")</f>
        <v/>
      </c>
      <c r="R210" s="74" t="str">
        <f>IF($A210&lt;&gt;"",IF($A210&lt;&gt;"",VLOOKUP($A210,'TABELA '!$A$4:$AR$1168,16,0),"")/100*C210,"")</f>
        <v/>
      </c>
      <c r="S210" s="74" t="str">
        <f>IF($A210&lt;&gt;"",IF($A210&lt;&gt;"",VLOOKUP($A210,'TABELA '!$A$4:$AR$1168,17,0),"")/100*C210,"")</f>
        <v/>
      </c>
      <c r="T210" s="74" t="str">
        <f>IF($A210&lt;&gt;"",IF($A210&lt;&gt;"",VLOOKUP($A210,'TABELA '!$A$4:$AR$1168,18,0),"")/100*C210,"")</f>
        <v/>
      </c>
      <c r="U210" s="74" t="str">
        <f>IF($A210&lt;&gt;"",IF($A210&lt;&gt;"",VLOOKUP($A210,'TABELA '!$A$4:$AR$1168,19,0),"")/100*C210,"")</f>
        <v/>
      </c>
      <c r="V210" s="74" t="str">
        <f>IF($A210&lt;&gt;"",IF($A210&lt;&gt;"",VLOOKUP($A210,'TABELA '!$A$4:$AR$1168,38,0),"")/100*C210,"")</f>
        <v/>
      </c>
      <c r="W210" s="69"/>
    </row>
    <row r="211" spans="1:23" x14ac:dyDescent="0.2">
      <c r="A211" s="71"/>
      <c r="B211" s="65" t="str">
        <f>IF(A211&lt;&gt;"",VLOOKUP(A211,'TABELA '!A165:AR1330,2,0),"")</f>
        <v/>
      </c>
      <c r="C211" s="72"/>
      <c r="D211" s="72"/>
      <c r="E211" s="73" t="str">
        <f>IF($A211&lt;&gt;"",IF($A211&lt;&gt;"",VLOOKUP($A211,'TABELA '!$A$4:$AR$1168,3,0),"")/100*C211,"")</f>
        <v/>
      </c>
      <c r="F211" s="74" t="str">
        <f>IF($A211&lt;&gt;"",IF($A211&lt;&gt;"",VLOOKUP($A211,'TABELA '!$A$4:$AR$1109,4,0),"")/100*C211/100*C211,"")</f>
        <v/>
      </c>
      <c r="G211" s="74" t="str">
        <f>IF($A211&lt;&gt;"",IF($A211&lt;&gt;"",VLOOKUP($A211,'TABELA '!$A$4:$AR$1168,5,0),"")/100*C211,"")</f>
        <v/>
      </c>
      <c r="H211" s="74" t="str">
        <f>IF($A211&lt;&gt;"",IF($A211&lt;&gt;"",VLOOKUP($A211,'TABELA '!$A$4:$AR$1168,6,0),"")/100*C211,"")</f>
        <v/>
      </c>
      <c r="I211" s="74" t="str">
        <f>IF($A211&lt;&gt;"",IF($A211&lt;&gt;"",VLOOKUP($A211,'TABELA '!$A$4:$AR$1168,7,0),"")/100*C211,"")</f>
        <v/>
      </c>
      <c r="J211" s="74" t="str">
        <f>IF($A211&lt;&gt;"",IF($A211&lt;&gt;"",VLOOKUP($A211,'TABELA '!$A$4:$AR$1168,8,0),"")/100*C211,"")</f>
        <v/>
      </c>
      <c r="K211" s="74" t="str">
        <f>IF($A211&lt;&gt;"",IF($A211&lt;&gt;"",VLOOKUP($A211,'TABELA '!$A$4:$AR$1171,11,0),"")/100*C211,"")</f>
        <v/>
      </c>
      <c r="L211" s="74" t="str">
        <f>IF($A211&lt;&gt;"",IF($A211&lt;&gt;"",VLOOKUP($A211,'TABELA '!$A$4:$AR$1109,10,0),"")/100*C211,"")</f>
        <v/>
      </c>
      <c r="M211" s="74" t="str">
        <f>IF($A211&lt;&gt;"",IF($A211&lt;&gt;"",VLOOKUP($A211,'TABELA '!$A$4:$AR$1109,11,0),"")/100*H211,"")</f>
        <v/>
      </c>
      <c r="N211" s="74" t="str">
        <f>IF($A211&lt;&gt;"",IF($A211&lt;&gt;"",VLOOKUP($A211,'TABELA '!$A$4:$AR$1109,12,0),"")/100*C211,"")</f>
        <v/>
      </c>
      <c r="O211" s="74" t="str">
        <f>IF($A211&lt;&gt;"",IF($A211&lt;&gt;"",VLOOKUP($A211,'TABELA '!$A$4:$AR$1109,13,0),"")/100*C211,"")</f>
        <v/>
      </c>
      <c r="P211" s="74" t="str">
        <f>IF($A211&lt;&gt;"",IF($A211&lt;&gt;"",VLOOKUP($A211,'TABELA '!$A$4:$AR$1109,14,0),"")/100*C211,"")</f>
        <v/>
      </c>
      <c r="Q211" s="74" t="str">
        <f>IF($A211&lt;&gt;"",IF($A211&lt;&gt;"",VLOOKUP($A211,'TABELA '!$A$4:$AR$1109,15,0),"")/100*C211,"")</f>
        <v/>
      </c>
      <c r="R211" s="74" t="str">
        <f>IF($A211&lt;&gt;"",IF($A211&lt;&gt;"",VLOOKUP($A211,'TABELA '!$A$4:$AR$1168,16,0),"")/100*C211,"")</f>
        <v/>
      </c>
      <c r="S211" s="74" t="str">
        <f>IF($A211&lt;&gt;"",IF($A211&lt;&gt;"",VLOOKUP($A211,'TABELA '!$A$4:$AR$1168,17,0),"")/100*C211,"")</f>
        <v/>
      </c>
      <c r="T211" s="74" t="str">
        <f>IF($A211&lt;&gt;"",IF($A211&lt;&gt;"",VLOOKUP($A211,'TABELA '!$A$4:$AR$1168,18,0),"")/100*C211,"")</f>
        <v/>
      </c>
      <c r="U211" s="74" t="str">
        <f>IF($A211&lt;&gt;"",IF($A211&lt;&gt;"",VLOOKUP($A211,'TABELA '!$A$4:$AR$1168,19,0),"")/100*C211,"")</f>
        <v/>
      </c>
      <c r="V211" s="74" t="str">
        <f>IF($A211&lt;&gt;"",IF($A211&lt;&gt;"",VLOOKUP($A211,'TABELA '!$A$4:$AR$1168,38,0),"")/100*C211,"")</f>
        <v/>
      </c>
      <c r="W211" s="69"/>
    </row>
    <row r="212" spans="1:23" x14ac:dyDescent="0.2">
      <c r="A212" s="71"/>
      <c r="B212" s="65" t="str">
        <f>IF(A212&lt;&gt;"",VLOOKUP(A212,'TABELA '!A166:AR1331,2,0),"")</f>
        <v/>
      </c>
      <c r="C212" s="72"/>
      <c r="D212" s="72"/>
      <c r="E212" s="73" t="str">
        <f>IF($A212&lt;&gt;"",IF($A212&lt;&gt;"",VLOOKUP($A212,'TABELA '!$A$4:$AR$1168,3,0),"")/100*C212,"")</f>
        <v/>
      </c>
      <c r="F212" s="74" t="str">
        <f>IF($A212&lt;&gt;"",IF($A212&lt;&gt;"",VLOOKUP($A212,'TABELA '!$A$4:$AR$1109,4,0),"")/100*C212/100*C212,"")</f>
        <v/>
      </c>
      <c r="G212" s="74" t="str">
        <f>IF($A212&lt;&gt;"",IF($A212&lt;&gt;"",VLOOKUP($A212,'TABELA '!$A$4:$AR$1168,5,0),"")/100*C212,"")</f>
        <v/>
      </c>
      <c r="H212" s="74" t="str">
        <f>IF($A212&lt;&gt;"",IF($A212&lt;&gt;"",VLOOKUP($A212,'TABELA '!$A$4:$AR$1168,6,0),"")/100*C212,"")</f>
        <v/>
      </c>
      <c r="I212" s="74" t="str">
        <f>IF($A212&lt;&gt;"",IF($A212&lt;&gt;"",VLOOKUP($A212,'TABELA '!$A$4:$AR$1168,7,0),"")/100*C212,"")</f>
        <v/>
      </c>
      <c r="J212" s="74" t="str">
        <f>IF($A212&lt;&gt;"",IF($A212&lt;&gt;"",VLOOKUP($A212,'TABELA '!$A$4:$AR$1168,8,0),"")/100*C212,"")</f>
        <v/>
      </c>
      <c r="K212" s="74" t="str">
        <f>IF($A212&lt;&gt;"",IF($A212&lt;&gt;"",VLOOKUP($A212,'TABELA '!$A$4:$AR$1171,11,0),"")/100*C212,"")</f>
        <v/>
      </c>
      <c r="L212" s="74" t="str">
        <f>IF($A212&lt;&gt;"",IF($A212&lt;&gt;"",VLOOKUP($A212,'TABELA '!$A$4:$AR$1109,10,0),"")/100*C212,"")</f>
        <v/>
      </c>
      <c r="M212" s="74" t="str">
        <f>IF($A212&lt;&gt;"",IF($A212&lt;&gt;"",VLOOKUP($A212,'TABELA '!$A$4:$AR$1109,11,0),"")/100*H212,"")</f>
        <v/>
      </c>
      <c r="N212" s="74" t="str">
        <f>IF($A212&lt;&gt;"",IF($A212&lt;&gt;"",VLOOKUP($A212,'TABELA '!$A$4:$AR$1109,12,0),"")/100*C212,"")</f>
        <v/>
      </c>
      <c r="O212" s="74" t="str">
        <f>IF($A212&lt;&gt;"",IF($A212&lt;&gt;"",VLOOKUP($A212,'TABELA '!$A$4:$AR$1109,13,0),"")/100*C212,"")</f>
        <v/>
      </c>
      <c r="P212" s="74" t="str">
        <f>IF($A212&lt;&gt;"",IF($A212&lt;&gt;"",VLOOKUP($A212,'TABELA '!$A$4:$AR$1109,14,0),"")/100*C212,"")</f>
        <v/>
      </c>
      <c r="Q212" s="74" t="str">
        <f>IF($A212&lt;&gt;"",IF($A212&lt;&gt;"",VLOOKUP($A212,'TABELA '!$A$4:$AR$1109,15,0),"")/100*C212,"")</f>
        <v/>
      </c>
      <c r="R212" s="74" t="str">
        <f>IF($A212&lt;&gt;"",IF($A212&lt;&gt;"",VLOOKUP($A212,'TABELA '!$A$4:$AR$1168,16,0),"")/100*C212,"")</f>
        <v/>
      </c>
      <c r="S212" s="74" t="str">
        <f>IF($A212&lt;&gt;"",IF($A212&lt;&gt;"",VLOOKUP($A212,'TABELA '!$A$4:$AR$1168,17,0),"")/100*C212,"")</f>
        <v/>
      </c>
      <c r="T212" s="74" t="str">
        <f>IF($A212&lt;&gt;"",IF($A212&lt;&gt;"",VLOOKUP($A212,'TABELA '!$A$4:$AR$1168,18,0),"")/100*C212,"")</f>
        <v/>
      </c>
      <c r="U212" s="74" t="str">
        <f>IF($A212&lt;&gt;"",IF($A212&lt;&gt;"",VLOOKUP($A212,'TABELA '!$A$4:$AR$1168,19,0),"")/100*C212,"")</f>
        <v/>
      </c>
      <c r="V212" s="74" t="str">
        <f>IF($A212&lt;&gt;"",IF($A212&lt;&gt;"",VLOOKUP($A212,'TABELA '!$A$4:$AR$1168,38,0),"")/100*C212,"")</f>
        <v/>
      </c>
      <c r="W212" s="69"/>
    </row>
    <row r="213" spans="1:23" x14ac:dyDescent="0.2">
      <c r="A213" s="71"/>
      <c r="B213" s="65" t="str">
        <f>IF(A213&lt;&gt;"",VLOOKUP(A213,'TABELA '!A167:AR1332,2,0),"")</f>
        <v/>
      </c>
      <c r="C213" s="72"/>
      <c r="D213" s="72"/>
      <c r="E213" s="73" t="str">
        <f>IF($A213&lt;&gt;"",IF($A213&lt;&gt;"",VLOOKUP($A213,'TABELA '!$A$4:$AR$1168,3,0),"")/100*C213,"")</f>
        <v/>
      </c>
      <c r="F213" s="74" t="str">
        <f>IF($A213&lt;&gt;"",IF($A213&lt;&gt;"",VLOOKUP($A213,'TABELA '!$A$4:$AR$1109,4,0),"")/100*C213/100*C213,"")</f>
        <v/>
      </c>
      <c r="G213" s="74" t="str">
        <f>IF($A213&lt;&gt;"",IF($A213&lt;&gt;"",VLOOKUP($A213,'TABELA '!$A$4:$AR$1168,5,0),"")/100*C213,"")</f>
        <v/>
      </c>
      <c r="H213" s="74" t="str">
        <f>IF($A213&lt;&gt;"",IF($A213&lt;&gt;"",VLOOKUP($A213,'TABELA '!$A$4:$AR$1168,6,0),"")/100*C213,"")</f>
        <v/>
      </c>
      <c r="I213" s="74" t="str">
        <f>IF($A213&lt;&gt;"",IF($A213&lt;&gt;"",VLOOKUP($A213,'TABELA '!$A$4:$AR$1168,7,0),"")/100*C213,"")</f>
        <v/>
      </c>
      <c r="J213" s="74" t="str">
        <f>IF($A213&lt;&gt;"",IF($A213&lt;&gt;"",VLOOKUP($A213,'TABELA '!$A$4:$AR$1168,8,0),"")/100*C213,"")</f>
        <v/>
      </c>
      <c r="K213" s="74" t="str">
        <f>IF($A213&lt;&gt;"",IF($A213&lt;&gt;"",VLOOKUP($A213,'TABELA '!$A$4:$AR$1171,11,0),"")/100*C213,"")</f>
        <v/>
      </c>
      <c r="L213" s="74" t="str">
        <f>IF($A213&lt;&gt;"",IF($A213&lt;&gt;"",VLOOKUP($A213,'TABELA '!$A$4:$AR$1109,10,0),"")/100*C213,"")</f>
        <v/>
      </c>
      <c r="M213" s="74" t="str">
        <f>IF($A213&lt;&gt;"",IF($A213&lt;&gt;"",VLOOKUP($A213,'TABELA '!$A$4:$AR$1109,11,0),"")/100*H213,"")</f>
        <v/>
      </c>
      <c r="N213" s="74" t="str">
        <f>IF($A213&lt;&gt;"",IF($A213&lt;&gt;"",VLOOKUP($A213,'TABELA '!$A$4:$AR$1109,12,0),"")/100*C213,"")</f>
        <v/>
      </c>
      <c r="O213" s="74" t="str">
        <f>IF($A213&lt;&gt;"",IF($A213&lt;&gt;"",VLOOKUP($A213,'TABELA '!$A$4:$AR$1109,13,0),"")/100*C213,"")</f>
        <v/>
      </c>
      <c r="P213" s="74" t="str">
        <f>IF($A213&lt;&gt;"",IF($A213&lt;&gt;"",VLOOKUP($A213,'TABELA '!$A$4:$AR$1109,14,0),"")/100*C213,"")</f>
        <v/>
      </c>
      <c r="Q213" s="74" t="str">
        <f>IF($A213&lt;&gt;"",IF($A213&lt;&gt;"",VLOOKUP($A213,'TABELA '!$A$4:$AR$1109,15,0),"")/100*C213,"")</f>
        <v/>
      </c>
      <c r="R213" s="74" t="str">
        <f>IF($A213&lt;&gt;"",IF($A213&lt;&gt;"",VLOOKUP($A213,'TABELA '!$A$4:$AR$1168,16,0),"")/100*C213,"")</f>
        <v/>
      </c>
      <c r="S213" s="74" t="str">
        <f>IF($A213&lt;&gt;"",IF($A213&lt;&gt;"",VLOOKUP($A213,'TABELA '!$A$4:$AR$1168,17,0),"")/100*C213,"")</f>
        <v/>
      </c>
      <c r="T213" s="74" t="str">
        <f>IF($A213&lt;&gt;"",IF($A213&lt;&gt;"",VLOOKUP($A213,'TABELA '!$A$4:$AR$1168,18,0),"")/100*C213,"")</f>
        <v/>
      </c>
      <c r="U213" s="74" t="str">
        <f>IF($A213&lt;&gt;"",IF($A213&lt;&gt;"",VLOOKUP($A213,'TABELA '!$A$4:$AR$1168,19,0),"")/100*C213,"")</f>
        <v/>
      </c>
      <c r="V213" s="74" t="str">
        <f>IF($A213&lt;&gt;"",IF($A213&lt;&gt;"",VLOOKUP($A213,'TABELA '!$A$4:$AR$1168,38,0),"")/100*C213,"")</f>
        <v/>
      </c>
      <c r="W213" s="69"/>
    </row>
    <row r="214" spans="1:23" x14ac:dyDescent="0.2">
      <c r="A214" s="71"/>
      <c r="B214" s="65" t="str">
        <f>IF(A214&lt;&gt;"",VLOOKUP(A214,'TABELA '!A168:AR1333,2,0),"")</f>
        <v/>
      </c>
      <c r="C214" s="72"/>
      <c r="D214" s="72"/>
      <c r="E214" s="73" t="str">
        <f>IF($A214&lt;&gt;"",IF($A214&lt;&gt;"",VLOOKUP($A214,'TABELA '!$A$4:$AR$1168,3,0),"")/100*C214,"")</f>
        <v/>
      </c>
      <c r="F214" s="74" t="str">
        <f>IF($A214&lt;&gt;"",IF($A214&lt;&gt;"",VLOOKUP($A214,'TABELA '!$A$4:$AR$1109,4,0),"")/100*C214/100*C214,"")</f>
        <v/>
      </c>
      <c r="G214" s="74" t="str">
        <f>IF($A214&lt;&gt;"",IF($A214&lt;&gt;"",VLOOKUP($A214,'TABELA '!$A$4:$AR$1168,5,0),"")/100*C214,"")</f>
        <v/>
      </c>
      <c r="H214" s="74" t="str">
        <f>IF($A214&lt;&gt;"",IF($A214&lt;&gt;"",VLOOKUP($A214,'TABELA '!$A$4:$AR$1168,6,0),"")/100*C214,"")</f>
        <v/>
      </c>
      <c r="I214" s="74" t="str">
        <f>IF($A214&lt;&gt;"",IF($A214&lt;&gt;"",VLOOKUP($A214,'TABELA '!$A$4:$AR$1168,7,0),"")/100*C214,"")</f>
        <v/>
      </c>
      <c r="J214" s="74" t="str">
        <f>IF($A214&lt;&gt;"",IF($A214&lt;&gt;"",VLOOKUP($A214,'TABELA '!$A$4:$AR$1168,8,0),"")/100*C214,"")</f>
        <v/>
      </c>
      <c r="K214" s="74" t="str">
        <f>IF($A214&lt;&gt;"",IF($A214&lt;&gt;"",VLOOKUP($A214,'TABELA '!$A$4:$AR$1171,11,0),"")/100*C214,"")</f>
        <v/>
      </c>
      <c r="L214" s="74" t="str">
        <f>IF($A214&lt;&gt;"",IF($A214&lt;&gt;"",VLOOKUP($A214,'TABELA '!$A$4:$AR$1109,10,0),"")/100*C214,"")</f>
        <v/>
      </c>
      <c r="M214" s="74" t="str">
        <f>IF($A214&lt;&gt;"",IF($A214&lt;&gt;"",VLOOKUP($A214,'TABELA '!$A$4:$AR$1109,11,0),"")/100*H214,"")</f>
        <v/>
      </c>
      <c r="N214" s="74" t="str">
        <f>IF($A214&lt;&gt;"",IF($A214&lt;&gt;"",VLOOKUP($A214,'TABELA '!$A$4:$AR$1109,12,0),"")/100*C214,"")</f>
        <v/>
      </c>
      <c r="O214" s="74" t="str">
        <f>IF($A214&lt;&gt;"",IF($A214&lt;&gt;"",VLOOKUP($A214,'TABELA '!$A$4:$AR$1109,13,0),"")/100*C214,"")</f>
        <v/>
      </c>
      <c r="P214" s="74" t="str">
        <f>IF($A214&lt;&gt;"",IF($A214&lt;&gt;"",VLOOKUP($A214,'TABELA '!$A$4:$AR$1109,14,0),"")/100*C214,"")</f>
        <v/>
      </c>
      <c r="Q214" s="74" t="str">
        <f>IF($A214&lt;&gt;"",IF($A214&lt;&gt;"",VLOOKUP($A214,'TABELA '!$A$4:$AR$1109,15,0),"")/100*C214,"")</f>
        <v/>
      </c>
      <c r="R214" s="74" t="str">
        <f>IF($A214&lt;&gt;"",IF($A214&lt;&gt;"",VLOOKUP($A214,'TABELA '!$A$4:$AR$1168,16,0),"")/100*C214,"")</f>
        <v/>
      </c>
      <c r="S214" s="74" t="str">
        <f>IF($A214&lt;&gt;"",IF($A214&lt;&gt;"",VLOOKUP($A214,'TABELA '!$A$4:$AR$1168,17,0),"")/100*C214,"")</f>
        <v/>
      </c>
      <c r="T214" s="74" t="str">
        <f>IF($A214&lt;&gt;"",IF($A214&lt;&gt;"",VLOOKUP($A214,'TABELA '!$A$4:$AR$1168,18,0),"")/100*C214,"")</f>
        <v/>
      </c>
      <c r="U214" s="74" t="str">
        <f>IF($A214&lt;&gt;"",IF($A214&lt;&gt;"",VLOOKUP($A214,'TABELA '!$A$4:$AR$1168,19,0),"")/100*C214,"")</f>
        <v/>
      </c>
      <c r="V214" s="74" t="str">
        <f>IF($A214&lt;&gt;"",IF($A214&lt;&gt;"",VLOOKUP($A214,'TABELA '!$A$4:$AR$1168,38,0),"")/100*C214,"")</f>
        <v/>
      </c>
      <c r="W214" s="69"/>
    </row>
    <row r="215" spans="1:23" x14ac:dyDescent="0.2">
      <c r="A215" s="71"/>
      <c r="B215" s="65" t="str">
        <f>IF(A215&lt;&gt;"",VLOOKUP(A215,'TABELA '!A169:AR1334,2,0),"")</f>
        <v/>
      </c>
      <c r="C215" s="72"/>
      <c r="D215" s="72"/>
      <c r="E215" s="73" t="str">
        <f>IF($A215&lt;&gt;"",IF($A215&lt;&gt;"",VLOOKUP($A215,'TABELA '!$A$4:$AR$1168,3,0),"")/100*C215,"")</f>
        <v/>
      </c>
      <c r="F215" s="74" t="str">
        <f>IF($A215&lt;&gt;"",IF($A215&lt;&gt;"",VLOOKUP($A215,'TABELA '!$A$4:$AR$1109,4,0),"")/100*C215/100*C215,"")</f>
        <v/>
      </c>
      <c r="G215" s="74" t="str">
        <f>IF($A215&lt;&gt;"",IF($A215&lt;&gt;"",VLOOKUP($A215,'TABELA '!$A$4:$AR$1168,5,0),"")/100*C215,"")</f>
        <v/>
      </c>
      <c r="H215" s="74" t="str">
        <f>IF($A215&lt;&gt;"",IF($A215&lt;&gt;"",VLOOKUP($A215,'TABELA '!$A$4:$AR$1168,6,0),"")/100*C215,"")</f>
        <v/>
      </c>
      <c r="I215" s="74" t="str">
        <f>IF($A215&lt;&gt;"",IF($A215&lt;&gt;"",VLOOKUP($A215,'TABELA '!$A$4:$AR$1168,7,0),"")/100*C215,"")</f>
        <v/>
      </c>
      <c r="J215" s="74" t="str">
        <f>IF($A215&lt;&gt;"",IF($A215&lt;&gt;"",VLOOKUP($A215,'TABELA '!$A$4:$AR$1168,8,0),"")/100*C215,"")</f>
        <v/>
      </c>
      <c r="K215" s="74" t="str">
        <f>IF($A215&lt;&gt;"",IF($A215&lt;&gt;"",VLOOKUP($A215,'TABELA '!$A$4:$AR$1171,11,0),"")/100*C215,"")</f>
        <v/>
      </c>
      <c r="L215" s="74" t="str">
        <f>IF($A215&lt;&gt;"",IF($A215&lt;&gt;"",VLOOKUP($A215,'TABELA '!$A$4:$AR$1109,10,0),"")/100*C215,"")</f>
        <v/>
      </c>
      <c r="M215" s="74" t="str">
        <f>IF($A215&lt;&gt;"",IF($A215&lt;&gt;"",VLOOKUP($A215,'TABELA '!$A$4:$AR$1109,11,0),"")/100*H215,"")</f>
        <v/>
      </c>
      <c r="N215" s="74" t="str">
        <f>IF($A215&lt;&gt;"",IF($A215&lt;&gt;"",VLOOKUP($A215,'TABELA '!$A$4:$AR$1109,12,0),"")/100*C215,"")</f>
        <v/>
      </c>
      <c r="O215" s="74" t="str">
        <f>IF($A215&lt;&gt;"",IF($A215&lt;&gt;"",VLOOKUP($A215,'TABELA '!$A$4:$AR$1109,13,0),"")/100*C215,"")</f>
        <v/>
      </c>
      <c r="P215" s="74" t="str">
        <f>IF($A215&lt;&gt;"",IF($A215&lt;&gt;"",VLOOKUP($A215,'TABELA '!$A$4:$AR$1109,14,0),"")/100*C215,"")</f>
        <v/>
      </c>
      <c r="Q215" s="74" t="str">
        <f>IF($A215&lt;&gt;"",IF($A215&lt;&gt;"",VLOOKUP($A215,'TABELA '!$A$4:$AR$1109,15,0),"")/100*C215,"")</f>
        <v/>
      </c>
      <c r="R215" s="74" t="str">
        <f>IF($A215&lt;&gt;"",IF($A215&lt;&gt;"",VLOOKUP($A215,'TABELA '!$A$4:$AR$1168,16,0),"")/100*C215,"")</f>
        <v/>
      </c>
      <c r="S215" s="74" t="str">
        <f>IF($A215&lt;&gt;"",IF($A215&lt;&gt;"",VLOOKUP($A215,'TABELA '!$A$4:$AR$1168,17,0),"")/100*C215,"")</f>
        <v/>
      </c>
      <c r="T215" s="74" t="str">
        <f>IF($A215&lt;&gt;"",IF($A215&lt;&gt;"",VLOOKUP($A215,'TABELA '!$A$4:$AR$1168,18,0),"")/100*C215,"")</f>
        <v/>
      </c>
      <c r="U215" s="74" t="str">
        <f>IF($A215&lt;&gt;"",IF($A215&lt;&gt;"",VLOOKUP($A215,'TABELA '!$A$4:$AR$1168,19,0),"")/100*C215,"")</f>
        <v/>
      </c>
      <c r="V215" s="74" t="str">
        <f>IF($A215&lt;&gt;"",IF($A215&lt;&gt;"",VLOOKUP($A215,'TABELA '!$A$4:$AR$1168,38,0),"")/100*C215,"")</f>
        <v/>
      </c>
      <c r="W215" s="69"/>
    </row>
    <row r="216" spans="1:23" x14ac:dyDescent="0.2">
      <c r="A216" s="71"/>
      <c r="B216" s="65" t="str">
        <f>IF(A216&lt;&gt;"",VLOOKUP(A216,'TABELA '!A170:AR1335,2,0),"")</f>
        <v/>
      </c>
      <c r="C216" s="72"/>
      <c r="D216" s="72"/>
      <c r="E216" s="73" t="str">
        <f>IF($A216&lt;&gt;"",IF($A216&lt;&gt;"",VLOOKUP($A216,'TABELA '!$A$4:$AR$1168,3,0),"")/100*C216,"")</f>
        <v/>
      </c>
      <c r="F216" s="74" t="str">
        <f>IF($A216&lt;&gt;"",IF($A216&lt;&gt;"",VLOOKUP($A216,'TABELA '!$A$4:$AR$1109,4,0),"")/100*C216/100*C216,"")</f>
        <v/>
      </c>
      <c r="G216" s="74" t="str">
        <f>IF($A216&lt;&gt;"",IF($A216&lt;&gt;"",VLOOKUP($A216,'TABELA '!$A$4:$AR$1168,5,0),"")/100*C216,"")</f>
        <v/>
      </c>
      <c r="H216" s="74" t="str">
        <f>IF($A216&lt;&gt;"",IF($A216&lt;&gt;"",VLOOKUP($A216,'TABELA '!$A$4:$AR$1168,6,0),"")/100*C216,"")</f>
        <v/>
      </c>
      <c r="I216" s="74" t="str">
        <f>IF($A216&lt;&gt;"",IF($A216&lt;&gt;"",VLOOKUP($A216,'TABELA '!$A$4:$AR$1168,7,0),"")/100*C216,"")</f>
        <v/>
      </c>
      <c r="J216" s="74" t="str">
        <f>IF($A216&lt;&gt;"",IF($A216&lt;&gt;"",VLOOKUP($A216,'TABELA '!$A$4:$AR$1168,8,0),"")/100*C216,"")</f>
        <v/>
      </c>
      <c r="K216" s="74" t="str">
        <f>IF($A216&lt;&gt;"",IF($A216&lt;&gt;"",VLOOKUP($A216,'TABELA '!$A$4:$AR$1171,11,0),"")/100*C216,"")</f>
        <v/>
      </c>
      <c r="L216" s="74" t="str">
        <f>IF($A216&lt;&gt;"",IF($A216&lt;&gt;"",VLOOKUP($A216,'TABELA '!$A$4:$AR$1109,10,0),"")/100*C216,"")</f>
        <v/>
      </c>
      <c r="M216" s="74" t="str">
        <f>IF($A216&lt;&gt;"",IF($A216&lt;&gt;"",VLOOKUP($A216,'TABELA '!$A$4:$AR$1109,11,0),"")/100*H216,"")</f>
        <v/>
      </c>
      <c r="N216" s="74" t="str">
        <f>IF($A216&lt;&gt;"",IF($A216&lt;&gt;"",VLOOKUP($A216,'TABELA '!$A$4:$AR$1109,12,0),"")/100*C216,"")</f>
        <v/>
      </c>
      <c r="O216" s="74" t="str">
        <f>IF($A216&lt;&gt;"",IF($A216&lt;&gt;"",VLOOKUP($A216,'TABELA '!$A$4:$AR$1109,13,0),"")/100*C216,"")</f>
        <v/>
      </c>
      <c r="P216" s="74" t="str">
        <f>IF($A216&lt;&gt;"",IF($A216&lt;&gt;"",VLOOKUP($A216,'TABELA '!$A$4:$AR$1109,14,0),"")/100*C216,"")</f>
        <v/>
      </c>
      <c r="Q216" s="74" t="str">
        <f>IF($A216&lt;&gt;"",IF($A216&lt;&gt;"",VLOOKUP($A216,'TABELA '!$A$4:$AR$1109,15,0),"")/100*C216,"")</f>
        <v/>
      </c>
      <c r="R216" s="74" t="str">
        <f>IF($A216&lt;&gt;"",IF($A216&lt;&gt;"",VLOOKUP($A216,'TABELA '!$A$4:$AR$1168,16,0),"")/100*C216,"")</f>
        <v/>
      </c>
      <c r="S216" s="74" t="str">
        <f>IF($A216&lt;&gt;"",IF($A216&lt;&gt;"",VLOOKUP($A216,'TABELA '!$A$4:$AR$1168,17,0),"")/100*C216,"")</f>
        <v/>
      </c>
      <c r="T216" s="74" t="str">
        <f>IF($A216&lt;&gt;"",IF($A216&lt;&gt;"",VLOOKUP($A216,'TABELA '!$A$4:$AR$1168,18,0),"")/100*C216,"")</f>
        <v/>
      </c>
      <c r="U216" s="74" t="str">
        <f>IF($A216&lt;&gt;"",IF($A216&lt;&gt;"",VLOOKUP($A216,'TABELA '!$A$4:$AR$1168,19,0),"")/100*C216,"")</f>
        <v/>
      </c>
      <c r="V216" s="74" t="str">
        <f>IF($A216&lt;&gt;"",IF($A216&lt;&gt;"",VLOOKUP($A216,'TABELA '!$A$4:$AR$1168,38,0),"")/100*C216,"")</f>
        <v/>
      </c>
      <c r="W216" s="69"/>
    </row>
    <row r="217" spans="1:23" x14ac:dyDescent="0.2">
      <c r="A217" s="71"/>
      <c r="B217" s="65" t="str">
        <f>IF(A217&lt;&gt;"",VLOOKUP(A217,'TABELA '!A171:AR1336,2,0),"")</f>
        <v/>
      </c>
      <c r="C217" s="72"/>
      <c r="D217" s="72"/>
      <c r="E217" s="73" t="str">
        <f>IF($A217&lt;&gt;"",IF($A217&lt;&gt;"",VLOOKUP($A217,'TABELA '!$A$4:$AR$1168,3,0),"")/100*C217,"")</f>
        <v/>
      </c>
      <c r="F217" s="74" t="str">
        <f>IF($A217&lt;&gt;"",IF($A217&lt;&gt;"",VLOOKUP($A217,'TABELA '!$A$4:$AR$1109,4,0),"")/100*C217/100*C217,"")</f>
        <v/>
      </c>
      <c r="G217" s="74" t="str">
        <f>IF($A217&lt;&gt;"",IF($A217&lt;&gt;"",VLOOKUP($A217,'TABELA '!$A$4:$AR$1168,5,0),"")/100*C217,"")</f>
        <v/>
      </c>
      <c r="H217" s="74" t="str">
        <f>IF($A217&lt;&gt;"",IF($A217&lt;&gt;"",VLOOKUP($A217,'TABELA '!$A$4:$AR$1168,6,0),"")/100*C217,"")</f>
        <v/>
      </c>
      <c r="I217" s="74" t="str">
        <f>IF($A217&lt;&gt;"",IF($A217&lt;&gt;"",VLOOKUP($A217,'TABELA '!$A$4:$AR$1168,7,0),"")/100*C217,"")</f>
        <v/>
      </c>
      <c r="J217" s="74" t="str">
        <f>IF($A217&lt;&gt;"",IF($A217&lt;&gt;"",VLOOKUP($A217,'TABELA '!$A$4:$AR$1168,8,0),"")/100*C217,"")</f>
        <v/>
      </c>
      <c r="K217" s="74" t="str">
        <f>IF($A217&lt;&gt;"",IF($A217&lt;&gt;"",VLOOKUP($A217,'TABELA '!$A$4:$AR$1171,11,0),"")/100*C217,"")</f>
        <v/>
      </c>
      <c r="L217" s="74" t="str">
        <f>IF($A217&lt;&gt;"",IF($A217&lt;&gt;"",VLOOKUP($A217,'TABELA '!$A$4:$AR$1109,10,0),"")/100*C217,"")</f>
        <v/>
      </c>
      <c r="M217" s="74" t="str">
        <f>IF($A217&lt;&gt;"",IF($A217&lt;&gt;"",VLOOKUP($A217,'TABELA '!$A$4:$AR$1109,11,0),"")/100*H217,"")</f>
        <v/>
      </c>
      <c r="N217" s="74" t="str">
        <f>IF($A217&lt;&gt;"",IF($A217&lt;&gt;"",VLOOKUP($A217,'TABELA '!$A$4:$AR$1109,12,0),"")/100*C217,"")</f>
        <v/>
      </c>
      <c r="O217" s="74" t="str">
        <f>IF($A217&lt;&gt;"",IF($A217&lt;&gt;"",VLOOKUP($A217,'TABELA '!$A$4:$AR$1109,13,0),"")/100*C217,"")</f>
        <v/>
      </c>
      <c r="P217" s="74" t="str">
        <f>IF($A217&lt;&gt;"",IF($A217&lt;&gt;"",VLOOKUP($A217,'TABELA '!$A$4:$AR$1109,14,0),"")/100*C217,"")</f>
        <v/>
      </c>
      <c r="Q217" s="74" t="str">
        <f>IF($A217&lt;&gt;"",IF($A217&lt;&gt;"",VLOOKUP($A217,'TABELA '!$A$4:$AR$1109,15,0),"")/100*C217,"")</f>
        <v/>
      </c>
      <c r="R217" s="74" t="str">
        <f>IF($A217&lt;&gt;"",IF($A217&lt;&gt;"",VLOOKUP($A217,'TABELA '!$A$4:$AR$1168,16,0),"")/100*C217,"")</f>
        <v/>
      </c>
      <c r="S217" s="74" t="str">
        <f>IF($A217&lt;&gt;"",IF($A217&lt;&gt;"",VLOOKUP($A217,'TABELA '!$A$4:$AR$1168,17,0),"")/100*C217,"")</f>
        <v/>
      </c>
      <c r="T217" s="74" t="str">
        <f>IF($A217&lt;&gt;"",IF($A217&lt;&gt;"",VLOOKUP($A217,'TABELA '!$A$4:$AR$1168,18,0),"")/100*C217,"")</f>
        <v/>
      </c>
      <c r="U217" s="74" t="str">
        <f>IF($A217&lt;&gt;"",IF($A217&lt;&gt;"",VLOOKUP($A217,'TABELA '!$A$4:$AR$1168,19,0),"")/100*C217,"")</f>
        <v/>
      </c>
      <c r="V217" s="74" t="str">
        <f>IF($A217&lt;&gt;"",IF($A217&lt;&gt;"",VLOOKUP($A217,'TABELA '!$A$4:$AR$1168,38,0),"")/100*C217,"")</f>
        <v/>
      </c>
      <c r="W217" s="69"/>
    </row>
    <row r="218" spans="1:23" x14ac:dyDescent="0.2">
      <c r="A218" s="71"/>
      <c r="B218" s="65" t="str">
        <f>IF(A218&lt;&gt;"",VLOOKUP(A218,'TABELA '!A172:AR1337,2,0),"")</f>
        <v/>
      </c>
      <c r="C218" s="72"/>
      <c r="D218" s="72"/>
      <c r="E218" s="73" t="str">
        <f>IF($A218&lt;&gt;"",IF($A218&lt;&gt;"",VLOOKUP($A218,'TABELA '!$A$4:$AR$1168,3,0),"")/100*C218,"")</f>
        <v/>
      </c>
      <c r="F218" s="74" t="str">
        <f>IF($A218&lt;&gt;"",IF($A218&lt;&gt;"",VLOOKUP($A218,'TABELA '!$A$4:$AR$1109,4,0),"")/100*C218/100*C218,"")</f>
        <v/>
      </c>
      <c r="G218" s="74" t="str">
        <f>IF($A218&lt;&gt;"",IF($A218&lt;&gt;"",VLOOKUP($A218,'TABELA '!$A$4:$AR$1168,5,0),"")/100*C218,"")</f>
        <v/>
      </c>
      <c r="H218" s="74" t="str">
        <f>IF($A218&lt;&gt;"",IF($A218&lt;&gt;"",VLOOKUP($A218,'TABELA '!$A$4:$AR$1168,6,0),"")/100*C218,"")</f>
        <v/>
      </c>
      <c r="I218" s="74" t="str">
        <f>IF($A218&lt;&gt;"",IF($A218&lt;&gt;"",VLOOKUP($A218,'TABELA '!$A$4:$AR$1168,7,0),"")/100*C218,"")</f>
        <v/>
      </c>
      <c r="J218" s="74" t="str">
        <f>IF($A218&lt;&gt;"",IF($A218&lt;&gt;"",VLOOKUP($A218,'TABELA '!$A$4:$AR$1168,8,0),"")/100*C218,"")</f>
        <v/>
      </c>
      <c r="K218" s="74" t="str">
        <f>IF($A218&lt;&gt;"",IF($A218&lt;&gt;"",VLOOKUP($A218,'TABELA '!$A$4:$AR$1171,11,0),"")/100*C218,"")</f>
        <v/>
      </c>
      <c r="L218" s="74" t="str">
        <f>IF($A218&lt;&gt;"",IF($A218&lt;&gt;"",VLOOKUP($A218,'TABELA '!$A$4:$AR$1109,10,0),"")/100*C218,"")</f>
        <v/>
      </c>
      <c r="M218" s="74" t="str">
        <f>IF($A218&lt;&gt;"",IF($A218&lt;&gt;"",VLOOKUP($A218,'TABELA '!$A$4:$AR$1109,11,0),"")/100*H218,"")</f>
        <v/>
      </c>
      <c r="N218" s="74" t="str">
        <f>IF($A218&lt;&gt;"",IF($A218&lt;&gt;"",VLOOKUP($A218,'TABELA '!$A$4:$AR$1109,12,0),"")/100*C218,"")</f>
        <v/>
      </c>
      <c r="O218" s="74" t="str">
        <f>IF($A218&lt;&gt;"",IF($A218&lt;&gt;"",VLOOKUP($A218,'TABELA '!$A$4:$AR$1109,13,0),"")/100*C218,"")</f>
        <v/>
      </c>
      <c r="P218" s="74" t="str">
        <f>IF($A218&lt;&gt;"",IF($A218&lt;&gt;"",VLOOKUP($A218,'TABELA '!$A$4:$AR$1109,14,0),"")/100*C218,"")</f>
        <v/>
      </c>
      <c r="Q218" s="74" t="str">
        <f>IF($A218&lt;&gt;"",IF($A218&lt;&gt;"",VLOOKUP($A218,'TABELA '!$A$4:$AR$1109,15,0),"")/100*C218,"")</f>
        <v/>
      </c>
      <c r="R218" s="74" t="str">
        <f>IF($A218&lt;&gt;"",IF($A218&lt;&gt;"",VLOOKUP($A218,'TABELA '!$A$4:$AR$1168,16,0),"")/100*C218,"")</f>
        <v/>
      </c>
      <c r="S218" s="74" t="str">
        <f>IF($A218&lt;&gt;"",IF($A218&lt;&gt;"",VLOOKUP($A218,'TABELA '!$A$4:$AR$1168,17,0),"")/100*C218,"")</f>
        <v/>
      </c>
      <c r="T218" s="74" t="str">
        <f>IF($A218&lt;&gt;"",IF($A218&lt;&gt;"",VLOOKUP($A218,'TABELA '!$A$4:$AR$1168,18,0),"")/100*C218,"")</f>
        <v/>
      </c>
      <c r="U218" s="74" t="str">
        <f>IF($A218&lt;&gt;"",IF($A218&lt;&gt;"",VLOOKUP($A218,'TABELA '!$A$4:$AR$1168,19,0),"")/100*C218,"")</f>
        <v/>
      </c>
      <c r="V218" s="74" t="str">
        <f>IF($A218&lt;&gt;"",IF($A218&lt;&gt;"",VLOOKUP($A218,'TABELA '!$A$4:$AR$1168,38,0),"")/100*C218,"")</f>
        <v/>
      </c>
      <c r="W218" s="69"/>
    </row>
    <row r="219" spans="1:23" x14ac:dyDescent="0.2">
      <c r="A219" s="71"/>
      <c r="B219" s="65" t="str">
        <f>IF(A219&lt;&gt;"",VLOOKUP(A219,'TABELA '!A173:AR1338,2,0),"")</f>
        <v/>
      </c>
      <c r="C219" s="72"/>
      <c r="D219" s="72"/>
      <c r="E219" s="73" t="str">
        <f>IF($A219&lt;&gt;"",IF($A219&lt;&gt;"",VLOOKUP($A219,'TABELA '!$A$4:$AR$1168,3,0),"")/100*C219,"")</f>
        <v/>
      </c>
      <c r="F219" s="74" t="str">
        <f>IF($A219&lt;&gt;"",IF($A219&lt;&gt;"",VLOOKUP($A219,'TABELA '!$A$4:$AR$1109,4,0),"")/100*C219/100*C219,"")</f>
        <v/>
      </c>
      <c r="G219" s="74" t="str">
        <f>IF($A219&lt;&gt;"",IF($A219&lt;&gt;"",VLOOKUP($A219,'TABELA '!$A$4:$AR$1168,5,0),"")/100*C219,"")</f>
        <v/>
      </c>
      <c r="H219" s="74" t="str">
        <f>IF($A219&lt;&gt;"",IF($A219&lt;&gt;"",VLOOKUP($A219,'TABELA '!$A$4:$AR$1168,6,0),"")/100*C219,"")</f>
        <v/>
      </c>
      <c r="I219" s="74" t="str">
        <f>IF($A219&lt;&gt;"",IF($A219&lt;&gt;"",VLOOKUP($A219,'TABELA '!$A$4:$AR$1168,7,0),"")/100*C219,"")</f>
        <v/>
      </c>
      <c r="J219" s="74" t="str">
        <f>IF($A219&lt;&gt;"",IF($A219&lt;&gt;"",VLOOKUP($A219,'TABELA '!$A$4:$AR$1168,8,0),"")/100*C219,"")</f>
        <v/>
      </c>
      <c r="K219" s="74" t="str">
        <f>IF($A219&lt;&gt;"",IF($A219&lt;&gt;"",VLOOKUP($A219,'TABELA '!$A$4:$AR$1171,11,0),"")/100*C219,"")</f>
        <v/>
      </c>
      <c r="L219" s="74" t="str">
        <f>IF($A219&lt;&gt;"",IF($A219&lt;&gt;"",VLOOKUP($A219,'TABELA '!$A$4:$AR$1109,10,0),"")/100*C219,"")</f>
        <v/>
      </c>
      <c r="M219" s="74" t="str">
        <f>IF($A219&lt;&gt;"",IF($A219&lt;&gt;"",VLOOKUP($A219,'TABELA '!$A$4:$AR$1109,11,0),"")/100*H219,"")</f>
        <v/>
      </c>
      <c r="N219" s="74" t="str">
        <f>IF($A219&lt;&gt;"",IF($A219&lt;&gt;"",VLOOKUP($A219,'TABELA '!$A$4:$AR$1109,12,0),"")/100*C219,"")</f>
        <v/>
      </c>
      <c r="O219" s="74" t="str">
        <f>IF($A219&lt;&gt;"",IF($A219&lt;&gt;"",VLOOKUP($A219,'TABELA '!$A$4:$AR$1109,13,0),"")/100*C219,"")</f>
        <v/>
      </c>
      <c r="P219" s="74" t="str">
        <f>IF($A219&lt;&gt;"",IF($A219&lt;&gt;"",VLOOKUP($A219,'TABELA '!$A$4:$AR$1109,14,0),"")/100*C219,"")</f>
        <v/>
      </c>
      <c r="Q219" s="74" t="str">
        <f>IF($A219&lt;&gt;"",IF($A219&lt;&gt;"",VLOOKUP($A219,'TABELA '!$A$4:$AR$1109,15,0),"")/100*C219,"")</f>
        <v/>
      </c>
      <c r="R219" s="74" t="str">
        <f>IF($A219&lt;&gt;"",IF($A219&lt;&gt;"",VLOOKUP($A219,'TABELA '!$A$4:$AR$1168,16,0),"")/100*C219,"")</f>
        <v/>
      </c>
      <c r="S219" s="74" t="str">
        <f>IF($A219&lt;&gt;"",IF($A219&lt;&gt;"",VLOOKUP($A219,'TABELA '!$A$4:$AR$1168,17,0),"")/100*C219,"")</f>
        <v/>
      </c>
      <c r="T219" s="74" t="str">
        <f>IF($A219&lt;&gt;"",IF($A219&lt;&gt;"",VLOOKUP($A219,'TABELA '!$A$4:$AR$1168,18,0),"")/100*C219,"")</f>
        <v/>
      </c>
      <c r="U219" s="74" t="str">
        <f>IF($A219&lt;&gt;"",IF($A219&lt;&gt;"",VLOOKUP($A219,'TABELA '!$A$4:$AR$1168,19,0),"")/100*C219,"")</f>
        <v/>
      </c>
      <c r="V219" s="74" t="str">
        <f>IF($A219&lt;&gt;"",IF($A219&lt;&gt;"",VLOOKUP($A219,'TABELA '!$A$4:$AR$1168,38,0),"")/100*C219,"")</f>
        <v/>
      </c>
      <c r="W219" s="69"/>
    </row>
    <row r="220" spans="1:23" x14ac:dyDescent="0.2">
      <c r="A220" s="71"/>
      <c r="B220" s="65" t="str">
        <f>IF(A220&lt;&gt;"",VLOOKUP(A220,'TABELA '!A174:AR1339,2,0),"")</f>
        <v/>
      </c>
      <c r="C220" s="72"/>
      <c r="D220" s="72"/>
      <c r="E220" s="73" t="str">
        <f>IF($A220&lt;&gt;"",IF($A220&lt;&gt;"",VLOOKUP($A220,'TABELA '!$A$4:$AR$1168,3,0),"")/100*C220,"")</f>
        <v/>
      </c>
      <c r="F220" s="74" t="str">
        <f>IF($A220&lt;&gt;"",IF($A220&lt;&gt;"",VLOOKUP($A220,'TABELA '!$A$4:$AR$1109,4,0),"")/100*C220/100*C220,"")</f>
        <v/>
      </c>
      <c r="G220" s="74" t="str">
        <f>IF($A220&lt;&gt;"",IF($A220&lt;&gt;"",VLOOKUP($A220,'TABELA '!$A$4:$AR$1168,5,0),"")/100*C220,"")</f>
        <v/>
      </c>
      <c r="H220" s="74" t="str">
        <f>IF($A220&lt;&gt;"",IF($A220&lt;&gt;"",VLOOKUP($A220,'TABELA '!$A$4:$AR$1168,6,0),"")/100*C220,"")</f>
        <v/>
      </c>
      <c r="I220" s="74" t="str">
        <f>IF($A220&lt;&gt;"",IF($A220&lt;&gt;"",VLOOKUP($A220,'TABELA '!$A$4:$AR$1168,7,0),"")/100*C220,"")</f>
        <v/>
      </c>
      <c r="J220" s="74" t="str">
        <f>IF($A220&lt;&gt;"",IF($A220&lt;&gt;"",VLOOKUP($A220,'TABELA '!$A$4:$AR$1168,8,0),"")/100*C220,"")</f>
        <v/>
      </c>
      <c r="K220" s="74" t="str">
        <f>IF($A220&lt;&gt;"",IF($A220&lt;&gt;"",VLOOKUP($A220,'TABELA '!$A$4:$AR$1171,11,0),"")/100*C220,"")</f>
        <v/>
      </c>
      <c r="L220" s="74" t="str">
        <f>IF($A220&lt;&gt;"",IF($A220&lt;&gt;"",VLOOKUP($A220,'TABELA '!$A$4:$AR$1109,10,0),"")/100*C220,"")</f>
        <v/>
      </c>
      <c r="M220" s="74" t="str">
        <f>IF($A220&lt;&gt;"",IF($A220&lt;&gt;"",VLOOKUP($A220,'TABELA '!$A$4:$AR$1109,11,0),"")/100*H220,"")</f>
        <v/>
      </c>
      <c r="N220" s="74" t="str">
        <f>IF($A220&lt;&gt;"",IF($A220&lt;&gt;"",VLOOKUP($A220,'TABELA '!$A$4:$AR$1109,12,0),"")/100*C220,"")</f>
        <v/>
      </c>
      <c r="O220" s="74" t="str">
        <f>IF($A220&lt;&gt;"",IF($A220&lt;&gt;"",VLOOKUP($A220,'TABELA '!$A$4:$AR$1109,13,0),"")/100*C220,"")</f>
        <v/>
      </c>
      <c r="P220" s="74" t="str">
        <f>IF($A220&lt;&gt;"",IF($A220&lt;&gt;"",VLOOKUP($A220,'TABELA '!$A$4:$AR$1109,14,0),"")/100*C220,"")</f>
        <v/>
      </c>
      <c r="Q220" s="74" t="str">
        <f>IF($A220&lt;&gt;"",IF($A220&lt;&gt;"",VLOOKUP($A220,'TABELA '!$A$4:$AR$1109,15,0),"")/100*C220,"")</f>
        <v/>
      </c>
      <c r="R220" s="74" t="str">
        <f>IF($A220&lt;&gt;"",IF($A220&lt;&gt;"",VLOOKUP($A220,'TABELA '!$A$4:$AR$1168,16,0),"")/100*C220,"")</f>
        <v/>
      </c>
      <c r="S220" s="74" t="str">
        <f>IF($A220&lt;&gt;"",IF($A220&lt;&gt;"",VLOOKUP($A220,'TABELA '!$A$4:$AR$1168,17,0),"")/100*C220,"")</f>
        <v/>
      </c>
      <c r="T220" s="74" t="str">
        <f>IF($A220&lt;&gt;"",IF($A220&lt;&gt;"",VLOOKUP($A220,'TABELA '!$A$4:$AR$1168,18,0),"")/100*C220,"")</f>
        <v/>
      </c>
      <c r="U220" s="74" t="str">
        <f>IF($A220&lt;&gt;"",IF($A220&lt;&gt;"",VLOOKUP($A220,'TABELA '!$A$4:$AR$1168,19,0),"")/100*C220,"")</f>
        <v/>
      </c>
      <c r="V220" s="74" t="str">
        <f>IF($A220&lt;&gt;"",IF($A220&lt;&gt;"",VLOOKUP($A220,'TABELA '!$A$4:$AR$1168,38,0),"")/100*C220,"")</f>
        <v/>
      </c>
      <c r="W220" s="69"/>
    </row>
    <row r="221" spans="1:23" x14ac:dyDescent="0.2">
      <c r="A221" s="71"/>
      <c r="B221" s="65" t="str">
        <f>IF(A221&lt;&gt;"",VLOOKUP(A221,'TABELA '!A175:AR1340,2,0),"")</f>
        <v/>
      </c>
      <c r="C221" s="72"/>
      <c r="D221" s="72"/>
      <c r="E221" s="73" t="str">
        <f>IF($A221&lt;&gt;"",IF($A221&lt;&gt;"",VLOOKUP($A221,'TABELA '!$A$4:$AR$1168,3,0),"")/100*C221,"")</f>
        <v/>
      </c>
      <c r="F221" s="74" t="str">
        <f>IF($A221&lt;&gt;"",IF($A221&lt;&gt;"",VLOOKUP($A221,'TABELA '!$A$4:$AR$1109,4,0),"")/100*C221/100*C221,"")</f>
        <v/>
      </c>
      <c r="G221" s="74" t="str">
        <f>IF($A221&lt;&gt;"",IF($A221&lt;&gt;"",VLOOKUP($A221,'TABELA '!$A$4:$AR$1168,5,0),"")/100*C221,"")</f>
        <v/>
      </c>
      <c r="H221" s="74" t="str">
        <f>IF($A221&lt;&gt;"",IF($A221&lt;&gt;"",VLOOKUP($A221,'TABELA '!$A$4:$AR$1168,6,0),"")/100*C221,"")</f>
        <v/>
      </c>
      <c r="I221" s="74" t="str">
        <f>IF($A221&lt;&gt;"",IF($A221&lt;&gt;"",VLOOKUP($A221,'TABELA '!$A$4:$AR$1168,7,0),"")/100*C221,"")</f>
        <v/>
      </c>
      <c r="J221" s="74" t="str">
        <f>IF($A221&lt;&gt;"",IF($A221&lt;&gt;"",VLOOKUP($A221,'TABELA '!$A$4:$AR$1168,8,0),"")/100*C221,"")</f>
        <v/>
      </c>
      <c r="K221" s="74" t="str">
        <f>IF($A221&lt;&gt;"",IF($A221&lt;&gt;"",VLOOKUP($A221,'TABELA '!$A$4:$AR$1171,11,0),"")/100*C221,"")</f>
        <v/>
      </c>
      <c r="L221" s="74" t="str">
        <f>IF($A221&lt;&gt;"",IF($A221&lt;&gt;"",VLOOKUP($A221,'TABELA '!$A$4:$AR$1109,10,0),"")/100*C221,"")</f>
        <v/>
      </c>
      <c r="M221" s="74" t="str">
        <f>IF($A221&lt;&gt;"",IF($A221&lt;&gt;"",VLOOKUP($A221,'TABELA '!$A$4:$AR$1109,11,0),"")/100*H221,"")</f>
        <v/>
      </c>
      <c r="N221" s="74" t="str">
        <f>IF($A221&lt;&gt;"",IF($A221&lt;&gt;"",VLOOKUP($A221,'TABELA '!$A$4:$AR$1109,12,0),"")/100*C221,"")</f>
        <v/>
      </c>
      <c r="O221" s="74" t="str">
        <f>IF($A221&lt;&gt;"",IF($A221&lt;&gt;"",VLOOKUP($A221,'TABELA '!$A$4:$AR$1109,13,0),"")/100*C221,"")</f>
        <v/>
      </c>
      <c r="P221" s="74" t="str">
        <f>IF($A221&lt;&gt;"",IF($A221&lt;&gt;"",VLOOKUP($A221,'TABELA '!$A$4:$AR$1109,14,0),"")/100*C221,"")</f>
        <v/>
      </c>
      <c r="Q221" s="74" t="str">
        <f>IF($A221&lt;&gt;"",IF($A221&lt;&gt;"",VLOOKUP($A221,'TABELA '!$A$4:$AR$1109,15,0),"")/100*C221,"")</f>
        <v/>
      </c>
      <c r="R221" s="74" t="str">
        <f>IF($A221&lt;&gt;"",IF($A221&lt;&gt;"",VLOOKUP($A221,'TABELA '!$A$4:$AR$1168,16,0),"")/100*C221,"")</f>
        <v/>
      </c>
      <c r="S221" s="74" t="str">
        <f>IF($A221&lt;&gt;"",IF($A221&lt;&gt;"",VLOOKUP($A221,'TABELA '!$A$4:$AR$1168,17,0),"")/100*C221,"")</f>
        <v/>
      </c>
      <c r="T221" s="74" t="str">
        <f>IF($A221&lt;&gt;"",IF($A221&lt;&gt;"",VLOOKUP($A221,'TABELA '!$A$4:$AR$1168,18,0),"")/100*C221,"")</f>
        <v/>
      </c>
      <c r="U221" s="74" t="str">
        <f>IF($A221&lt;&gt;"",IF($A221&lt;&gt;"",VLOOKUP($A221,'TABELA '!$A$4:$AR$1168,19,0),"")/100*C221,"")</f>
        <v/>
      </c>
      <c r="V221" s="74" t="str">
        <f>IF($A221&lt;&gt;"",IF($A221&lt;&gt;"",VLOOKUP($A221,'TABELA '!$A$4:$AR$1168,38,0),"")/100*C221,"")</f>
        <v/>
      </c>
      <c r="W221" s="69"/>
    </row>
    <row r="222" spans="1:23" x14ac:dyDescent="0.2">
      <c r="A222" s="71"/>
      <c r="B222" s="65" t="str">
        <f>IF(A222&lt;&gt;"",VLOOKUP(A222,'TABELA '!A176:AR1341,2,0),"")</f>
        <v/>
      </c>
      <c r="C222" s="72"/>
      <c r="D222" s="72"/>
      <c r="E222" s="73" t="str">
        <f>IF($A222&lt;&gt;"",IF($A222&lt;&gt;"",VLOOKUP($A222,'TABELA '!$A$4:$AR$1168,3,0),"")/100*C222,"")</f>
        <v/>
      </c>
      <c r="F222" s="74" t="str">
        <f>IF($A222&lt;&gt;"",IF($A222&lt;&gt;"",VLOOKUP($A222,'TABELA '!$A$4:$AR$1109,4,0),"")/100*C222/100*C222,"")</f>
        <v/>
      </c>
      <c r="G222" s="74" t="str">
        <f>IF($A222&lt;&gt;"",IF($A222&lt;&gt;"",VLOOKUP($A222,'TABELA '!$A$4:$AR$1168,5,0),"")/100*C222,"")</f>
        <v/>
      </c>
      <c r="H222" s="74" t="str">
        <f>IF($A222&lt;&gt;"",IF($A222&lt;&gt;"",VLOOKUP($A222,'TABELA '!$A$4:$AR$1168,6,0),"")/100*C222,"")</f>
        <v/>
      </c>
      <c r="I222" s="74" t="str">
        <f>IF($A222&lt;&gt;"",IF($A222&lt;&gt;"",VLOOKUP($A222,'TABELA '!$A$4:$AR$1168,7,0),"")/100*C222,"")</f>
        <v/>
      </c>
      <c r="J222" s="74" t="str">
        <f>IF($A222&lt;&gt;"",IF($A222&lt;&gt;"",VLOOKUP($A222,'TABELA '!$A$4:$AR$1168,8,0),"")/100*C222,"")</f>
        <v/>
      </c>
      <c r="K222" s="74" t="str">
        <f>IF($A222&lt;&gt;"",IF($A222&lt;&gt;"",VLOOKUP($A222,'TABELA '!$A$4:$AR$1171,11,0),"")/100*C222,"")</f>
        <v/>
      </c>
      <c r="L222" s="74" t="str">
        <f>IF($A222&lt;&gt;"",IF($A222&lt;&gt;"",VLOOKUP($A222,'TABELA '!$A$4:$AR$1109,10,0),"")/100*C222,"")</f>
        <v/>
      </c>
      <c r="M222" s="74" t="str">
        <f>IF($A222&lt;&gt;"",IF($A222&lt;&gt;"",VLOOKUP($A222,'TABELA '!$A$4:$AR$1109,11,0),"")/100*H222,"")</f>
        <v/>
      </c>
      <c r="N222" s="74" t="str">
        <f>IF($A222&lt;&gt;"",IF($A222&lt;&gt;"",VLOOKUP($A222,'TABELA '!$A$4:$AR$1109,12,0),"")/100*C222,"")</f>
        <v/>
      </c>
      <c r="O222" s="74" t="str">
        <f>IF($A222&lt;&gt;"",IF($A222&lt;&gt;"",VLOOKUP($A222,'TABELA '!$A$4:$AR$1109,13,0),"")/100*C222,"")</f>
        <v/>
      </c>
      <c r="P222" s="74" t="str">
        <f>IF($A222&lt;&gt;"",IF($A222&lt;&gt;"",VLOOKUP($A222,'TABELA '!$A$4:$AR$1109,14,0),"")/100*C222,"")</f>
        <v/>
      </c>
      <c r="Q222" s="74" t="str">
        <f>IF($A222&lt;&gt;"",IF($A222&lt;&gt;"",VLOOKUP($A222,'TABELA '!$A$4:$AR$1109,15,0),"")/100*C222,"")</f>
        <v/>
      </c>
      <c r="R222" s="74" t="str">
        <f>IF($A222&lt;&gt;"",IF($A222&lt;&gt;"",VLOOKUP($A222,'TABELA '!$A$4:$AR$1168,16,0),"")/100*C222,"")</f>
        <v/>
      </c>
      <c r="S222" s="74" t="str">
        <f>IF($A222&lt;&gt;"",IF($A222&lt;&gt;"",VLOOKUP($A222,'TABELA '!$A$4:$AR$1168,17,0),"")/100*C222,"")</f>
        <v/>
      </c>
      <c r="T222" s="74" t="str">
        <f>IF($A222&lt;&gt;"",IF($A222&lt;&gt;"",VLOOKUP($A222,'TABELA '!$A$4:$AR$1168,18,0),"")/100*C222,"")</f>
        <v/>
      </c>
      <c r="U222" s="74" t="str">
        <f>IF($A222&lt;&gt;"",IF($A222&lt;&gt;"",VLOOKUP($A222,'TABELA '!$A$4:$AR$1168,19,0),"")/100*C222,"")</f>
        <v/>
      </c>
      <c r="V222" s="74" t="str">
        <f>IF($A222&lt;&gt;"",IF($A222&lt;&gt;"",VLOOKUP($A222,'TABELA '!$A$4:$AR$1168,38,0),"")/100*C222,"")</f>
        <v/>
      </c>
      <c r="W222" s="69"/>
    </row>
    <row r="223" spans="1:23" x14ac:dyDescent="0.2">
      <c r="A223" s="71"/>
      <c r="B223" s="65" t="str">
        <f>IF(A223&lt;&gt;"",VLOOKUP(A223,'TABELA '!A177:AR1342,2,0),"")</f>
        <v/>
      </c>
      <c r="C223" s="72"/>
      <c r="D223" s="72"/>
      <c r="E223" s="73" t="str">
        <f>IF($A223&lt;&gt;"",IF($A223&lt;&gt;"",VLOOKUP($A223,'TABELA '!$A$4:$AR$1168,3,0),"")/100*C223,"")</f>
        <v/>
      </c>
      <c r="F223" s="74" t="str">
        <f>IF($A223&lt;&gt;"",IF($A223&lt;&gt;"",VLOOKUP($A223,'TABELA '!$A$4:$AR$1109,4,0),"")/100*C223/100*C223,"")</f>
        <v/>
      </c>
      <c r="G223" s="74" t="str">
        <f>IF($A223&lt;&gt;"",IF($A223&lt;&gt;"",VLOOKUP($A223,'TABELA '!$A$4:$AR$1168,5,0),"")/100*C223,"")</f>
        <v/>
      </c>
      <c r="H223" s="74" t="str">
        <f>IF($A223&lt;&gt;"",IF($A223&lt;&gt;"",VLOOKUP($A223,'TABELA '!$A$4:$AR$1168,6,0),"")/100*C223,"")</f>
        <v/>
      </c>
      <c r="I223" s="74" t="str">
        <f>IF($A223&lt;&gt;"",IF($A223&lt;&gt;"",VLOOKUP($A223,'TABELA '!$A$4:$AR$1168,7,0),"")/100*C223,"")</f>
        <v/>
      </c>
      <c r="J223" s="74" t="str">
        <f>IF($A223&lt;&gt;"",IF($A223&lt;&gt;"",VLOOKUP($A223,'TABELA '!$A$4:$AR$1168,8,0),"")/100*C223,"")</f>
        <v/>
      </c>
      <c r="K223" s="74" t="str">
        <f>IF($A223&lt;&gt;"",IF($A223&lt;&gt;"",VLOOKUP($A223,'TABELA '!$A$4:$AR$1171,11,0),"")/100*C223,"")</f>
        <v/>
      </c>
      <c r="L223" s="74" t="str">
        <f>IF($A223&lt;&gt;"",IF($A223&lt;&gt;"",VLOOKUP($A223,'TABELA '!$A$4:$AR$1109,10,0),"")/100*C223,"")</f>
        <v/>
      </c>
      <c r="M223" s="74" t="str">
        <f>IF($A223&lt;&gt;"",IF($A223&lt;&gt;"",VLOOKUP($A223,'TABELA '!$A$4:$AR$1109,11,0),"")/100*H223,"")</f>
        <v/>
      </c>
      <c r="N223" s="74" t="str">
        <f>IF($A223&lt;&gt;"",IF($A223&lt;&gt;"",VLOOKUP($A223,'TABELA '!$A$4:$AR$1109,12,0),"")/100*C223,"")</f>
        <v/>
      </c>
      <c r="O223" s="74" t="str">
        <f>IF($A223&lt;&gt;"",IF($A223&lt;&gt;"",VLOOKUP($A223,'TABELA '!$A$4:$AR$1109,13,0),"")/100*C223,"")</f>
        <v/>
      </c>
      <c r="P223" s="74" t="str">
        <f>IF($A223&lt;&gt;"",IF($A223&lt;&gt;"",VLOOKUP($A223,'TABELA '!$A$4:$AR$1109,14,0),"")/100*C223,"")</f>
        <v/>
      </c>
      <c r="Q223" s="74" t="str">
        <f>IF($A223&lt;&gt;"",IF($A223&lt;&gt;"",VLOOKUP($A223,'TABELA '!$A$4:$AR$1109,15,0),"")/100*C223,"")</f>
        <v/>
      </c>
      <c r="R223" s="74" t="str">
        <f>IF($A223&lt;&gt;"",IF($A223&lt;&gt;"",VLOOKUP($A223,'TABELA '!$A$4:$AR$1168,16,0),"")/100*C223,"")</f>
        <v/>
      </c>
      <c r="S223" s="74" t="str">
        <f>IF($A223&lt;&gt;"",IF($A223&lt;&gt;"",VLOOKUP($A223,'TABELA '!$A$4:$AR$1168,17,0),"")/100*C223,"")</f>
        <v/>
      </c>
      <c r="T223" s="74" t="str">
        <f>IF($A223&lt;&gt;"",IF($A223&lt;&gt;"",VLOOKUP($A223,'TABELA '!$A$4:$AR$1168,18,0),"")/100*C223,"")</f>
        <v/>
      </c>
      <c r="U223" s="74" t="str">
        <f>IF($A223&lt;&gt;"",IF($A223&lt;&gt;"",VLOOKUP($A223,'TABELA '!$A$4:$AR$1168,19,0),"")/100*C223,"")</f>
        <v/>
      </c>
      <c r="V223" s="74" t="str">
        <f>IF($A223&lt;&gt;"",IF($A223&lt;&gt;"",VLOOKUP($A223,'TABELA '!$A$4:$AR$1168,38,0),"")/100*C223,"")</f>
        <v/>
      </c>
      <c r="W223" s="69"/>
    </row>
    <row r="224" spans="1:23" x14ac:dyDescent="0.2">
      <c r="A224" s="71"/>
      <c r="B224" s="65" t="str">
        <f>IF(A224&lt;&gt;"",VLOOKUP(A224,'TABELA '!A178:AR1343,2,0),"")</f>
        <v/>
      </c>
      <c r="C224" s="72"/>
      <c r="D224" s="72"/>
      <c r="E224" s="73" t="str">
        <f>IF($A224&lt;&gt;"",IF($A224&lt;&gt;"",VLOOKUP($A224,'TABELA '!$A$4:$AR$1168,3,0),"")/100*C224,"")</f>
        <v/>
      </c>
      <c r="F224" s="74" t="str">
        <f>IF($A224&lt;&gt;"",IF($A224&lt;&gt;"",VLOOKUP($A224,'TABELA '!$A$4:$AR$1109,4,0),"")/100*C224/100*C224,"")</f>
        <v/>
      </c>
      <c r="G224" s="74" t="str">
        <f>IF($A224&lt;&gt;"",IF($A224&lt;&gt;"",VLOOKUP($A224,'TABELA '!$A$4:$AR$1168,5,0),"")/100*C224,"")</f>
        <v/>
      </c>
      <c r="H224" s="74" t="str">
        <f>IF($A224&lt;&gt;"",IF($A224&lt;&gt;"",VLOOKUP($A224,'TABELA '!$A$4:$AR$1168,6,0),"")/100*C224,"")</f>
        <v/>
      </c>
      <c r="I224" s="74" t="str">
        <f>IF($A224&lt;&gt;"",IF($A224&lt;&gt;"",VLOOKUP($A224,'TABELA '!$A$4:$AR$1168,7,0),"")/100*C224,"")</f>
        <v/>
      </c>
      <c r="J224" s="74" t="str">
        <f>IF($A224&lt;&gt;"",IF($A224&lt;&gt;"",VLOOKUP($A224,'TABELA '!$A$4:$AR$1168,8,0),"")/100*C224,"")</f>
        <v/>
      </c>
      <c r="K224" s="74" t="str">
        <f>IF($A224&lt;&gt;"",IF($A224&lt;&gt;"",VLOOKUP($A224,'TABELA '!$A$4:$AR$1171,11,0),"")/100*C224,"")</f>
        <v/>
      </c>
      <c r="L224" s="74" t="str">
        <f>IF($A224&lt;&gt;"",IF($A224&lt;&gt;"",VLOOKUP($A224,'TABELA '!$A$4:$AR$1109,10,0),"")/100*C224,"")</f>
        <v/>
      </c>
      <c r="M224" s="74" t="str">
        <f>IF($A224&lt;&gt;"",IF($A224&lt;&gt;"",VLOOKUP($A224,'TABELA '!$A$4:$AR$1109,11,0),"")/100*H224,"")</f>
        <v/>
      </c>
      <c r="N224" s="74" t="str">
        <f>IF($A224&lt;&gt;"",IF($A224&lt;&gt;"",VLOOKUP($A224,'TABELA '!$A$4:$AR$1109,12,0),"")/100*C224,"")</f>
        <v/>
      </c>
      <c r="O224" s="74" t="str">
        <f>IF($A224&lt;&gt;"",IF($A224&lt;&gt;"",VLOOKUP($A224,'TABELA '!$A$4:$AR$1109,13,0),"")/100*C224,"")</f>
        <v/>
      </c>
      <c r="P224" s="74" t="str">
        <f>IF($A224&lt;&gt;"",IF($A224&lt;&gt;"",VLOOKUP($A224,'TABELA '!$A$4:$AR$1109,14,0),"")/100*C224,"")</f>
        <v/>
      </c>
      <c r="Q224" s="74" t="str">
        <f>IF($A224&lt;&gt;"",IF($A224&lt;&gt;"",VLOOKUP($A224,'TABELA '!$A$4:$AR$1109,15,0),"")/100*C224,"")</f>
        <v/>
      </c>
      <c r="R224" s="74" t="str">
        <f>IF($A224&lt;&gt;"",IF($A224&lt;&gt;"",VLOOKUP($A224,'TABELA '!$A$4:$AR$1168,16,0),"")/100*C224,"")</f>
        <v/>
      </c>
      <c r="S224" s="74" t="str">
        <f>IF($A224&lt;&gt;"",IF($A224&lt;&gt;"",VLOOKUP($A224,'TABELA '!$A$4:$AR$1168,17,0),"")/100*C224,"")</f>
        <v/>
      </c>
      <c r="T224" s="74" t="str">
        <f>IF($A224&lt;&gt;"",IF($A224&lt;&gt;"",VLOOKUP($A224,'TABELA '!$A$4:$AR$1168,18,0),"")/100*C224,"")</f>
        <v/>
      </c>
      <c r="U224" s="74" t="str">
        <f>IF($A224&lt;&gt;"",IF($A224&lt;&gt;"",VLOOKUP($A224,'TABELA '!$A$4:$AR$1168,19,0),"")/100*C224,"")</f>
        <v/>
      </c>
      <c r="V224" s="74" t="str">
        <f>IF($A224&lt;&gt;"",IF($A224&lt;&gt;"",VLOOKUP($A224,'TABELA '!$A$4:$AR$1168,38,0),"")/100*C224,"")</f>
        <v/>
      </c>
      <c r="W224" s="69"/>
    </row>
    <row r="225" spans="1:23" x14ac:dyDescent="0.2">
      <c r="A225" s="71"/>
      <c r="B225" s="65" t="str">
        <f>IF(A225&lt;&gt;"",VLOOKUP(A225,'TABELA '!A179:AR1344,2,0),"")</f>
        <v/>
      </c>
      <c r="C225" s="72"/>
      <c r="D225" s="72"/>
      <c r="E225" s="73" t="str">
        <f>IF($A225&lt;&gt;"",IF($A225&lt;&gt;"",VLOOKUP($A225,'TABELA '!$A$4:$AR$1168,3,0),"")/100*C225,"")</f>
        <v/>
      </c>
      <c r="F225" s="74" t="str">
        <f>IF($A225&lt;&gt;"",IF($A225&lt;&gt;"",VLOOKUP($A225,'TABELA '!$A$4:$AR$1109,4,0),"")/100*C225/100*C225,"")</f>
        <v/>
      </c>
      <c r="G225" s="74" t="str">
        <f>IF($A225&lt;&gt;"",IF($A225&lt;&gt;"",VLOOKUP($A225,'TABELA '!$A$4:$AR$1168,5,0),"")/100*C225,"")</f>
        <v/>
      </c>
      <c r="H225" s="74" t="str">
        <f>IF($A225&lt;&gt;"",IF($A225&lt;&gt;"",VLOOKUP($A225,'TABELA '!$A$4:$AR$1168,6,0),"")/100*C225,"")</f>
        <v/>
      </c>
      <c r="I225" s="74" t="str">
        <f>IF($A225&lt;&gt;"",IF($A225&lt;&gt;"",VLOOKUP($A225,'TABELA '!$A$4:$AR$1168,7,0),"")/100*C225,"")</f>
        <v/>
      </c>
      <c r="J225" s="74" t="str">
        <f>IF($A225&lt;&gt;"",IF($A225&lt;&gt;"",VLOOKUP($A225,'TABELA '!$A$4:$AR$1168,8,0),"")/100*C225,"")</f>
        <v/>
      </c>
      <c r="K225" s="74" t="str">
        <f>IF($A225&lt;&gt;"",IF($A225&lt;&gt;"",VLOOKUP($A225,'TABELA '!$A$4:$AR$1171,11,0),"")/100*C225,"")</f>
        <v/>
      </c>
      <c r="L225" s="74" t="str">
        <f>IF($A225&lt;&gt;"",IF($A225&lt;&gt;"",VLOOKUP($A225,'TABELA '!$A$4:$AR$1109,10,0),"")/100*C225,"")</f>
        <v/>
      </c>
      <c r="M225" s="74" t="str">
        <f>IF($A225&lt;&gt;"",IF($A225&lt;&gt;"",VLOOKUP($A225,'TABELA '!$A$4:$AR$1109,11,0),"")/100*H225,"")</f>
        <v/>
      </c>
      <c r="N225" s="74" t="str">
        <f>IF($A225&lt;&gt;"",IF($A225&lt;&gt;"",VLOOKUP($A225,'TABELA '!$A$4:$AR$1109,12,0),"")/100*C225,"")</f>
        <v/>
      </c>
      <c r="O225" s="74" t="str">
        <f>IF($A225&lt;&gt;"",IF($A225&lt;&gt;"",VLOOKUP($A225,'TABELA '!$A$4:$AR$1109,13,0),"")/100*C225,"")</f>
        <v/>
      </c>
      <c r="P225" s="74" t="str">
        <f>IF($A225&lt;&gt;"",IF($A225&lt;&gt;"",VLOOKUP($A225,'TABELA '!$A$4:$AR$1109,14,0),"")/100*C225,"")</f>
        <v/>
      </c>
      <c r="Q225" s="74" t="str">
        <f>IF($A225&lt;&gt;"",IF($A225&lt;&gt;"",VLOOKUP($A225,'TABELA '!$A$4:$AR$1109,15,0),"")/100*C225,"")</f>
        <v/>
      </c>
      <c r="R225" s="74" t="str">
        <f>IF($A225&lt;&gt;"",IF($A225&lt;&gt;"",VLOOKUP($A225,'TABELA '!$A$4:$AR$1168,16,0),"")/100*C225,"")</f>
        <v/>
      </c>
      <c r="S225" s="74" t="str">
        <f>IF($A225&lt;&gt;"",IF($A225&lt;&gt;"",VLOOKUP($A225,'TABELA '!$A$4:$AR$1168,17,0),"")/100*C225,"")</f>
        <v/>
      </c>
      <c r="T225" s="74" t="str">
        <f>IF($A225&lt;&gt;"",IF($A225&lt;&gt;"",VLOOKUP($A225,'TABELA '!$A$4:$AR$1168,18,0),"")/100*C225,"")</f>
        <v/>
      </c>
      <c r="U225" s="74" t="str">
        <f>IF($A225&lt;&gt;"",IF($A225&lt;&gt;"",VLOOKUP($A225,'TABELA '!$A$4:$AR$1168,19,0),"")/100*C225,"")</f>
        <v/>
      </c>
      <c r="V225" s="74" t="str">
        <f>IF($A225&lt;&gt;"",IF($A225&lt;&gt;"",VLOOKUP($A225,'TABELA '!$A$4:$AR$1168,38,0),"")/100*C225,"")</f>
        <v/>
      </c>
      <c r="W225" s="69"/>
    </row>
    <row r="226" spans="1:23" x14ac:dyDescent="0.2">
      <c r="A226" s="71"/>
      <c r="B226" s="65" t="str">
        <f>IF(A226&lt;&gt;"",VLOOKUP(A226,'TABELA '!A180:AR1345,2,0),"")</f>
        <v/>
      </c>
      <c r="C226" s="72"/>
      <c r="D226" s="72"/>
      <c r="E226" s="73" t="str">
        <f>IF($A226&lt;&gt;"",IF($A226&lt;&gt;"",VLOOKUP($A226,'TABELA '!$A$4:$AR$1168,3,0),"")/100*C226,"")</f>
        <v/>
      </c>
      <c r="F226" s="74" t="str">
        <f>IF($A226&lt;&gt;"",IF($A226&lt;&gt;"",VLOOKUP($A226,'TABELA '!$A$4:$AR$1109,4,0),"")/100*C226/100*C226,"")</f>
        <v/>
      </c>
      <c r="G226" s="74" t="str">
        <f>IF($A226&lt;&gt;"",IF($A226&lt;&gt;"",VLOOKUP($A226,'TABELA '!$A$4:$AR$1168,5,0),"")/100*C226,"")</f>
        <v/>
      </c>
      <c r="H226" s="74" t="str">
        <f>IF($A226&lt;&gt;"",IF($A226&lt;&gt;"",VLOOKUP($A226,'TABELA '!$A$4:$AR$1168,6,0),"")/100*C226,"")</f>
        <v/>
      </c>
      <c r="I226" s="74" t="str">
        <f>IF($A226&lt;&gt;"",IF($A226&lt;&gt;"",VLOOKUP($A226,'TABELA '!$A$4:$AR$1168,7,0),"")/100*C226,"")</f>
        <v/>
      </c>
      <c r="J226" s="74" t="str">
        <f>IF($A226&lt;&gt;"",IF($A226&lt;&gt;"",VLOOKUP($A226,'TABELA '!$A$4:$AR$1168,8,0),"")/100*C226,"")</f>
        <v/>
      </c>
      <c r="K226" s="74" t="str">
        <f>IF($A226&lt;&gt;"",IF($A226&lt;&gt;"",VLOOKUP($A226,'TABELA '!$A$4:$AR$1171,11,0),"")/100*C226,"")</f>
        <v/>
      </c>
      <c r="L226" s="74" t="str">
        <f>IF($A226&lt;&gt;"",IF($A226&lt;&gt;"",VLOOKUP($A226,'TABELA '!$A$4:$AR$1109,10,0),"")/100*C226,"")</f>
        <v/>
      </c>
      <c r="M226" s="74" t="str">
        <f>IF($A226&lt;&gt;"",IF($A226&lt;&gt;"",VLOOKUP($A226,'TABELA '!$A$4:$AR$1109,11,0),"")/100*H226,"")</f>
        <v/>
      </c>
      <c r="N226" s="74" t="str">
        <f>IF($A226&lt;&gt;"",IF($A226&lt;&gt;"",VLOOKUP($A226,'TABELA '!$A$4:$AR$1109,12,0),"")/100*C226,"")</f>
        <v/>
      </c>
      <c r="O226" s="74" t="str">
        <f>IF($A226&lt;&gt;"",IF($A226&lt;&gt;"",VLOOKUP($A226,'TABELA '!$A$4:$AR$1109,13,0),"")/100*C226,"")</f>
        <v/>
      </c>
      <c r="P226" s="74" t="str">
        <f>IF($A226&lt;&gt;"",IF($A226&lt;&gt;"",VLOOKUP($A226,'TABELA '!$A$4:$AR$1109,14,0),"")/100*C226,"")</f>
        <v/>
      </c>
      <c r="Q226" s="74" t="str">
        <f>IF($A226&lt;&gt;"",IF($A226&lt;&gt;"",VLOOKUP($A226,'TABELA '!$A$4:$AR$1109,15,0),"")/100*C226,"")</f>
        <v/>
      </c>
      <c r="R226" s="74" t="str">
        <f>IF($A226&lt;&gt;"",IF($A226&lt;&gt;"",VLOOKUP($A226,'TABELA '!$A$4:$AR$1168,16,0),"")/100*C226,"")</f>
        <v/>
      </c>
      <c r="S226" s="74" t="str">
        <f>IF($A226&lt;&gt;"",IF($A226&lt;&gt;"",VLOOKUP($A226,'TABELA '!$A$4:$AR$1168,17,0),"")/100*C226,"")</f>
        <v/>
      </c>
      <c r="T226" s="74" t="str">
        <f>IF($A226&lt;&gt;"",IF($A226&lt;&gt;"",VLOOKUP($A226,'TABELA '!$A$4:$AR$1168,18,0),"")/100*C226,"")</f>
        <v/>
      </c>
      <c r="U226" s="74" t="str">
        <f>IF($A226&lt;&gt;"",IF($A226&lt;&gt;"",VLOOKUP($A226,'TABELA '!$A$4:$AR$1168,19,0),"")/100*C226,"")</f>
        <v/>
      </c>
      <c r="V226" s="74" t="str">
        <f>IF($A226&lt;&gt;"",IF($A226&lt;&gt;"",VLOOKUP($A226,'TABELA '!$A$4:$AR$1168,38,0),"")/100*C226,"")</f>
        <v/>
      </c>
      <c r="W226" s="69"/>
    </row>
    <row r="227" spans="1:23" x14ac:dyDescent="0.2">
      <c r="A227" s="71"/>
      <c r="B227" s="65" t="str">
        <f>IF(A227&lt;&gt;"",VLOOKUP(A227,'TABELA '!A181:AR1346,2,0),"")</f>
        <v/>
      </c>
      <c r="C227" s="72"/>
      <c r="D227" s="72"/>
      <c r="E227" s="73" t="str">
        <f>IF($A227&lt;&gt;"",IF($A227&lt;&gt;"",VLOOKUP($A227,'TABELA '!$A$4:$AR$1168,3,0),"")/100*C227,"")</f>
        <v/>
      </c>
      <c r="F227" s="74" t="str">
        <f>IF($A227&lt;&gt;"",IF($A227&lt;&gt;"",VLOOKUP($A227,'TABELA '!$A$4:$AR$1109,4,0),"")/100*C227/100*C227,"")</f>
        <v/>
      </c>
      <c r="G227" s="74" t="str">
        <f>IF($A227&lt;&gt;"",IF($A227&lt;&gt;"",VLOOKUP($A227,'TABELA '!$A$4:$AR$1168,5,0),"")/100*C227,"")</f>
        <v/>
      </c>
      <c r="H227" s="74" t="str">
        <f>IF($A227&lt;&gt;"",IF($A227&lt;&gt;"",VLOOKUP($A227,'TABELA '!$A$4:$AR$1168,6,0),"")/100*C227,"")</f>
        <v/>
      </c>
      <c r="I227" s="74" t="str">
        <f>IF($A227&lt;&gt;"",IF($A227&lt;&gt;"",VLOOKUP($A227,'TABELA '!$A$4:$AR$1168,7,0),"")/100*C227,"")</f>
        <v/>
      </c>
      <c r="J227" s="74" t="str">
        <f>IF($A227&lt;&gt;"",IF($A227&lt;&gt;"",VLOOKUP($A227,'TABELA '!$A$4:$AR$1168,8,0),"")/100*C227,"")</f>
        <v/>
      </c>
      <c r="K227" s="74" t="str">
        <f>IF($A227&lt;&gt;"",IF($A227&lt;&gt;"",VLOOKUP($A227,'TABELA '!$A$4:$AR$1171,11,0),"")/100*C227,"")</f>
        <v/>
      </c>
      <c r="L227" s="74" t="str">
        <f>IF($A227&lt;&gt;"",IF($A227&lt;&gt;"",VLOOKUP($A227,'TABELA '!$A$4:$AR$1109,10,0),"")/100*C227,"")</f>
        <v/>
      </c>
      <c r="M227" s="74" t="str">
        <f>IF($A227&lt;&gt;"",IF($A227&lt;&gt;"",VLOOKUP($A227,'TABELA '!$A$4:$AR$1109,11,0),"")/100*H227,"")</f>
        <v/>
      </c>
      <c r="N227" s="74" t="str">
        <f>IF($A227&lt;&gt;"",IF($A227&lt;&gt;"",VLOOKUP($A227,'TABELA '!$A$4:$AR$1109,12,0),"")/100*C227,"")</f>
        <v/>
      </c>
      <c r="O227" s="74" t="str">
        <f>IF($A227&lt;&gt;"",IF($A227&lt;&gt;"",VLOOKUP($A227,'TABELA '!$A$4:$AR$1109,13,0),"")/100*C227,"")</f>
        <v/>
      </c>
      <c r="P227" s="74" t="str">
        <f>IF($A227&lt;&gt;"",IF($A227&lt;&gt;"",VLOOKUP($A227,'TABELA '!$A$4:$AR$1109,14,0),"")/100*C227,"")</f>
        <v/>
      </c>
      <c r="Q227" s="74" t="str">
        <f>IF($A227&lt;&gt;"",IF($A227&lt;&gt;"",VLOOKUP($A227,'TABELA '!$A$4:$AR$1109,15,0),"")/100*C227,"")</f>
        <v/>
      </c>
      <c r="R227" s="74" t="str">
        <f>IF($A227&lt;&gt;"",IF($A227&lt;&gt;"",VLOOKUP($A227,'TABELA '!$A$4:$AR$1168,16,0),"")/100*C227,"")</f>
        <v/>
      </c>
      <c r="S227" s="74" t="str">
        <f>IF($A227&lt;&gt;"",IF($A227&lt;&gt;"",VLOOKUP($A227,'TABELA '!$A$4:$AR$1168,17,0),"")/100*C227,"")</f>
        <v/>
      </c>
      <c r="T227" s="74" t="str">
        <f>IF($A227&lt;&gt;"",IF($A227&lt;&gt;"",VLOOKUP($A227,'TABELA '!$A$4:$AR$1168,18,0),"")/100*C227,"")</f>
        <v/>
      </c>
      <c r="U227" s="74" t="str">
        <f>IF($A227&lt;&gt;"",IF($A227&lt;&gt;"",VLOOKUP($A227,'TABELA '!$A$4:$AR$1168,19,0),"")/100*C227,"")</f>
        <v/>
      </c>
      <c r="V227" s="74" t="str">
        <f>IF($A227&lt;&gt;"",IF($A227&lt;&gt;"",VLOOKUP($A227,'TABELA '!$A$4:$AR$1168,38,0),"")/100*C227,"")</f>
        <v/>
      </c>
      <c r="W227" s="69"/>
    </row>
    <row r="228" spans="1:23" x14ac:dyDescent="0.2">
      <c r="A228" s="71"/>
      <c r="B228" s="65" t="str">
        <f>IF(A228&lt;&gt;"",VLOOKUP(A228,'TABELA '!A182:AR1347,2,0),"")</f>
        <v/>
      </c>
      <c r="C228" s="72"/>
      <c r="D228" s="72"/>
      <c r="E228" s="73" t="str">
        <f>IF($A228&lt;&gt;"",IF($A228&lt;&gt;"",VLOOKUP($A228,'TABELA '!$A$4:$AR$1168,3,0),"")/100*C228,"")</f>
        <v/>
      </c>
      <c r="F228" s="74" t="str">
        <f>IF($A228&lt;&gt;"",IF($A228&lt;&gt;"",VLOOKUP($A228,'TABELA '!$A$4:$AR$1109,4,0),"")/100*C228/100*C228,"")</f>
        <v/>
      </c>
      <c r="G228" s="74" t="str">
        <f>IF($A228&lt;&gt;"",IF($A228&lt;&gt;"",VLOOKUP($A228,'TABELA '!$A$4:$AR$1168,5,0),"")/100*C228,"")</f>
        <v/>
      </c>
      <c r="H228" s="74" t="str">
        <f>IF($A228&lt;&gt;"",IF($A228&lt;&gt;"",VLOOKUP($A228,'TABELA '!$A$4:$AR$1168,6,0),"")/100*C228,"")</f>
        <v/>
      </c>
      <c r="I228" s="74" t="str">
        <f>IF($A228&lt;&gt;"",IF($A228&lt;&gt;"",VLOOKUP($A228,'TABELA '!$A$4:$AR$1168,7,0),"")/100*C228,"")</f>
        <v/>
      </c>
      <c r="J228" s="74" t="str">
        <f>IF($A228&lt;&gt;"",IF($A228&lt;&gt;"",VLOOKUP($A228,'TABELA '!$A$4:$AR$1168,8,0),"")/100*C228,"")</f>
        <v/>
      </c>
      <c r="K228" s="74" t="str">
        <f>IF($A228&lt;&gt;"",IF($A228&lt;&gt;"",VLOOKUP($A228,'TABELA '!$A$4:$AR$1171,11,0),"")/100*C228,"")</f>
        <v/>
      </c>
      <c r="L228" s="74" t="str">
        <f>IF($A228&lt;&gt;"",IF($A228&lt;&gt;"",VLOOKUP($A228,'TABELA '!$A$4:$AR$1109,10,0),"")/100*C228,"")</f>
        <v/>
      </c>
      <c r="M228" s="74" t="str">
        <f>IF($A228&lt;&gt;"",IF($A228&lt;&gt;"",VLOOKUP($A228,'TABELA '!$A$4:$AR$1109,11,0),"")/100*H228,"")</f>
        <v/>
      </c>
      <c r="N228" s="74" t="str">
        <f>IF($A228&lt;&gt;"",IF($A228&lt;&gt;"",VLOOKUP($A228,'TABELA '!$A$4:$AR$1109,12,0),"")/100*C228,"")</f>
        <v/>
      </c>
      <c r="O228" s="74" t="str">
        <f>IF($A228&lt;&gt;"",IF($A228&lt;&gt;"",VLOOKUP($A228,'TABELA '!$A$4:$AR$1109,13,0),"")/100*C228,"")</f>
        <v/>
      </c>
      <c r="P228" s="74" t="str">
        <f>IF($A228&lt;&gt;"",IF($A228&lt;&gt;"",VLOOKUP($A228,'TABELA '!$A$4:$AR$1109,14,0),"")/100*C228,"")</f>
        <v/>
      </c>
      <c r="Q228" s="74" t="str">
        <f>IF($A228&lt;&gt;"",IF($A228&lt;&gt;"",VLOOKUP($A228,'TABELA '!$A$4:$AR$1109,15,0),"")/100*C228,"")</f>
        <v/>
      </c>
      <c r="R228" s="74" t="str">
        <f>IF($A228&lt;&gt;"",IF($A228&lt;&gt;"",VLOOKUP($A228,'TABELA '!$A$4:$AR$1168,16,0),"")/100*C228,"")</f>
        <v/>
      </c>
      <c r="S228" s="74" t="str">
        <f>IF($A228&lt;&gt;"",IF($A228&lt;&gt;"",VLOOKUP($A228,'TABELA '!$A$4:$AR$1168,17,0),"")/100*C228,"")</f>
        <v/>
      </c>
      <c r="T228" s="74" t="str">
        <f>IF($A228&lt;&gt;"",IF($A228&lt;&gt;"",VLOOKUP($A228,'TABELA '!$A$4:$AR$1168,18,0),"")/100*C228,"")</f>
        <v/>
      </c>
      <c r="U228" s="74" t="str">
        <f>IF($A228&lt;&gt;"",IF($A228&lt;&gt;"",VLOOKUP($A228,'TABELA '!$A$4:$AR$1168,19,0),"")/100*C228,"")</f>
        <v/>
      </c>
      <c r="V228" s="74" t="str">
        <f>IF($A228&lt;&gt;"",IF($A228&lt;&gt;"",VLOOKUP($A228,'TABELA '!$A$4:$AR$1168,38,0),"")/100*C228,"")</f>
        <v/>
      </c>
      <c r="W228" s="69"/>
    </row>
    <row r="229" spans="1:23" x14ac:dyDescent="0.2">
      <c r="A229" s="71"/>
      <c r="B229" s="65" t="str">
        <f>IF(A229&lt;&gt;"",VLOOKUP(A229,'TABELA '!A183:AR1348,2,0),"")</f>
        <v/>
      </c>
      <c r="C229" s="72"/>
      <c r="D229" s="72"/>
      <c r="E229" s="73" t="str">
        <f>IF($A229&lt;&gt;"",IF($A229&lt;&gt;"",VLOOKUP($A229,'TABELA '!$A$4:$AR$1168,3,0),"")/100*C229,"")</f>
        <v/>
      </c>
      <c r="F229" s="74" t="str">
        <f>IF($A229&lt;&gt;"",IF($A229&lt;&gt;"",VLOOKUP($A229,'TABELA '!$A$4:$AR$1109,4,0),"")/100*C229/100*C229,"")</f>
        <v/>
      </c>
      <c r="G229" s="74" t="str">
        <f>IF($A229&lt;&gt;"",IF($A229&lt;&gt;"",VLOOKUP($A229,'TABELA '!$A$4:$AR$1168,5,0),"")/100*C229,"")</f>
        <v/>
      </c>
      <c r="H229" s="74" t="str">
        <f>IF($A229&lt;&gt;"",IF($A229&lt;&gt;"",VLOOKUP($A229,'TABELA '!$A$4:$AR$1168,6,0),"")/100*C229,"")</f>
        <v/>
      </c>
      <c r="I229" s="74" t="str">
        <f>IF($A229&lt;&gt;"",IF($A229&lt;&gt;"",VLOOKUP($A229,'TABELA '!$A$4:$AR$1168,7,0),"")/100*C229,"")</f>
        <v/>
      </c>
      <c r="J229" s="74" t="str">
        <f>IF($A229&lt;&gt;"",IF($A229&lt;&gt;"",VLOOKUP($A229,'TABELA '!$A$4:$AR$1168,8,0),"")/100*C229,"")</f>
        <v/>
      </c>
      <c r="K229" s="74" t="str">
        <f>IF($A229&lt;&gt;"",IF($A229&lt;&gt;"",VLOOKUP($A229,'TABELA '!$A$4:$AR$1171,11,0),"")/100*C229,"")</f>
        <v/>
      </c>
      <c r="L229" s="74" t="str">
        <f>IF($A229&lt;&gt;"",IF($A229&lt;&gt;"",VLOOKUP($A229,'TABELA '!$A$4:$AR$1109,10,0),"")/100*C229,"")</f>
        <v/>
      </c>
      <c r="M229" s="74" t="str">
        <f>IF($A229&lt;&gt;"",IF($A229&lt;&gt;"",VLOOKUP($A229,'TABELA '!$A$4:$AR$1109,11,0),"")/100*H229,"")</f>
        <v/>
      </c>
      <c r="N229" s="74" t="str">
        <f>IF($A229&lt;&gt;"",IF($A229&lt;&gt;"",VLOOKUP($A229,'TABELA '!$A$4:$AR$1109,12,0),"")/100*C229,"")</f>
        <v/>
      </c>
      <c r="O229" s="74" t="str">
        <f>IF($A229&lt;&gt;"",IF($A229&lt;&gt;"",VLOOKUP($A229,'TABELA '!$A$4:$AR$1109,13,0),"")/100*C229,"")</f>
        <v/>
      </c>
      <c r="P229" s="74" t="str">
        <f>IF($A229&lt;&gt;"",IF($A229&lt;&gt;"",VLOOKUP($A229,'TABELA '!$A$4:$AR$1109,14,0),"")/100*C229,"")</f>
        <v/>
      </c>
      <c r="Q229" s="74" t="str">
        <f>IF($A229&lt;&gt;"",IF($A229&lt;&gt;"",VLOOKUP($A229,'TABELA '!$A$4:$AR$1109,15,0),"")/100*C229,"")</f>
        <v/>
      </c>
      <c r="R229" s="74" t="str">
        <f>IF($A229&lt;&gt;"",IF($A229&lt;&gt;"",VLOOKUP($A229,'TABELA '!$A$4:$AR$1168,16,0),"")/100*C229,"")</f>
        <v/>
      </c>
      <c r="S229" s="74" t="str">
        <f>IF($A229&lt;&gt;"",IF($A229&lt;&gt;"",VLOOKUP($A229,'TABELA '!$A$4:$AR$1168,17,0),"")/100*C229,"")</f>
        <v/>
      </c>
      <c r="T229" s="74" t="str">
        <f>IF($A229&lt;&gt;"",IF($A229&lt;&gt;"",VLOOKUP($A229,'TABELA '!$A$4:$AR$1168,18,0),"")/100*C229,"")</f>
        <v/>
      </c>
      <c r="U229" s="74" t="str">
        <f>IF($A229&lt;&gt;"",IF($A229&lt;&gt;"",VLOOKUP($A229,'TABELA '!$A$4:$AR$1168,19,0),"")/100*C229,"")</f>
        <v/>
      </c>
      <c r="V229" s="74" t="str">
        <f>IF($A229&lt;&gt;"",IF($A229&lt;&gt;"",VLOOKUP($A229,'TABELA '!$A$4:$AR$1168,38,0),"")/100*C229,"")</f>
        <v/>
      </c>
      <c r="W229" s="69"/>
    </row>
    <row r="230" spans="1:23" x14ac:dyDescent="0.2">
      <c r="A230" s="71"/>
      <c r="B230" s="65" t="str">
        <f>IF(A230&lt;&gt;"",VLOOKUP(A230,'TABELA '!A184:AR1349,2,0),"")</f>
        <v/>
      </c>
      <c r="C230" s="72"/>
      <c r="D230" s="72"/>
      <c r="E230" s="73" t="str">
        <f>IF($A230&lt;&gt;"",IF($A230&lt;&gt;"",VLOOKUP($A230,'TABELA '!$A$4:$AR$1168,3,0),"")/100*C230,"")</f>
        <v/>
      </c>
      <c r="F230" s="74" t="str">
        <f>IF($A230&lt;&gt;"",IF($A230&lt;&gt;"",VLOOKUP($A230,'TABELA '!$A$4:$AR$1109,4,0),"")/100*C230/100*C230,"")</f>
        <v/>
      </c>
      <c r="G230" s="74" t="str">
        <f>IF($A230&lt;&gt;"",IF($A230&lt;&gt;"",VLOOKUP($A230,'TABELA '!$A$4:$AR$1168,5,0),"")/100*C230,"")</f>
        <v/>
      </c>
      <c r="H230" s="74" t="str">
        <f>IF($A230&lt;&gt;"",IF($A230&lt;&gt;"",VLOOKUP($A230,'TABELA '!$A$4:$AR$1168,6,0),"")/100*C230,"")</f>
        <v/>
      </c>
      <c r="I230" s="74" t="str">
        <f>IF($A230&lt;&gt;"",IF($A230&lt;&gt;"",VLOOKUP($A230,'TABELA '!$A$4:$AR$1168,7,0),"")/100*C230,"")</f>
        <v/>
      </c>
      <c r="J230" s="74" t="str">
        <f>IF($A230&lt;&gt;"",IF($A230&lt;&gt;"",VLOOKUP($A230,'TABELA '!$A$4:$AR$1168,8,0),"")/100*C230,"")</f>
        <v/>
      </c>
      <c r="K230" s="74" t="str">
        <f>IF($A230&lt;&gt;"",IF($A230&lt;&gt;"",VLOOKUP($A230,'TABELA '!$A$4:$AR$1171,11,0),"")/100*C230,"")</f>
        <v/>
      </c>
      <c r="L230" s="74" t="str">
        <f>IF($A230&lt;&gt;"",IF($A230&lt;&gt;"",VLOOKUP($A230,'TABELA '!$A$4:$AR$1109,10,0),"")/100*C230,"")</f>
        <v/>
      </c>
      <c r="M230" s="74" t="str">
        <f>IF($A230&lt;&gt;"",IF($A230&lt;&gt;"",VLOOKUP($A230,'TABELA '!$A$4:$AR$1109,11,0),"")/100*H230,"")</f>
        <v/>
      </c>
      <c r="N230" s="74" t="str">
        <f>IF($A230&lt;&gt;"",IF($A230&lt;&gt;"",VLOOKUP($A230,'TABELA '!$A$4:$AR$1109,12,0),"")/100*C230,"")</f>
        <v/>
      </c>
      <c r="O230" s="74" t="str">
        <f>IF($A230&lt;&gt;"",IF($A230&lt;&gt;"",VLOOKUP($A230,'TABELA '!$A$4:$AR$1109,13,0),"")/100*C230,"")</f>
        <v/>
      </c>
      <c r="P230" s="74" t="str">
        <f>IF($A230&lt;&gt;"",IF($A230&lt;&gt;"",VLOOKUP($A230,'TABELA '!$A$4:$AR$1109,14,0),"")/100*C230,"")</f>
        <v/>
      </c>
      <c r="Q230" s="74" t="str">
        <f>IF($A230&lt;&gt;"",IF($A230&lt;&gt;"",VLOOKUP($A230,'TABELA '!$A$4:$AR$1109,15,0),"")/100*C230,"")</f>
        <v/>
      </c>
      <c r="R230" s="74" t="str">
        <f>IF($A230&lt;&gt;"",IF($A230&lt;&gt;"",VLOOKUP($A230,'TABELA '!$A$4:$AR$1168,16,0),"")/100*C230,"")</f>
        <v/>
      </c>
      <c r="S230" s="74" t="str">
        <f>IF($A230&lt;&gt;"",IF($A230&lt;&gt;"",VLOOKUP($A230,'TABELA '!$A$4:$AR$1168,17,0),"")/100*C230,"")</f>
        <v/>
      </c>
      <c r="T230" s="74" t="str">
        <f>IF($A230&lt;&gt;"",IF($A230&lt;&gt;"",VLOOKUP($A230,'TABELA '!$A$4:$AR$1168,18,0),"")/100*C230,"")</f>
        <v/>
      </c>
      <c r="U230" s="74" t="str">
        <f>IF($A230&lt;&gt;"",IF($A230&lt;&gt;"",VLOOKUP($A230,'TABELA '!$A$4:$AR$1168,19,0),"")/100*C230,"")</f>
        <v/>
      </c>
      <c r="V230" s="74" t="str">
        <f>IF($A230&lt;&gt;"",IF($A230&lt;&gt;"",VLOOKUP($A230,'TABELA '!$A$4:$AR$1168,38,0),"")/100*C230,"")</f>
        <v/>
      </c>
      <c r="W230" s="69"/>
    </row>
    <row r="231" spans="1:23" x14ac:dyDescent="0.2">
      <c r="A231" s="71"/>
      <c r="B231" s="65" t="str">
        <f>IF(A231&lt;&gt;"",VLOOKUP(A231,'TABELA '!A185:AR1350,2,0),"")</f>
        <v/>
      </c>
      <c r="C231" s="72"/>
      <c r="D231" s="72"/>
      <c r="E231" s="73" t="str">
        <f>IF($A231&lt;&gt;"",IF($A231&lt;&gt;"",VLOOKUP($A231,'TABELA '!$A$4:$AR$1168,3,0),"")/100*C231,"")</f>
        <v/>
      </c>
      <c r="F231" s="74" t="str">
        <f>IF($A231&lt;&gt;"",IF($A231&lt;&gt;"",VLOOKUP($A231,'TABELA '!$A$4:$AR$1109,4,0),"")/100*C231/100*C231,"")</f>
        <v/>
      </c>
      <c r="G231" s="74" t="str">
        <f>IF($A231&lt;&gt;"",IF($A231&lt;&gt;"",VLOOKUP($A231,'TABELA '!$A$4:$AR$1168,5,0),"")/100*C231,"")</f>
        <v/>
      </c>
      <c r="H231" s="74" t="str">
        <f>IF($A231&lt;&gt;"",IF($A231&lt;&gt;"",VLOOKUP($A231,'TABELA '!$A$4:$AR$1168,6,0),"")/100*C231,"")</f>
        <v/>
      </c>
      <c r="I231" s="74" t="str">
        <f>IF($A231&lt;&gt;"",IF($A231&lt;&gt;"",VLOOKUP($A231,'TABELA '!$A$4:$AR$1168,7,0),"")/100*C231,"")</f>
        <v/>
      </c>
      <c r="J231" s="74" t="str">
        <f>IF($A231&lt;&gt;"",IF($A231&lt;&gt;"",VLOOKUP($A231,'TABELA '!$A$4:$AR$1168,8,0),"")/100*C231,"")</f>
        <v/>
      </c>
      <c r="K231" s="74" t="str">
        <f>IF($A231&lt;&gt;"",IF($A231&lt;&gt;"",VLOOKUP($A231,'TABELA '!$A$4:$AR$1171,11,0),"")/100*C231,"")</f>
        <v/>
      </c>
      <c r="L231" s="74" t="str">
        <f>IF($A231&lt;&gt;"",IF($A231&lt;&gt;"",VLOOKUP($A231,'TABELA '!$A$4:$AR$1109,10,0),"")/100*C231,"")</f>
        <v/>
      </c>
      <c r="M231" s="74" t="str">
        <f>IF($A231&lt;&gt;"",IF($A231&lt;&gt;"",VLOOKUP($A231,'TABELA '!$A$4:$AR$1109,11,0),"")/100*H231,"")</f>
        <v/>
      </c>
      <c r="N231" s="74" t="str">
        <f>IF($A231&lt;&gt;"",IF($A231&lt;&gt;"",VLOOKUP($A231,'TABELA '!$A$4:$AR$1109,12,0),"")/100*C231,"")</f>
        <v/>
      </c>
      <c r="O231" s="74" t="str">
        <f>IF($A231&lt;&gt;"",IF($A231&lt;&gt;"",VLOOKUP($A231,'TABELA '!$A$4:$AR$1109,13,0),"")/100*C231,"")</f>
        <v/>
      </c>
      <c r="P231" s="74" t="str">
        <f>IF($A231&lt;&gt;"",IF($A231&lt;&gt;"",VLOOKUP($A231,'TABELA '!$A$4:$AR$1109,14,0),"")/100*C231,"")</f>
        <v/>
      </c>
      <c r="Q231" s="74" t="str">
        <f>IF($A231&lt;&gt;"",IF($A231&lt;&gt;"",VLOOKUP($A231,'TABELA '!$A$4:$AR$1109,15,0),"")/100*C231,"")</f>
        <v/>
      </c>
      <c r="R231" s="74" t="str">
        <f>IF($A231&lt;&gt;"",IF($A231&lt;&gt;"",VLOOKUP($A231,'TABELA '!$A$4:$AR$1168,16,0),"")/100*C231,"")</f>
        <v/>
      </c>
      <c r="S231" s="74" t="str">
        <f>IF($A231&lt;&gt;"",IF($A231&lt;&gt;"",VLOOKUP($A231,'TABELA '!$A$4:$AR$1168,17,0),"")/100*C231,"")</f>
        <v/>
      </c>
      <c r="T231" s="74" t="str">
        <f>IF($A231&lt;&gt;"",IF($A231&lt;&gt;"",VLOOKUP($A231,'TABELA '!$A$4:$AR$1168,18,0),"")/100*C231,"")</f>
        <v/>
      </c>
      <c r="U231" s="74" t="str">
        <f>IF($A231&lt;&gt;"",IF($A231&lt;&gt;"",VLOOKUP($A231,'TABELA '!$A$4:$AR$1168,19,0),"")/100*C231,"")</f>
        <v/>
      </c>
      <c r="V231" s="74" t="str">
        <f>IF($A231&lt;&gt;"",IF($A231&lt;&gt;"",VLOOKUP($A231,'TABELA '!$A$4:$AR$1168,38,0),"")/100*C231,"")</f>
        <v/>
      </c>
      <c r="W231" s="69"/>
    </row>
    <row r="232" spans="1:23" x14ac:dyDescent="0.2">
      <c r="A232" s="71"/>
      <c r="B232" s="65" t="str">
        <f>IF(A232&lt;&gt;"",VLOOKUP(A232,'TABELA '!A186:AR1351,2,0),"")</f>
        <v/>
      </c>
      <c r="C232" s="72"/>
      <c r="D232" s="72"/>
      <c r="E232" s="73" t="str">
        <f>IF($A232&lt;&gt;"",IF($A232&lt;&gt;"",VLOOKUP($A232,'TABELA '!$A$4:$AR$1168,3,0),"")/100*C232,"")</f>
        <v/>
      </c>
      <c r="F232" s="74" t="str">
        <f>IF($A232&lt;&gt;"",IF($A232&lt;&gt;"",VLOOKUP($A232,'TABELA '!$A$4:$AR$1109,4,0),"")/100*C232/100*C232,"")</f>
        <v/>
      </c>
      <c r="G232" s="74" t="str">
        <f>IF($A232&lt;&gt;"",IF($A232&lt;&gt;"",VLOOKUP($A232,'TABELA '!$A$4:$AR$1168,5,0),"")/100*C232,"")</f>
        <v/>
      </c>
      <c r="H232" s="74" t="str">
        <f>IF($A232&lt;&gt;"",IF($A232&lt;&gt;"",VLOOKUP($A232,'TABELA '!$A$4:$AR$1168,6,0),"")/100*C232,"")</f>
        <v/>
      </c>
      <c r="I232" s="74" t="str">
        <f>IF($A232&lt;&gt;"",IF($A232&lt;&gt;"",VLOOKUP($A232,'TABELA '!$A$4:$AR$1168,7,0),"")/100*C232,"")</f>
        <v/>
      </c>
      <c r="J232" s="74" t="str">
        <f>IF($A232&lt;&gt;"",IF($A232&lt;&gt;"",VLOOKUP($A232,'TABELA '!$A$4:$AR$1168,8,0),"")/100*C232,"")</f>
        <v/>
      </c>
      <c r="K232" s="74" t="str">
        <f>IF($A232&lt;&gt;"",IF($A232&lt;&gt;"",VLOOKUP($A232,'TABELA '!$A$4:$AR$1171,11,0),"")/100*C232,"")</f>
        <v/>
      </c>
      <c r="L232" s="74" t="str">
        <f>IF($A232&lt;&gt;"",IF($A232&lt;&gt;"",VLOOKUP($A232,'TABELA '!$A$4:$AR$1109,10,0),"")/100*C232,"")</f>
        <v/>
      </c>
      <c r="M232" s="74" t="str">
        <f>IF($A232&lt;&gt;"",IF($A232&lt;&gt;"",VLOOKUP($A232,'TABELA '!$A$4:$AR$1109,11,0),"")/100*H232,"")</f>
        <v/>
      </c>
      <c r="N232" s="74" t="str">
        <f>IF($A232&lt;&gt;"",IF($A232&lt;&gt;"",VLOOKUP($A232,'TABELA '!$A$4:$AR$1109,12,0),"")/100*C232,"")</f>
        <v/>
      </c>
      <c r="O232" s="74" t="str">
        <f>IF($A232&lt;&gt;"",IF($A232&lt;&gt;"",VLOOKUP($A232,'TABELA '!$A$4:$AR$1109,13,0),"")/100*C232,"")</f>
        <v/>
      </c>
      <c r="P232" s="74" t="str">
        <f>IF($A232&lt;&gt;"",IF($A232&lt;&gt;"",VLOOKUP($A232,'TABELA '!$A$4:$AR$1109,14,0),"")/100*C232,"")</f>
        <v/>
      </c>
      <c r="Q232" s="74" t="str">
        <f>IF($A232&lt;&gt;"",IF($A232&lt;&gt;"",VLOOKUP($A232,'TABELA '!$A$4:$AR$1109,15,0),"")/100*C232,"")</f>
        <v/>
      </c>
      <c r="R232" s="74" t="str">
        <f>IF($A232&lt;&gt;"",IF($A232&lt;&gt;"",VLOOKUP($A232,'TABELA '!$A$4:$AR$1168,16,0),"")/100*C232,"")</f>
        <v/>
      </c>
      <c r="S232" s="74" t="str">
        <f>IF($A232&lt;&gt;"",IF($A232&lt;&gt;"",VLOOKUP($A232,'TABELA '!$A$4:$AR$1168,17,0),"")/100*C232,"")</f>
        <v/>
      </c>
      <c r="T232" s="74" t="str">
        <f>IF($A232&lt;&gt;"",IF($A232&lt;&gt;"",VLOOKUP($A232,'TABELA '!$A$4:$AR$1168,18,0),"")/100*C232,"")</f>
        <v/>
      </c>
      <c r="U232" s="74" t="str">
        <f>IF($A232&lt;&gt;"",IF($A232&lt;&gt;"",VLOOKUP($A232,'TABELA '!$A$4:$AR$1168,19,0),"")/100*C232,"")</f>
        <v/>
      </c>
      <c r="V232" s="74" t="str">
        <f>IF($A232&lt;&gt;"",IF($A232&lt;&gt;"",VLOOKUP($A232,'TABELA '!$A$4:$AR$1168,38,0),"")/100*C232,"")</f>
        <v/>
      </c>
      <c r="W232" s="69"/>
    </row>
    <row r="233" spans="1:23" x14ac:dyDescent="0.2">
      <c r="A233" s="71"/>
      <c r="B233" s="65" t="str">
        <f>IF(A233&lt;&gt;"",VLOOKUP(A233,'TABELA '!A187:AR1352,2,0),"")</f>
        <v/>
      </c>
      <c r="C233" s="72"/>
      <c r="D233" s="72"/>
      <c r="E233" s="73" t="str">
        <f>IF($A233&lt;&gt;"",IF($A233&lt;&gt;"",VLOOKUP($A233,'TABELA '!$A$4:$AR$1168,3,0),"")/100*C233,"")</f>
        <v/>
      </c>
      <c r="F233" s="74" t="str">
        <f>IF($A233&lt;&gt;"",IF($A233&lt;&gt;"",VLOOKUP($A233,'TABELA '!$A$4:$AR$1109,4,0),"")/100*C233/100*C233,"")</f>
        <v/>
      </c>
      <c r="G233" s="74" t="str">
        <f>IF($A233&lt;&gt;"",IF($A233&lt;&gt;"",VLOOKUP($A233,'TABELA '!$A$4:$AR$1168,5,0),"")/100*C233,"")</f>
        <v/>
      </c>
      <c r="H233" s="74" t="str">
        <f>IF($A233&lt;&gt;"",IF($A233&lt;&gt;"",VLOOKUP($A233,'TABELA '!$A$4:$AR$1168,6,0),"")/100*C233,"")</f>
        <v/>
      </c>
      <c r="I233" s="74" t="str">
        <f>IF($A233&lt;&gt;"",IF($A233&lt;&gt;"",VLOOKUP($A233,'TABELA '!$A$4:$AR$1168,7,0),"")/100*C233,"")</f>
        <v/>
      </c>
      <c r="J233" s="74" t="str">
        <f>IF($A233&lt;&gt;"",IF($A233&lt;&gt;"",VLOOKUP($A233,'TABELA '!$A$4:$AR$1168,8,0),"")/100*C233,"")</f>
        <v/>
      </c>
      <c r="K233" s="74" t="str">
        <f>IF($A233&lt;&gt;"",IF($A233&lt;&gt;"",VLOOKUP($A233,'TABELA '!$A$4:$AR$1171,11,0),"")/100*C233,"")</f>
        <v/>
      </c>
      <c r="L233" s="74" t="str">
        <f>IF($A233&lt;&gt;"",IF($A233&lt;&gt;"",VLOOKUP($A233,'TABELA '!$A$4:$AR$1109,10,0),"")/100*C233,"")</f>
        <v/>
      </c>
      <c r="M233" s="74" t="str">
        <f>IF($A233&lt;&gt;"",IF($A233&lt;&gt;"",VLOOKUP($A233,'TABELA '!$A$4:$AR$1109,11,0),"")/100*H233,"")</f>
        <v/>
      </c>
      <c r="N233" s="74" t="str">
        <f>IF($A233&lt;&gt;"",IF($A233&lt;&gt;"",VLOOKUP($A233,'TABELA '!$A$4:$AR$1109,12,0),"")/100*C233,"")</f>
        <v/>
      </c>
      <c r="O233" s="74" t="str">
        <f>IF($A233&lt;&gt;"",IF($A233&lt;&gt;"",VLOOKUP($A233,'TABELA '!$A$4:$AR$1109,13,0),"")/100*C233,"")</f>
        <v/>
      </c>
      <c r="P233" s="74" t="str">
        <f>IF($A233&lt;&gt;"",IF($A233&lt;&gt;"",VLOOKUP($A233,'TABELA '!$A$4:$AR$1109,14,0),"")/100*C233,"")</f>
        <v/>
      </c>
      <c r="Q233" s="74" t="str">
        <f>IF($A233&lt;&gt;"",IF($A233&lt;&gt;"",VLOOKUP($A233,'TABELA '!$A$4:$AR$1109,15,0),"")/100*C233,"")</f>
        <v/>
      </c>
      <c r="R233" s="74" t="str">
        <f>IF($A233&lt;&gt;"",IF($A233&lt;&gt;"",VLOOKUP($A233,'TABELA '!$A$4:$AR$1168,16,0),"")/100*C233,"")</f>
        <v/>
      </c>
      <c r="S233" s="74" t="str">
        <f>IF($A233&lt;&gt;"",IF($A233&lt;&gt;"",VLOOKUP($A233,'TABELA '!$A$4:$AR$1168,17,0),"")/100*C233,"")</f>
        <v/>
      </c>
      <c r="T233" s="74" t="str">
        <f>IF($A233&lt;&gt;"",IF($A233&lt;&gt;"",VLOOKUP($A233,'TABELA '!$A$4:$AR$1168,18,0),"")/100*C233,"")</f>
        <v/>
      </c>
      <c r="U233" s="74" t="str">
        <f>IF($A233&lt;&gt;"",IF($A233&lt;&gt;"",VLOOKUP($A233,'TABELA '!$A$4:$AR$1168,19,0),"")/100*C233,"")</f>
        <v/>
      </c>
      <c r="V233" s="74" t="str">
        <f>IF($A233&lt;&gt;"",IF($A233&lt;&gt;"",VLOOKUP($A233,'TABELA '!$A$4:$AR$1168,38,0),"")/100*C233,"")</f>
        <v/>
      </c>
      <c r="W233" s="69"/>
    </row>
    <row r="234" spans="1:23" x14ac:dyDescent="0.2">
      <c r="A234" s="71"/>
      <c r="B234" s="65" t="str">
        <f>IF(A234&lt;&gt;"",VLOOKUP(A234,'TABELA '!A188:AR1353,2,0),"")</f>
        <v/>
      </c>
      <c r="C234" s="72"/>
      <c r="D234" s="72"/>
      <c r="E234" s="73" t="str">
        <f>IF($A234&lt;&gt;"",IF($A234&lt;&gt;"",VLOOKUP($A234,'TABELA '!$A$4:$AR$1168,3,0),"")/100*C234,"")</f>
        <v/>
      </c>
      <c r="F234" s="74" t="str">
        <f>IF($A234&lt;&gt;"",IF($A234&lt;&gt;"",VLOOKUP($A234,'TABELA '!$A$4:$AR$1109,4,0),"")/100*C234/100*C234,"")</f>
        <v/>
      </c>
      <c r="G234" s="74" t="str">
        <f>IF($A234&lt;&gt;"",IF($A234&lt;&gt;"",VLOOKUP($A234,'TABELA '!$A$4:$AR$1168,5,0),"")/100*C234,"")</f>
        <v/>
      </c>
      <c r="H234" s="74" t="str">
        <f>IF($A234&lt;&gt;"",IF($A234&lt;&gt;"",VLOOKUP($A234,'TABELA '!$A$4:$AR$1168,6,0),"")/100*C234,"")</f>
        <v/>
      </c>
      <c r="I234" s="74" t="str">
        <f>IF($A234&lt;&gt;"",IF($A234&lt;&gt;"",VLOOKUP($A234,'TABELA '!$A$4:$AR$1168,7,0),"")/100*C234,"")</f>
        <v/>
      </c>
      <c r="J234" s="74" t="str">
        <f>IF($A234&lt;&gt;"",IF($A234&lt;&gt;"",VLOOKUP($A234,'TABELA '!$A$4:$AR$1168,8,0),"")/100*C234,"")</f>
        <v/>
      </c>
      <c r="K234" s="74" t="str">
        <f>IF($A234&lt;&gt;"",IF($A234&lt;&gt;"",VLOOKUP($A234,'TABELA '!$A$4:$AR$1171,11,0),"")/100*C234,"")</f>
        <v/>
      </c>
      <c r="L234" s="74" t="str">
        <f>IF($A234&lt;&gt;"",IF($A234&lt;&gt;"",VLOOKUP($A234,'TABELA '!$A$4:$AR$1109,10,0),"")/100*C234,"")</f>
        <v/>
      </c>
      <c r="M234" s="74" t="str">
        <f>IF($A234&lt;&gt;"",IF($A234&lt;&gt;"",VLOOKUP($A234,'TABELA '!$A$4:$AR$1109,11,0),"")/100*H234,"")</f>
        <v/>
      </c>
      <c r="N234" s="74" t="str">
        <f>IF($A234&lt;&gt;"",IF($A234&lt;&gt;"",VLOOKUP($A234,'TABELA '!$A$4:$AR$1109,12,0),"")/100*C234,"")</f>
        <v/>
      </c>
      <c r="O234" s="74" t="str">
        <f>IF($A234&lt;&gt;"",IF($A234&lt;&gt;"",VLOOKUP($A234,'TABELA '!$A$4:$AR$1109,13,0),"")/100*C234,"")</f>
        <v/>
      </c>
      <c r="P234" s="74" t="str">
        <f>IF($A234&lt;&gt;"",IF($A234&lt;&gt;"",VLOOKUP($A234,'TABELA '!$A$4:$AR$1109,14,0),"")/100*C234,"")</f>
        <v/>
      </c>
      <c r="Q234" s="74" t="str">
        <f>IF($A234&lt;&gt;"",IF($A234&lt;&gt;"",VLOOKUP($A234,'TABELA '!$A$4:$AR$1109,15,0),"")/100*C234,"")</f>
        <v/>
      </c>
      <c r="R234" s="74" t="str">
        <f>IF($A234&lt;&gt;"",IF($A234&lt;&gt;"",VLOOKUP($A234,'TABELA '!$A$4:$AR$1168,16,0),"")/100*C234,"")</f>
        <v/>
      </c>
      <c r="S234" s="74" t="str">
        <f>IF($A234&lt;&gt;"",IF($A234&lt;&gt;"",VLOOKUP($A234,'TABELA '!$A$4:$AR$1168,17,0),"")/100*C234,"")</f>
        <v/>
      </c>
      <c r="T234" s="74" t="str">
        <f>IF($A234&lt;&gt;"",IF($A234&lt;&gt;"",VLOOKUP($A234,'TABELA '!$A$4:$AR$1168,18,0),"")/100*C234,"")</f>
        <v/>
      </c>
      <c r="U234" s="74" t="str">
        <f>IF($A234&lt;&gt;"",IF($A234&lt;&gt;"",VLOOKUP($A234,'TABELA '!$A$4:$AR$1168,19,0),"")/100*C234,"")</f>
        <v/>
      </c>
      <c r="V234" s="74" t="str">
        <f>IF($A234&lt;&gt;"",IF($A234&lt;&gt;"",VLOOKUP($A234,'TABELA '!$A$4:$AR$1168,38,0),"")/100*C234,"")</f>
        <v/>
      </c>
      <c r="W234" s="69"/>
    </row>
    <row r="235" spans="1:23" x14ac:dyDescent="0.2">
      <c r="A235" s="71"/>
      <c r="B235" s="65" t="str">
        <f>IF(A235&lt;&gt;"",VLOOKUP(A235,'TABELA '!A189:AR1354,2,0),"")</f>
        <v/>
      </c>
      <c r="C235" s="72"/>
      <c r="D235" s="72"/>
      <c r="E235" s="73" t="str">
        <f>IF($A235&lt;&gt;"",IF($A235&lt;&gt;"",VLOOKUP($A235,'TABELA '!$A$4:$AR$1168,3,0),"")/100*C235,"")</f>
        <v/>
      </c>
      <c r="F235" s="74" t="str">
        <f>IF($A235&lt;&gt;"",IF($A235&lt;&gt;"",VLOOKUP($A235,'TABELA '!$A$4:$AR$1109,4,0),"")/100*C235/100*C235,"")</f>
        <v/>
      </c>
      <c r="G235" s="74" t="str">
        <f>IF($A235&lt;&gt;"",IF($A235&lt;&gt;"",VLOOKUP($A235,'TABELA '!$A$4:$AR$1168,5,0),"")/100*C235,"")</f>
        <v/>
      </c>
      <c r="H235" s="74" t="str">
        <f>IF($A235&lt;&gt;"",IF($A235&lt;&gt;"",VLOOKUP($A235,'TABELA '!$A$4:$AR$1168,6,0),"")/100*C235,"")</f>
        <v/>
      </c>
      <c r="I235" s="74" t="str">
        <f>IF($A235&lt;&gt;"",IF($A235&lt;&gt;"",VLOOKUP($A235,'TABELA '!$A$4:$AR$1168,7,0),"")/100*C235,"")</f>
        <v/>
      </c>
      <c r="J235" s="74" t="str">
        <f>IF($A235&lt;&gt;"",IF($A235&lt;&gt;"",VLOOKUP($A235,'TABELA '!$A$4:$AR$1168,8,0),"")/100*C235,"")</f>
        <v/>
      </c>
      <c r="K235" s="74" t="str">
        <f>IF($A235&lt;&gt;"",IF($A235&lt;&gt;"",VLOOKUP($A235,'TABELA '!$A$4:$AR$1171,11,0),"")/100*C235,"")</f>
        <v/>
      </c>
      <c r="L235" s="74" t="str">
        <f>IF($A235&lt;&gt;"",IF($A235&lt;&gt;"",VLOOKUP($A235,'TABELA '!$A$4:$AR$1109,10,0),"")/100*C235,"")</f>
        <v/>
      </c>
      <c r="M235" s="74" t="str">
        <f>IF($A235&lt;&gt;"",IF($A235&lt;&gt;"",VLOOKUP($A235,'TABELA '!$A$4:$AR$1109,11,0),"")/100*H235,"")</f>
        <v/>
      </c>
      <c r="N235" s="74" t="str">
        <f>IF($A235&lt;&gt;"",IF($A235&lt;&gt;"",VLOOKUP($A235,'TABELA '!$A$4:$AR$1109,12,0),"")/100*C235,"")</f>
        <v/>
      </c>
      <c r="O235" s="74" t="str">
        <f>IF($A235&lt;&gt;"",IF($A235&lt;&gt;"",VLOOKUP($A235,'TABELA '!$A$4:$AR$1109,13,0),"")/100*C235,"")</f>
        <v/>
      </c>
      <c r="P235" s="74" t="str">
        <f>IF($A235&lt;&gt;"",IF($A235&lt;&gt;"",VLOOKUP($A235,'TABELA '!$A$4:$AR$1109,14,0),"")/100*C235,"")</f>
        <v/>
      </c>
      <c r="Q235" s="74" t="str">
        <f>IF($A235&lt;&gt;"",IF($A235&lt;&gt;"",VLOOKUP($A235,'TABELA '!$A$4:$AR$1109,15,0),"")/100*C235,"")</f>
        <v/>
      </c>
      <c r="R235" s="74" t="str">
        <f>IF($A235&lt;&gt;"",IF($A235&lt;&gt;"",VLOOKUP($A235,'TABELA '!$A$4:$AR$1168,16,0),"")/100*C235,"")</f>
        <v/>
      </c>
      <c r="S235" s="74" t="str">
        <f>IF($A235&lt;&gt;"",IF($A235&lt;&gt;"",VLOOKUP($A235,'TABELA '!$A$4:$AR$1168,17,0),"")/100*C235,"")</f>
        <v/>
      </c>
      <c r="T235" s="74" t="str">
        <f>IF($A235&lt;&gt;"",IF($A235&lt;&gt;"",VLOOKUP($A235,'TABELA '!$A$4:$AR$1168,18,0),"")/100*C235,"")</f>
        <v/>
      </c>
      <c r="U235" s="74" t="str">
        <f>IF($A235&lt;&gt;"",IF($A235&lt;&gt;"",VLOOKUP($A235,'TABELA '!$A$4:$AR$1168,19,0),"")/100*C235,"")</f>
        <v/>
      </c>
      <c r="V235" s="74" t="str">
        <f>IF($A235&lt;&gt;"",IF($A235&lt;&gt;"",VLOOKUP($A235,'TABELA '!$A$4:$AR$1168,38,0),"")/100*C235,"")</f>
        <v/>
      </c>
      <c r="W235" s="69"/>
    </row>
    <row r="236" spans="1:23" x14ac:dyDescent="0.2">
      <c r="A236" s="71"/>
      <c r="B236" s="65" t="str">
        <f>IF(A236&lt;&gt;"",VLOOKUP(A236,'TABELA '!A190:AR1355,2,0),"")</f>
        <v/>
      </c>
      <c r="C236" s="72"/>
      <c r="D236" s="72"/>
      <c r="E236" s="73" t="str">
        <f>IF($A236&lt;&gt;"",IF($A236&lt;&gt;"",VLOOKUP($A236,'TABELA '!$A$4:$AR$1168,3,0),"")/100*C236,"")</f>
        <v/>
      </c>
      <c r="F236" s="74" t="str">
        <f>IF($A236&lt;&gt;"",IF($A236&lt;&gt;"",VLOOKUP($A236,'TABELA '!$A$4:$AR$1109,4,0),"")/100*C236/100*C236,"")</f>
        <v/>
      </c>
      <c r="G236" s="74" t="str">
        <f>IF($A236&lt;&gt;"",IF($A236&lt;&gt;"",VLOOKUP($A236,'TABELA '!$A$4:$AR$1168,5,0),"")/100*C236,"")</f>
        <v/>
      </c>
      <c r="H236" s="74" t="str">
        <f>IF($A236&lt;&gt;"",IF($A236&lt;&gt;"",VLOOKUP($A236,'TABELA '!$A$4:$AR$1168,6,0),"")/100*C236,"")</f>
        <v/>
      </c>
      <c r="I236" s="74" t="str">
        <f>IF($A236&lt;&gt;"",IF($A236&lt;&gt;"",VLOOKUP($A236,'TABELA '!$A$4:$AR$1168,7,0),"")/100*C236,"")</f>
        <v/>
      </c>
      <c r="J236" s="74" t="str">
        <f>IF($A236&lt;&gt;"",IF($A236&lt;&gt;"",VLOOKUP($A236,'TABELA '!$A$4:$AR$1168,8,0),"")/100*C236,"")</f>
        <v/>
      </c>
      <c r="K236" s="74" t="str">
        <f>IF($A236&lt;&gt;"",IF($A236&lt;&gt;"",VLOOKUP($A236,'TABELA '!$A$4:$AR$1171,11,0),"")/100*C236,"")</f>
        <v/>
      </c>
      <c r="L236" s="74" t="str">
        <f>IF($A236&lt;&gt;"",IF($A236&lt;&gt;"",VLOOKUP($A236,'TABELA '!$A$4:$AR$1109,10,0),"")/100*C236,"")</f>
        <v/>
      </c>
      <c r="M236" s="74" t="str">
        <f>IF($A236&lt;&gt;"",IF($A236&lt;&gt;"",VLOOKUP($A236,'TABELA '!$A$4:$AR$1109,11,0),"")/100*H236,"")</f>
        <v/>
      </c>
      <c r="N236" s="74" t="str">
        <f>IF($A236&lt;&gt;"",IF($A236&lt;&gt;"",VLOOKUP($A236,'TABELA '!$A$4:$AR$1109,12,0),"")/100*C236,"")</f>
        <v/>
      </c>
      <c r="O236" s="74" t="str">
        <f>IF($A236&lt;&gt;"",IF($A236&lt;&gt;"",VLOOKUP($A236,'TABELA '!$A$4:$AR$1109,13,0),"")/100*C236,"")</f>
        <v/>
      </c>
      <c r="P236" s="74" t="str">
        <f>IF($A236&lt;&gt;"",IF($A236&lt;&gt;"",VLOOKUP($A236,'TABELA '!$A$4:$AR$1109,14,0),"")/100*C236,"")</f>
        <v/>
      </c>
      <c r="Q236" s="74" t="str">
        <f>IF($A236&lt;&gt;"",IF($A236&lt;&gt;"",VLOOKUP($A236,'TABELA '!$A$4:$AR$1109,15,0),"")/100*C236,"")</f>
        <v/>
      </c>
      <c r="R236" s="74" t="str">
        <f>IF($A236&lt;&gt;"",IF($A236&lt;&gt;"",VLOOKUP($A236,'TABELA '!$A$4:$AR$1168,16,0),"")/100*C236,"")</f>
        <v/>
      </c>
      <c r="S236" s="74" t="str">
        <f>IF($A236&lt;&gt;"",IF($A236&lt;&gt;"",VLOOKUP($A236,'TABELA '!$A$4:$AR$1168,17,0),"")/100*C236,"")</f>
        <v/>
      </c>
      <c r="T236" s="74" t="str">
        <f>IF($A236&lt;&gt;"",IF($A236&lt;&gt;"",VLOOKUP($A236,'TABELA '!$A$4:$AR$1168,18,0),"")/100*C236,"")</f>
        <v/>
      </c>
      <c r="U236" s="74" t="str">
        <f>IF($A236&lt;&gt;"",IF($A236&lt;&gt;"",VLOOKUP($A236,'TABELA '!$A$4:$AR$1168,19,0),"")/100*C236,"")</f>
        <v/>
      </c>
      <c r="V236" s="74" t="str">
        <f>IF($A236&lt;&gt;"",IF($A236&lt;&gt;"",VLOOKUP($A236,'TABELA '!$A$4:$AR$1168,38,0),"")/100*C236,"")</f>
        <v/>
      </c>
      <c r="W236" s="69"/>
    </row>
    <row r="237" spans="1:23" x14ac:dyDescent="0.2">
      <c r="A237" s="71"/>
      <c r="B237" s="65" t="str">
        <f>IF(A237&lt;&gt;"",VLOOKUP(A237,'TABELA '!A191:AR1356,2,0),"")</f>
        <v/>
      </c>
      <c r="C237" s="72"/>
      <c r="D237" s="72"/>
      <c r="E237" s="73" t="str">
        <f>IF($A237&lt;&gt;"",IF($A237&lt;&gt;"",VLOOKUP($A237,'TABELA '!$A$4:$AR$1168,3,0),"")/100*C237,"")</f>
        <v/>
      </c>
      <c r="F237" s="74" t="str">
        <f>IF($A237&lt;&gt;"",IF($A237&lt;&gt;"",VLOOKUP($A237,'TABELA '!$A$4:$AR$1109,4,0),"")/100*C237/100*C237,"")</f>
        <v/>
      </c>
      <c r="G237" s="74" t="str">
        <f>IF($A237&lt;&gt;"",IF($A237&lt;&gt;"",VLOOKUP($A237,'TABELA '!$A$4:$AR$1168,5,0),"")/100*C237,"")</f>
        <v/>
      </c>
      <c r="H237" s="74" t="str">
        <f>IF($A237&lt;&gt;"",IF($A237&lt;&gt;"",VLOOKUP($A237,'TABELA '!$A$4:$AR$1168,6,0),"")/100*C237,"")</f>
        <v/>
      </c>
      <c r="I237" s="74" t="str">
        <f>IF($A237&lt;&gt;"",IF($A237&lt;&gt;"",VLOOKUP($A237,'TABELA '!$A$4:$AR$1168,7,0),"")/100*C237,"")</f>
        <v/>
      </c>
      <c r="J237" s="74" t="str">
        <f>IF($A237&lt;&gt;"",IF($A237&lt;&gt;"",VLOOKUP($A237,'TABELA '!$A$4:$AR$1168,8,0),"")/100*C237,"")</f>
        <v/>
      </c>
      <c r="K237" s="74" t="str">
        <f>IF($A237&lt;&gt;"",IF($A237&lt;&gt;"",VLOOKUP($A237,'TABELA '!$A$4:$AR$1171,11,0),"")/100*C237,"")</f>
        <v/>
      </c>
      <c r="L237" s="74" t="str">
        <f>IF($A237&lt;&gt;"",IF($A237&lt;&gt;"",VLOOKUP($A237,'TABELA '!$A$4:$AR$1109,10,0),"")/100*C237,"")</f>
        <v/>
      </c>
      <c r="M237" s="74" t="str">
        <f>IF($A237&lt;&gt;"",IF($A237&lt;&gt;"",VLOOKUP($A237,'TABELA '!$A$4:$AR$1109,11,0),"")/100*H237,"")</f>
        <v/>
      </c>
      <c r="N237" s="74" t="str">
        <f>IF($A237&lt;&gt;"",IF($A237&lt;&gt;"",VLOOKUP($A237,'TABELA '!$A$4:$AR$1109,12,0),"")/100*C237,"")</f>
        <v/>
      </c>
      <c r="O237" s="74" t="str">
        <f>IF($A237&lt;&gt;"",IF($A237&lt;&gt;"",VLOOKUP($A237,'TABELA '!$A$4:$AR$1109,13,0),"")/100*C237,"")</f>
        <v/>
      </c>
      <c r="P237" s="74" t="str">
        <f>IF($A237&lt;&gt;"",IF($A237&lt;&gt;"",VLOOKUP($A237,'TABELA '!$A$4:$AR$1109,14,0),"")/100*C237,"")</f>
        <v/>
      </c>
      <c r="Q237" s="74" t="str">
        <f>IF($A237&lt;&gt;"",IF($A237&lt;&gt;"",VLOOKUP($A237,'TABELA '!$A$4:$AR$1109,15,0),"")/100*C237,"")</f>
        <v/>
      </c>
      <c r="R237" s="74" t="str">
        <f>IF($A237&lt;&gt;"",IF($A237&lt;&gt;"",VLOOKUP($A237,'TABELA '!$A$4:$AR$1168,16,0),"")/100*C237,"")</f>
        <v/>
      </c>
      <c r="S237" s="74" t="str">
        <f>IF($A237&lt;&gt;"",IF($A237&lt;&gt;"",VLOOKUP($A237,'TABELA '!$A$4:$AR$1168,17,0),"")/100*C237,"")</f>
        <v/>
      </c>
      <c r="T237" s="74" t="str">
        <f>IF($A237&lt;&gt;"",IF($A237&lt;&gt;"",VLOOKUP($A237,'TABELA '!$A$4:$AR$1168,18,0),"")/100*C237,"")</f>
        <v/>
      </c>
      <c r="U237" s="74" t="str">
        <f>IF($A237&lt;&gt;"",IF($A237&lt;&gt;"",VLOOKUP($A237,'TABELA '!$A$4:$AR$1168,19,0),"")/100*C237,"")</f>
        <v/>
      </c>
      <c r="V237" s="74" t="str">
        <f>IF($A237&lt;&gt;"",IF($A237&lt;&gt;"",VLOOKUP($A237,'TABELA '!$A$4:$AR$1168,38,0),"")/100*C237,"")</f>
        <v/>
      </c>
      <c r="W237" s="69"/>
    </row>
    <row r="238" spans="1:23" x14ac:dyDescent="0.2">
      <c r="A238" s="71"/>
      <c r="B238" s="65" t="str">
        <f>IF(A238&lt;&gt;"",VLOOKUP(A238,'TABELA '!A192:AR1357,2,0),"")</f>
        <v/>
      </c>
      <c r="C238" s="72"/>
      <c r="D238" s="72"/>
      <c r="E238" s="73" t="str">
        <f>IF($A238&lt;&gt;"",IF($A238&lt;&gt;"",VLOOKUP($A238,'TABELA '!$A$4:$AR$1168,3,0),"")/100*C238,"")</f>
        <v/>
      </c>
      <c r="F238" s="74" t="str">
        <f>IF($A238&lt;&gt;"",IF($A238&lt;&gt;"",VLOOKUP($A238,'TABELA '!$A$4:$AR$1109,4,0),"")/100*C238/100*C238,"")</f>
        <v/>
      </c>
      <c r="G238" s="74" t="str">
        <f>IF($A238&lt;&gt;"",IF($A238&lt;&gt;"",VLOOKUP($A238,'TABELA '!$A$4:$AR$1168,5,0),"")/100*C238,"")</f>
        <v/>
      </c>
      <c r="H238" s="74" t="str">
        <f>IF($A238&lt;&gt;"",IF($A238&lt;&gt;"",VLOOKUP($A238,'TABELA '!$A$4:$AR$1168,6,0),"")/100*C238,"")</f>
        <v/>
      </c>
      <c r="I238" s="74" t="str">
        <f>IF($A238&lt;&gt;"",IF($A238&lt;&gt;"",VLOOKUP($A238,'TABELA '!$A$4:$AR$1168,7,0),"")/100*C238,"")</f>
        <v/>
      </c>
      <c r="J238" s="74" t="str">
        <f>IF($A238&lt;&gt;"",IF($A238&lt;&gt;"",VLOOKUP($A238,'TABELA '!$A$4:$AR$1168,8,0),"")/100*C238,"")</f>
        <v/>
      </c>
      <c r="K238" s="74" t="str">
        <f>IF($A238&lt;&gt;"",IF($A238&lt;&gt;"",VLOOKUP($A238,'TABELA '!$A$4:$AR$1171,11,0),"")/100*C238,"")</f>
        <v/>
      </c>
      <c r="L238" s="74" t="str">
        <f>IF($A238&lt;&gt;"",IF($A238&lt;&gt;"",VLOOKUP($A238,'TABELA '!$A$4:$AR$1109,10,0),"")/100*C238,"")</f>
        <v/>
      </c>
      <c r="M238" s="74" t="str">
        <f>IF($A238&lt;&gt;"",IF($A238&lt;&gt;"",VLOOKUP($A238,'TABELA '!$A$4:$AR$1109,11,0),"")/100*H238,"")</f>
        <v/>
      </c>
      <c r="N238" s="74" t="str">
        <f>IF($A238&lt;&gt;"",IF($A238&lt;&gt;"",VLOOKUP($A238,'TABELA '!$A$4:$AR$1109,12,0),"")/100*C238,"")</f>
        <v/>
      </c>
      <c r="O238" s="74" t="str">
        <f>IF($A238&lt;&gt;"",IF($A238&lt;&gt;"",VLOOKUP($A238,'TABELA '!$A$4:$AR$1109,13,0),"")/100*C238,"")</f>
        <v/>
      </c>
      <c r="P238" s="74" t="str">
        <f>IF($A238&lt;&gt;"",IF($A238&lt;&gt;"",VLOOKUP($A238,'TABELA '!$A$4:$AR$1109,14,0),"")/100*C238,"")</f>
        <v/>
      </c>
      <c r="Q238" s="74" t="str">
        <f>IF($A238&lt;&gt;"",IF($A238&lt;&gt;"",VLOOKUP($A238,'TABELA '!$A$4:$AR$1109,15,0),"")/100*C238,"")</f>
        <v/>
      </c>
      <c r="R238" s="74" t="str">
        <f>IF($A238&lt;&gt;"",IF($A238&lt;&gt;"",VLOOKUP($A238,'TABELA '!$A$4:$AR$1168,16,0),"")/100*C238,"")</f>
        <v/>
      </c>
      <c r="S238" s="74" t="str">
        <f>IF($A238&lt;&gt;"",IF($A238&lt;&gt;"",VLOOKUP($A238,'TABELA '!$A$4:$AR$1168,17,0),"")/100*C238,"")</f>
        <v/>
      </c>
      <c r="T238" s="74" t="str">
        <f>IF($A238&lt;&gt;"",IF($A238&lt;&gt;"",VLOOKUP($A238,'TABELA '!$A$4:$AR$1168,18,0),"")/100*C238,"")</f>
        <v/>
      </c>
      <c r="U238" s="74" t="str">
        <f>IF($A238&lt;&gt;"",IF($A238&lt;&gt;"",VLOOKUP($A238,'TABELA '!$A$4:$AR$1168,19,0),"")/100*C238,"")</f>
        <v/>
      </c>
      <c r="V238" s="74" t="str">
        <f>IF($A238&lt;&gt;"",IF($A238&lt;&gt;"",VLOOKUP($A238,'TABELA '!$A$4:$AR$1168,38,0),"")/100*C238,"")</f>
        <v/>
      </c>
      <c r="W238" s="69"/>
    </row>
    <row r="239" spans="1:23" x14ac:dyDescent="0.2">
      <c r="A239" s="71"/>
      <c r="B239" s="65" t="str">
        <f>IF(A239&lt;&gt;"",VLOOKUP(A239,'TABELA '!A193:AR1358,2,0),"")</f>
        <v/>
      </c>
      <c r="C239" s="72"/>
      <c r="D239" s="72"/>
      <c r="E239" s="73" t="str">
        <f>IF($A239&lt;&gt;"",IF($A239&lt;&gt;"",VLOOKUP($A239,'TABELA '!$A$4:$AR$1168,3,0),"")/100*C239,"")</f>
        <v/>
      </c>
      <c r="F239" s="74" t="str">
        <f>IF($A239&lt;&gt;"",IF($A239&lt;&gt;"",VLOOKUP($A239,'TABELA '!$A$4:$AR$1109,4,0),"")/100*C239/100*C239,"")</f>
        <v/>
      </c>
      <c r="G239" s="74" t="str">
        <f>IF($A239&lt;&gt;"",IF($A239&lt;&gt;"",VLOOKUP($A239,'TABELA '!$A$4:$AR$1168,5,0),"")/100*C239,"")</f>
        <v/>
      </c>
      <c r="H239" s="74" t="str">
        <f>IF($A239&lt;&gt;"",IF($A239&lt;&gt;"",VLOOKUP($A239,'TABELA '!$A$4:$AR$1168,6,0),"")/100*C239,"")</f>
        <v/>
      </c>
      <c r="I239" s="74" t="str">
        <f>IF($A239&lt;&gt;"",IF($A239&lt;&gt;"",VLOOKUP($A239,'TABELA '!$A$4:$AR$1168,7,0),"")/100*C239,"")</f>
        <v/>
      </c>
      <c r="J239" s="74" t="str">
        <f>IF($A239&lt;&gt;"",IF($A239&lt;&gt;"",VLOOKUP($A239,'TABELA '!$A$4:$AR$1168,8,0),"")/100*C239,"")</f>
        <v/>
      </c>
      <c r="K239" s="74" t="str">
        <f>IF($A239&lt;&gt;"",IF($A239&lt;&gt;"",VLOOKUP($A239,'TABELA '!$A$4:$AR$1171,11,0),"")/100*C239,"")</f>
        <v/>
      </c>
      <c r="L239" s="74" t="str">
        <f>IF($A239&lt;&gt;"",IF($A239&lt;&gt;"",VLOOKUP($A239,'TABELA '!$A$4:$AR$1109,10,0),"")/100*C239,"")</f>
        <v/>
      </c>
      <c r="M239" s="74" t="str">
        <f>IF($A239&lt;&gt;"",IF($A239&lt;&gt;"",VLOOKUP($A239,'TABELA '!$A$4:$AR$1109,11,0),"")/100*H239,"")</f>
        <v/>
      </c>
      <c r="N239" s="74" t="str">
        <f>IF($A239&lt;&gt;"",IF($A239&lt;&gt;"",VLOOKUP($A239,'TABELA '!$A$4:$AR$1109,12,0),"")/100*C239,"")</f>
        <v/>
      </c>
      <c r="O239" s="74" t="str">
        <f>IF($A239&lt;&gt;"",IF($A239&lt;&gt;"",VLOOKUP($A239,'TABELA '!$A$4:$AR$1109,13,0),"")/100*C239,"")</f>
        <v/>
      </c>
      <c r="P239" s="74" t="str">
        <f>IF($A239&lt;&gt;"",IF($A239&lt;&gt;"",VLOOKUP($A239,'TABELA '!$A$4:$AR$1109,14,0),"")/100*C239,"")</f>
        <v/>
      </c>
      <c r="Q239" s="74" t="str">
        <f>IF($A239&lt;&gt;"",IF($A239&lt;&gt;"",VLOOKUP($A239,'TABELA '!$A$4:$AR$1109,15,0),"")/100*C239,"")</f>
        <v/>
      </c>
      <c r="R239" s="74" t="str">
        <f>IF($A239&lt;&gt;"",IF($A239&lt;&gt;"",VLOOKUP($A239,'TABELA '!$A$4:$AR$1168,16,0),"")/100*C239,"")</f>
        <v/>
      </c>
      <c r="S239" s="74" t="str">
        <f>IF($A239&lt;&gt;"",IF($A239&lt;&gt;"",VLOOKUP($A239,'TABELA '!$A$4:$AR$1168,17,0),"")/100*C239,"")</f>
        <v/>
      </c>
      <c r="T239" s="74" t="str">
        <f>IF($A239&lt;&gt;"",IF($A239&lt;&gt;"",VLOOKUP($A239,'TABELA '!$A$4:$AR$1168,18,0),"")/100*C239,"")</f>
        <v/>
      </c>
      <c r="U239" s="74" t="str">
        <f>IF($A239&lt;&gt;"",IF($A239&lt;&gt;"",VLOOKUP($A239,'TABELA '!$A$4:$AR$1168,19,0),"")/100*C239,"")</f>
        <v/>
      </c>
      <c r="V239" s="74" t="str">
        <f>IF($A239&lt;&gt;"",IF($A239&lt;&gt;"",VLOOKUP($A239,'TABELA '!$A$4:$AR$1168,38,0),"")/100*C239,"")</f>
        <v/>
      </c>
      <c r="W239" s="69"/>
    </row>
    <row r="240" spans="1:23" x14ac:dyDescent="0.2">
      <c r="A240" s="71"/>
      <c r="B240" s="65" t="str">
        <f>IF(A240&lt;&gt;"",VLOOKUP(A240,'TABELA '!A194:AR1359,2,0),"")</f>
        <v/>
      </c>
      <c r="C240" s="72"/>
      <c r="D240" s="72"/>
      <c r="E240" s="73" t="str">
        <f>IF($A240&lt;&gt;"",IF($A240&lt;&gt;"",VLOOKUP($A240,'TABELA '!$A$4:$AR$1168,3,0),"")/100*C240,"")</f>
        <v/>
      </c>
      <c r="F240" s="74" t="str">
        <f>IF($A240&lt;&gt;"",IF($A240&lt;&gt;"",VLOOKUP($A240,'TABELA '!$A$4:$AR$1109,4,0),"")/100*C240/100*C240,"")</f>
        <v/>
      </c>
      <c r="G240" s="74" t="str">
        <f>IF($A240&lt;&gt;"",IF($A240&lt;&gt;"",VLOOKUP($A240,'TABELA '!$A$4:$AR$1168,5,0),"")/100*C240,"")</f>
        <v/>
      </c>
      <c r="H240" s="74" t="str">
        <f>IF($A240&lt;&gt;"",IF($A240&lt;&gt;"",VLOOKUP($A240,'TABELA '!$A$4:$AR$1168,6,0),"")/100*C240,"")</f>
        <v/>
      </c>
      <c r="I240" s="74" t="str">
        <f>IF($A240&lt;&gt;"",IF($A240&lt;&gt;"",VLOOKUP($A240,'TABELA '!$A$4:$AR$1168,7,0),"")/100*C240,"")</f>
        <v/>
      </c>
      <c r="J240" s="74" t="str">
        <f>IF($A240&lt;&gt;"",IF($A240&lt;&gt;"",VLOOKUP($A240,'TABELA '!$A$4:$AR$1168,8,0),"")/100*C240,"")</f>
        <v/>
      </c>
      <c r="K240" s="74" t="str">
        <f>IF($A240&lt;&gt;"",IF($A240&lt;&gt;"",VLOOKUP($A240,'TABELA '!$A$4:$AR$1171,11,0),"")/100*C240,"")</f>
        <v/>
      </c>
      <c r="L240" s="74" t="str">
        <f>IF($A240&lt;&gt;"",IF($A240&lt;&gt;"",VLOOKUP($A240,'TABELA '!$A$4:$AR$1109,10,0),"")/100*C240,"")</f>
        <v/>
      </c>
      <c r="M240" s="74" t="str">
        <f>IF($A240&lt;&gt;"",IF($A240&lt;&gt;"",VLOOKUP($A240,'TABELA '!$A$4:$AR$1109,11,0),"")/100*H240,"")</f>
        <v/>
      </c>
      <c r="N240" s="74" t="str">
        <f>IF($A240&lt;&gt;"",IF($A240&lt;&gt;"",VLOOKUP($A240,'TABELA '!$A$4:$AR$1109,12,0),"")/100*C240,"")</f>
        <v/>
      </c>
      <c r="O240" s="74" t="str">
        <f>IF($A240&lt;&gt;"",IF($A240&lt;&gt;"",VLOOKUP($A240,'TABELA '!$A$4:$AR$1109,13,0),"")/100*C240,"")</f>
        <v/>
      </c>
      <c r="P240" s="74" t="str">
        <f>IF($A240&lt;&gt;"",IF($A240&lt;&gt;"",VLOOKUP($A240,'TABELA '!$A$4:$AR$1109,14,0),"")/100*C240,"")</f>
        <v/>
      </c>
      <c r="Q240" s="74" t="str">
        <f>IF($A240&lt;&gt;"",IF($A240&lt;&gt;"",VLOOKUP($A240,'TABELA '!$A$4:$AR$1109,15,0),"")/100*C240,"")</f>
        <v/>
      </c>
      <c r="R240" s="74" t="str">
        <f>IF($A240&lt;&gt;"",IF($A240&lt;&gt;"",VLOOKUP($A240,'TABELA '!$A$4:$AR$1168,16,0),"")/100*C240,"")</f>
        <v/>
      </c>
      <c r="S240" s="74" t="str">
        <f>IF($A240&lt;&gt;"",IF($A240&lt;&gt;"",VLOOKUP($A240,'TABELA '!$A$4:$AR$1168,17,0),"")/100*C240,"")</f>
        <v/>
      </c>
      <c r="T240" s="74" t="str">
        <f>IF($A240&lt;&gt;"",IF($A240&lt;&gt;"",VLOOKUP($A240,'TABELA '!$A$4:$AR$1168,18,0),"")/100*C240,"")</f>
        <v/>
      </c>
      <c r="U240" s="74" t="str">
        <f>IF($A240&lt;&gt;"",IF($A240&lt;&gt;"",VLOOKUP($A240,'TABELA '!$A$4:$AR$1168,19,0),"")/100*C240,"")</f>
        <v/>
      </c>
      <c r="V240" s="74" t="str">
        <f>IF($A240&lt;&gt;"",IF($A240&lt;&gt;"",VLOOKUP($A240,'TABELA '!$A$4:$AR$1168,38,0),"")/100*C240,"")</f>
        <v/>
      </c>
      <c r="W240" s="69"/>
    </row>
    <row r="241" spans="1:23" x14ac:dyDescent="0.2">
      <c r="A241" s="71"/>
      <c r="B241" s="65" t="str">
        <f>IF(A241&lt;&gt;"",VLOOKUP(A241,'TABELA '!A195:AR1360,2,0),"")</f>
        <v/>
      </c>
      <c r="C241" s="72"/>
      <c r="D241" s="72"/>
      <c r="E241" s="73" t="str">
        <f>IF($A241&lt;&gt;"",IF($A241&lt;&gt;"",VLOOKUP($A241,'TABELA '!$A$4:$AR$1168,3,0),"")/100*C241,"")</f>
        <v/>
      </c>
      <c r="F241" s="74" t="str">
        <f>IF($A241&lt;&gt;"",IF($A241&lt;&gt;"",VLOOKUP($A241,'TABELA '!$A$4:$AR$1109,4,0),"")/100*C241/100*C241,"")</f>
        <v/>
      </c>
      <c r="G241" s="74" t="str">
        <f>IF($A241&lt;&gt;"",IF($A241&lt;&gt;"",VLOOKUP($A241,'TABELA '!$A$4:$AR$1168,5,0),"")/100*C241,"")</f>
        <v/>
      </c>
      <c r="H241" s="74" t="str">
        <f>IF($A241&lt;&gt;"",IF($A241&lt;&gt;"",VLOOKUP($A241,'TABELA '!$A$4:$AR$1168,6,0),"")/100*C241,"")</f>
        <v/>
      </c>
      <c r="I241" s="74" t="str">
        <f>IF($A241&lt;&gt;"",IF($A241&lt;&gt;"",VLOOKUP($A241,'TABELA '!$A$4:$AR$1168,7,0),"")/100*C241,"")</f>
        <v/>
      </c>
      <c r="J241" s="74" t="str">
        <f>IF($A241&lt;&gt;"",IF($A241&lt;&gt;"",VLOOKUP($A241,'TABELA '!$A$4:$AR$1168,8,0),"")/100*C241,"")</f>
        <v/>
      </c>
      <c r="K241" s="74" t="str">
        <f>IF($A241&lt;&gt;"",IF($A241&lt;&gt;"",VLOOKUP($A241,'TABELA '!$A$4:$AR$1171,11,0),"")/100*C241,"")</f>
        <v/>
      </c>
      <c r="L241" s="74" t="str">
        <f>IF($A241&lt;&gt;"",IF($A241&lt;&gt;"",VLOOKUP($A241,'TABELA '!$A$4:$AR$1109,10,0),"")/100*C241,"")</f>
        <v/>
      </c>
      <c r="M241" s="74" t="str">
        <f>IF($A241&lt;&gt;"",IF($A241&lt;&gt;"",VLOOKUP($A241,'TABELA '!$A$4:$AR$1109,11,0),"")/100*H241,"")</f>
        <v/>
      </c>
      <c r="N241" s="74" t="str">
        <f>IF($A241&lt;&gt;"",IF($A241&lt;&gt;"",VLOOKUP($A241,'TABELA '!$A$4:$AR$1109,12,0),"")/100*C241,"")</f>
        <v/>
      </c>
      <c r="O241" s="74" t="str">
        <f>IF($A241&lt;&gt;"",IF($A241&lt;&gt;"",VLOOKUP($A241,'TABELA '!$A$4:$AR$1109,13,0),"")/100*C241,"")</f>
        <v/>
      </c>
      <c r="P241" s="74" t="str">
        <f>IF($A241&lt;&gt;"",IF($A241&lt;&gt;"",VLOOKUP($A241,'TABELA '!$A$4:$AR$1109,14,0),"")/100*C241,"")</f>
        <v/>
      </c>
      <c r="Q241" s="74" t="str">
        <f>IF($A241&lt;&gt;"",IF($A241&lt;&gt;"",VLOOKUP($A241,'TABELA '!$A$4:$AR$1109,15,0),"")/100*C241,"")</f>
        <v/>
      </c>
      <c r="R241" s="74" t="str">
        <f>IF($A241&lt;&gt;"",IF($A241&lt;&gt;"",VLOOKUP($A241,'TABELA '!$A$4:$AR$1168,16,0),"")/100*C241,"")</f>
        <v/>
      </c>
      <c r="S241" s="74" t="str">
        <f>IF($A241&lt;&gt;"",IF($A241&lt;&gt;"",VLOOKUP($A241,'TABELA '!$A$4:$AR$1168,17,0),"")/100*C241,"")</f>
        <v/>
      </c>
      <c r="T241" s="74" t="str">
        <f>IF($A241&lt;&gt;"",IF($A241&lt;&gt;"",VLOOKUP($A241,'TABELA '!$A$4:$AR$1168,18,0),"")/100*C241,"")</f>
        <v/>
      </c>
      <c r="U241" s="74" t="str">
        <f>IF($A241&lt;&gt;"",IF($A241&lt;&gt;"",VLOOKUP($A241,'TABELA '!$A$4:$AR$1168,19,0),"")/100*C241,"")</f>
        <v/>
      </c>
      <c r="V241" s="74" t="str">
        <f>IF($A241&lt;&gt;"",IF($A241&lt;&gt;"",VLOOKUP($A241,'TABELA '!$A$4:$AR$1168,38,0),"")/100*C241,"")</f>
        <v/>
      </c>
      <c r="W241" s="69"/>
    </row>
    <row r="242" spans="1:23" x14ac:dyDescent="0.2">
      <c r="A242" s="71"/>
      <c r="B242" s="65" t="str">
        <f>IF(A242&lt;&gt;"",VLOOKUP(A242,'TABELA '!A196:AR1361,2,0),"")</f>
        <v/>
      </c>
      <c r="C242" s="72"/>
      <c r="D242" s="72"/>
      <c r="E242" s="73" t="str">
        <f>IF($A242&lt;&gt;"",IF($A242&lt;&gt;"",VLOOKUP($A242,'TABELA '!$A$4:$AR$1168,3,0),"")/100*C242,"")</f>
        <v/>
      </c>
      <c r="F242" s="74" t="str">
        <f>IF($A242&lt;&gt;"",IF($A242&lt;&gt;"",VLOOKUP($A242,'TABELA '!$A$4:$AR$1109,4,0),"")/100*C242/100*C242,"")</f>
        <v/>
      </c>
      <c r="G242" s="74" t="str">
        <f>IF($A242&lt;&gt;"",IF($A242&lt;&gt;"",VLOOKUP($A242,'TABELA '!$A$4:$AR$1168,5,0),"")/100*C242,"")</f>
        <v/>
      </c>
      <c r="H242" s="74" t="str">
        <f>IF($A242&lt;&gt;"",IF($A242&lt;&gt;"",VLOOKUP($A242,'TABELA '!$A$4:$AR$1168,6,0),"")/100*C242,"")</f>
        <v/>
      </c>
      <c r="I242" s="74" t="str">
        <f>IF($A242&lt;&gt;"",IF($A242&lt;&gt;"",VLOOKUP($A242,'TABELA '!$A$4:$AR$1168,7,0),"")/100*C242,"")</f>
        <v/>
      </c>
      <c r="J242" s="74" t="str">
        <f>IF($A242&lt;&gt;"",IF($A242&lt;&gt;"",VLOOKUP($A242,'TABELA '!$A$4:$AR$1168,8,0),"")/100*C242,"")</f>
        <v/>
      </c>
      <c r="K242" s="74" t="str">
        <f>IF($A242&lt;&gt;"",IF($A242&lt;&gt;"",VLOOKUP($A242,'TABELA '!$A$4:$AR$1171,11,0),"")/100*C242,"")</f>
        <v/>
      </c>
      <c r="L242" s="74" t="str">
        <f>IF($A242&lt;&gt;"",IF($A242&lt;&gt;"",VLOOKUP($A242,'TABELA '!$A$4:$AR$1109,10,0),"")/100*C242,"")</f>
        <v/>
      </c>
      <c r="M242" s="74" t="str">
        <f>IF($A242&lt;&gt;"",IF($A242&lt;&gt;"",VLOOKUP($A242,'TABELA '!$A$4:$AR$1109,11,0),"")/100*H242,"")</f>
        <v/>
      </c>
      <c r="N242" s="74" t="str">
        <f>IF($A242&lt;&gt;"",IF($A242&lt;&gt;"",VLOOKUP($A242,'TABELA '!$A$4:$AR$1109,12,0),"")/100*C242,"")</f>
        <v/>
      </c>
      <c r="O242" s="74" t="str">
        <f>IF($A242&lt;&gt;"",IF($A242&lt;&gt;"",VLOOKUP($A242,'TABELA '!$A$4:$AR$1109,13,0),"")/100*C242,"")</f>
        <v/>
      </c>
      <c r="P242" s="74" t="str">
        <f>IF($A242&lt;&gt;"",IF($A242&lt;&gt;"",VLOOKUP($A242,'TABELA '!$A$4:$AR$1109,14,0),"")/100*C242,"")</f>
        <v/>
      </c>
      <c r="Q242" s="74" t="str">
        <f>IF($A242&lt;&gt;"",IF($A242&lt;&gt;"",VLOOKUP($A242,'TABELA '!$A$4:$AR$1109,15,0),"")/100*C242,"")</f>
        <v/>
      </c>
      <c r="R242" s="74" t="str">
        <f>IF($A242&lt;&gt;"",IF($A242&lt;&gt;"",VLOOKUP($A242,'TABELA '!$A$4:$AR$1168,16,0),"")/100*C242,"")</f>
        <v/>
      </c>
      <c r="S242" s="74" t="str">
        <f>IF($A242&lt;&gt;"",IF($A242&lt;&gt;"",VLOOKUP($A242,'TABELA '!$A$4:$AR$1168,17,0),"")/100*C242,"")</f>
        <v/>
      </c>
      <c r="T242" s="74" t="str">
        <f>IF($A242&lt;&gt;"",IF($A242&lt;&gt;"",VLOOKUP($A242,'TABELA '!$A$4:$AR$1168,18,0),"")/100*C242,"")</f>
        <v/>
      </c>
      <c r="U242" s="74" t="str">
        <f>IF($A242&lt;&gt;"",IF($A242&lt;&gt;"",VLOOKUP($A242,'TABELA '!$A$4:$AR$1168,19,0),"")/100*C242,"")</f>
        <v/>
      </c>
      <c r="V242" s="74" t="str">
        <f>IF($A242&lt;&gt;"",IF($A242&lt;&gt;"",VLOOKUP($A242,'TABELA '!$A$4:$AR$1168,38,0),"")/100*C242,"")</f>
        <v/>
      </c>
      <c r="W242" s="69"/>
    </row>
    <row r="243" spans="1:23" x14ac:dyDescent="0.2">
      <c r="A243" s="71"/>
      <c r="B243" s="65" t="str">
        <f>IF(A243&lt;&gt;"",VLOOKUP(A243,'TABELA '!A197:AR1362,2,0),"")</f>
        <v/>
      </c>
      <c r="C243" s="72"/>
      <c r="D243" s="72"/>
      <c r="E243" s="73" t="str">
        <f>IF($A243&lt;&gt;"",IF($A243&lt;&gt;"",VLOOKUP($A243,'TABELA '!$A$4:$AR$1168,3,0),"")/100*C243,"")</f>
        <v/>
      </c>
      <c r="F243" s="74" t="str">
        <f>IF($A243&lt;&gt;"",IF($A243&lt;&gt;"",VLOOKUP($A243,'TABELA '!$A$4:$AR$1109,4,0),"")/100*C243/100*C243,"")</f>
        <v/>
      </c>
      <c r="G243" s="74" t="str">
        <f>IF($A243&lt;&gt;"",IF($A243&lt;&gt;"",VLOOKUP($A243,'TABELA '!$A$4:$AR$1168,5,0),"")/100*C243,"")</f>
        <v/>
      </c>
      <c r="H243" s="74" t="str">
        <f>IF($A243&lt;&gt;"",IF($A243&lt;&gt;"",VLOOKUP($A243,'TABELA '!$A$4:$AR$1168,6,0),"")/100*C243,"")</f>
        <v/>
      </c>
      <c r="I243" s="74" t="str">
        <f>IF($A243&lt;&gt;"",IF($A243&lt;&gt;"",VLOOKUP($A243,'TABELA '!$A$4:$AR$1168,7,0),"")/100*C243,"")</f>
        <v/>
      </c>
      <c r="J243" s="74" t="str">
        <f>IF($A243&lt;&gt;"",IF($A243&lt;&gt;"",VLOOKUP($A243,'TABELA '!$A$4:$AR$1168,8,0),"")/100*C243,"")</f>
        <v/>
      </c>
      <c r="K243" s="74" t="str">
        <f>IF($A243&lt;&gt;"",IF($A243&lt;&gt;"",VLOOKUP($A243,'TABELA '!$A$4:$AR$1171,11,0),"")/100*C243,"")</f>
        <v/>
      </c>
      <c r="L243" s="74" t="str">
        <f>IF($A243&lt;&gt;"",IF($A243&lt;&gt;"",VLOOKUP($A243,'TABELA '!$A$4:$AR$1109,10,0),"")/100*C243,"")</f>
        <v/>
      </c>
      <c r="M243" s="74" t="str">
        <f>IF($A243&lt;&gt;"",IF($A243&lt;&gt;"",VLOOKUP($A243,'TABELA '!$A$4:$AR$1109,11,0),"")/100*H243,"")</f>
        <v/>
      </c>
      <c r="N243" s="74" t="str">
        <f>IF($A243&lt;&gt;"",IF($A243&lt;&gt;"",VLOOKUP($A243,'TABELA '!$A$4:$AR$1109,12,0),"")/100*C243,"")</f>
        <v/>
      </c>
      <c r="O243" s="74" t="str">
        <f>IF($A243&lt;&gt;"",IF($A243&lt;&gt;"",VLOOKUP($A243,'TABELA '!$A$4:$AR$1109,13,0),"")/100*C243,"")</f>
        <v/>
      </c>
      <c r="P243" s="74" t="str">
        <f>IF($A243&lt;&gt;"",IF($A243&lt;&gt;"",VLOOKUP($A243,'TABELA '!$A$4:$AR$1109,14,0),"")/100*C243,"")</f>
        <v/>
      </c>
      <c r="Q243" s="74" t="str">
        <f>IF($A243&lt;&gt;"",IF($A243&lt;&gt;"",VLOOKUP($A243,'TABELA '!$A$4:$AR$1109,15,0),"")/100*C243,"")</f>
        <v/>
      </c>
      <c r="R243" s="74" t="str">
        <f>IF($A243&lt;&gt;"",IF($A243&lt;&gt;"",VLOOKUP($A243,'TABELA '!$A$4:$AR$1168,16,0),"")/100*C243,"")</f>
        <v/>
      </c>
      <c r="S243" s="74" t="str">
        <f>IF($A243&lt;&gt;"",IF($A243&lt;&gt;"",VLOOKUP($A243,'TABELA '!$A$4:$AR$1168,17,0),"")/100*C243,"")</f>
        <v/>
      </c>
      <c r="T243" s="74" t="str">
        <f>IF($A243&lt;&gt;"",IF($A243&lt;&gt;"",VLOOKUP($A243,'TABELA '!$A$4:$AR$1168,18,0),"")/100*C243,"")</f>
        <v/>
      </c>
      <c r="U243" s="74" t="str">
        <f>IF($A243&lt;&gt;"",IF($A243&lt;&gt;"",VLOOKUP($A243,'TABELA '!$A$4:$AR$1168,19,0),"")/100*C243,"")</f>
        <v/>
      </c>
      <c r="V243" s="74" t="str">
        <f>IF($A243&lt;&gt;"",IF($A243&lt;&gt;"",VLOOKUP($A243,'TABELA '!$A$4:$AR$1168,38,0),"")/100*C243,"")</f>
        <v/>
      </c>
      <c r="W243" s="69"/>
    </row>
    <row r="244" spans="1:23" ht="10.5" x14ac:dyDescent="0.25">
      <c r="A244" s="114"/>
      <c r="B244" s="67"/>
      <c r="C244" s="115"/>
      <c r="D244" s="115"/>
      <c r="E244" s="116"/>
      <c r="F244" s="116"/>
      <c r="G244" s="116"/>
      <c r="H244" s="116"/>
      <c r="I244" s="116"/>
      <c r="J244" s="116"/>
      <c r="K244" s="116"/>
      <c r="L244" s="116"/>
      <c r="M244" s="116"/>
      <c r="N244" s="116"/>
      <c r="O244" s="116"/>
      <c r="P244" s="116"/>
      <c r="Q244" s="116"/>
      <c r="R244" s="116"/>
      <c r="S244" s="116"/>
      <c r="T244" s="116"/>
      <c r="U244" s="116"/>
      <c r="V244" s="116"/>
      <c r="W244" s="115"/>
    </row>
  </sheetData>
  <sheetProtection insertRows="0" autoFilter="0"/>
  <mergeCells count="9">
    <mergeCell ref="I21:M24"/>
    <mergeCell ref="E26:N26"/>
    <mergeCell ref="C27:C28"/>
    <mergeCell ref="B2:M2"/>
    <mergeCell ref="E3:M3"/>
    <mergeCell ref="E4:G4"/>
    <mergeCell ref="E5:G5"/>
    <mergeCell ref="I8:M19"/>
    <mergeCell ref="I20:M20"/>
  </mergeCells>
  <pageMargins left="0.25" right="0.25" top="0.75" bottom="0.75" header="0.3" footer="0.3"/>
  <pageSetup paperSize="9" scale="71" orientation="landscape" r:id="rId1"/>
  <rowBreaks count="1" manualBreakCount="1">
    <brk id="30" max="20" man="1"/>
  </rowBreaks>
  <colBreaks count="1" manualBreakCount="1">
    <brk id="16" max="244" man="1"/>
  </colBreak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932CF1A195F454199050FD26A5BE283" ma:contentTypeVersion="13" ma:contentTypeDescription="Criar um novo documento." ma:contentTypeScope="" ma:versionID="f9b8d1cec103ab9ec56c8fae30102a3c">
  <xsd:schema xmlns:xsd="http://www.w3.org/2001/XMLSchema" xmlns:xs="http://www.w3.org/2001/XMLSchema" xmlns:p="http://schemas.microsoft.com/office/2006/metadata/properties" xmlns:ns3="dbd98ecf-172d-4262-a1c5-bfc73fbf08dd" xmlns:ns4="fe26088d-b557-4140-b11b-434f5e063e8c" targetNamespace="http://schemas.microsoft.com/office/2006/metadata/properties" ma:root="true" ma:fieldsID="c6cd4802206e02dca4651de8bc8e5a1f" ns3:_="" ns4:_="">
    <xsd:import namespace="dbd98ecf-172d-4262-a1c5-bfc73fbf08dd"/>
    <xsd:import namespace="fe26088d-b557-4140-b11b-434f5e063e8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d98ecf-172d-4262-a1c5-bfc73fbf08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26088d-b557-4140-b11b-434f5e063e8c" elementFormDefault="qualified">
    <xsd:import namespace="http://schemas.microsoft.com/office/2006/documentManagement/types"/>
    <xsd:import namespace="http://schemas.microsoft.com/office/infopath/2007/PartnerControls"/>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element name="SharingHintHash" ma:index="20" nillable="true" ma:displayName="Hash de Sugestão de Partilh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549491-8C46-4773-A615-F0A747EF5D30}">
  <ds:schemaRefs>
    <ds:schemaRef ds:uri="http://schemas.microsoft.com/sharepoint/v3/contenttype/forms"/>
  </ds:schemaRefs>
</ds:datastoreItem>
</file>

<file path=customXml/itemProps2.xml><?xml version="1.0" encoding="utf-8"?>
<ds:datastoreItem xmlns:ds="http://schemas.openxmlformats.org/officeDocument/2006/customXml" ds:itemID="{E0159F98-B90A-4A5E-9A11-F5069D2A61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d98ecf-172d-4262-a1c5-bfc73fbf08dd"/>
    <ds:schemaRef ds:uri="fe26088d-b557-4140-b11b-434f5e063e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D1C94C-600E-4805-B265-BD6B2A6BC67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Definições</vt:lpstr>
      <vt:lpstr>TABELA </vt:lpstr>
      <vt:lpstr>Exemplo</vt:lpstr>
      <vt:lpstr>'TABELA '!_Toc289070233</vt:lpstr>
      <vt:lpstr>'TABELA '!_Toc289070235</vt:lpstr>
      <vt:lpstr>'TABELA '!FOOD</vt:lpstr>
      <vt:lpstr>Definições!Print_Area</vt:lpstr>
      <vt:lpstr>Exemplo!Print_Area</vt:lpstr>
      <vt:lpstr>'TABELA '!Print_Area</vt:lpstr>
      <vt:lpstr>'TABELA '!Print_Titles</vt:lpstr>
    </vt:vector>
  </TitlesOfParts>
  <Company>insa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andreia.porto</dc:creator>
  <cp:lastModifiedBy>Diogo Sustelo</cp:lastModifiedBy>
  <cp:lastPrinted>2022-05-11T11:14:05Z</cp:lastPrinted>
  <dcterms:created xsi:type="dcterms:W3CDTF">2005-07-19T11:42:07Z</dcterms:created>
  <dcterms:modified xsi:type="dcterms:W3CDTF">2024-01-10T23:08:39Z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-681501881</vt:i4>
  </property>
  <property fmtid="{D5CDD505-2E9C-101B-9397-08002B2CF9AE}" pid="3" name="_EmailSubject">
    <vt:lpwstr>CD-ROM Tabela Composição Alimentos - INSA</vt:lpwstr>
  </property>
  <property fmtid="{D5CDD505-2E9C-101B-9397-08002B2CF9AE}" pid="4" name="_AuthorEmail">
    <vt:lpwstr>andreia.porto@insa.min-saude.pt</vt:lpwstr>
  </property>
  <property fmtid="{D5CDD505-2E9C-101B-9397-08002B2CF9AE}" pid="5" name="_AuthorEmailDisplayName">
    <vt:lpwstr>Andreia Porto</vt:lpwstr>
  </property>
  <property fmtid="{D5CDD505-2E9C-101B-9397-08002B2CF9AE}" pid="6" name="_ReviewingToolsShownOnce">
    <vt:lpwstr/>
  </property>
  <property fmtid="{D5CDD505-2E9C-101B-9397-08002B2CF9AE}" pid="7" name="ContentTypeId">
    <vt:lpwstr>0x010100F932CF1A195F454199050FD26A5BE283</vt:lpwstr>
  </property>
</Properties>
</file>