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work 3\works\Интеллектуальные информационные системы\"/>
    </mc:Choice>
  </mc:AlternateContent>
  <bookViews>
    <workbookView xWindow="0" yWindow="0" windowWidth="23040" windowHeight="9195" activeTab="1"/>
  </bookViews>
  <sheets>
    <sheet name="данные" sheetId="1" r:id="rId1"/>
    <sheet name="Ответы" sheetId="2" r:id="rId2"/>
    <sheet name="таблицы" sheetId="5" r:id="rId3"/>
  </sheets>
  <definedNames>
    <definedName name="_xlcn.WorksheetConnection_исходныеданныеA1F2011" hidden="1">данные!$A$1:$F$201</definedName>
    <definedName name="_xlnm._FilterDatabase" localSheetId="0" hidden="1">данные!$A$1:$F$1</definedName>
  </definedNames>
  <calcPr calcId="162913"/>
  <pivotCaches>
    <pivotCache cacheId="0" r:id="rId4"/>
    <pivotCache cacheId="1" r:id="rId5"/>
    <pivotCache cacheId="2" r:id="rId6"/>
    <pivotCache cacheId="3" r:id="rId7"/>
    <pivotCache cacheId="4" r:id="rId8"/>
  </pivotCaches>
  <extLst>
    <ext xmlns:x15="http://schemas.microsoft.com/office/spreadsheetml/2010/11/main" uri="{FCE2AD5D-F65C-4FA6-A056-5C36A1767C68}">
      <x15:dataModel>
        <x15:modelTables>
          <x15:modelTable id="Диапазон" name="Диапазон" connection="WorksheetConnection_исходные данные!$A$1:$F$201"/>
        </x15:modelTables>
      </x15:dataModel>
    </ext>
  </extLst>
</workbook>
</file>

<file path=xl/calcChain.xml><?xml version="1.0" encoding="utf-8"?>
<calcChain xmlns="http://schemas.openxmlformats.org/spreadsheetml/2006/main">
  <c r="B146" i="2" l="1"/>
  <c r="C144" i="2"/>
  <c r="C143" i="2"/>
  <c r="C142" i="2"/>
  <c r="H45" i="2"/>
  <c r="F37" i="2" l="1"/>
  <c r="F30" i="2"/>
  <c r="I26" i="2"/>
  <c r="I25" i="2"/>
  <c r="H26" i="2"/>
  <c r="H25" i="2"/>
  <c r="E23" i="2"/>
  <c r="E22" i="2"/>
  <c r="D70" i="2"/>
  <c r="J16" i="2" l="1"/>
  <c r="F16" i="2"/>
  <c r="I16" i="2" s="1"/>
  <c r="F17" i="2"/>
  <c r="I17" i="2" s="1"/>
  <c r="C115" i="2"/>
  <c r="C114" i="2"/>
  <c r="F71" i="2"/>
  <c r="E71" i="2"/>
  <c r="D71" i="2"/>
  <c r="F70" i="2"/>
  <c r="E70" i="2"/>
  <c r="G45" i="2"/>
  <c r="G44" i="2"/>
  <c r="I21" i="2" l="1"/>
  <c r="H21" i="2"/>
  <c r="I22" i="2"/>
  <c r="H22" i="2"/>
  <c r="J17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C13" i="2"/>
  <c r="C12" i="2"/>
  <c r="C11" i="2"/>
  <c r="C10" i="2"/>
  <c r="Q5" i="5" l="1"/>
  <c r="Q6" i="5"/>
  <c r="Q7" i="5"/>
  <c r="Q8" i="5"/>
  <c r="Q9" i="5"/>
  <c r="Q10" i="5"/>
  <c r="Q11" i="5"/>
  <c r="Q12" i="5"/>
  <c r="Q13" i="5"/>
  <c r="Q14" i="5"/>
  <c r="Q15" i="5"/>
  <c r="Q4" i="5"/>
  <c r="K5" i="5"/>
  <c r="K6" i="5"/>
  <c r="K7" i="5"/>
  <c r="K8" i="5"/>
  <c r="K9" i="5"/>
  <c r="K10" i="5"/>
  <c r="K11" i="5"/>
  <c r="K12" i="5"/>
  <c r="K13" i="5"/>
  <c r="K14" i="5"/>
  <c r="K15" i="5"/>
  <c r="K16" i="5"/>
  <c r="K4" i="5"/>
  <c r="P4" i="5" a="1"/>
  <c r="P8" i="5" s="1"/>
  <c r="J4" i="5" a="1"/>
  <c r="J6" i="5" s="1"/>
  <c r="P9" i="5" l="1"/>
  <c r="P15" i="5"/>
  <c r="P7" i="5"/>
  <c r="P13" i="5"/>
  <c r="P6" i="5"/>
  <c r="P12" i="5"/>
  <c r="P5" i="5"/>
  <c r="S5" i="5" s="1"/>
  <c r="P11" i="5"/>
  <c r="P4" i="5"/>
  <c r="P10" i="5"/>
  <c r="P14" i="5"/>
  <c r="J11" i="5"/>
  <c r="J5" i="5"/>
  <c r="J16" i="5"/>
  <c r="J10" i="5"/>
  <c r="J4" i="5"/>
  <c r="J15" i="5"/>
  <c r="J9" i="5"/>
  <c r="J8" i="5"/>
  <c r="J14" i="5"/>
  <c r="J13" i="5"/>
  <c r="J7" i="5"/>
  <c r="J12" i="5"/>
  <c r="S6" i="5" l="1"/>
  <c r="S7" i="5"/>
  <c r="S8" i="5" s="1"/>
  <c r="S9" i="5" s="1"/>
  <c r="S10" i="5" s="1"/>
  <c r="S11" i="5" s="1"/>
  <c r="S12" i="5" s="1"/>
  <c r="S13" i="5" s="1"/>
  <c r="S14" i="5" s="1"/>
  <c r="S15" i="5" s="1"/>
  <c r="P16" i="5"/>
  <c r="R8" i="5" s="1"/>
  <c r="J17" i="5"/>
  <c r="L6" i="5" s="1"/>
  <c r="L16" i="5" l="1"/>
  <c r="L13" i="5"/>
  <c r="L7" i="5"/>
  <c r="L5" i="5"/>
  <c r="L9" i="5"/>
  <c r="L8" i="5"/>
  <c r="L4" i="5"/>
  <c r="L14" i="5"/>
  <c r="L15" i="5"/>
  <c r="L12" i="5"/>
  <c r="L10" i="5"/>
  <c r="L11" i="5"/>
  <c r="R4" i="5"/>
  <c r="R5" i="5"/>
  <c r="R15" i="5"/>
  <c r="R11" i="5"/>
  <c r="R10" i="5"/>
  <c r="R6" i="5"/>
  <c r="R9" i="5"/>
  <c r="R14" i="5"/>
  <c r="R7" i="5"/>
  <c r="R12" i="5"/>
  <c r="R13" i="5"/>
  <c r="L17" i="5" l="1"/>
  <c r="R16" i="5"/>
</calcChain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исходные данные!$A$1:$F$201" type="102" refreshedVersion="6" minRefreshableVersion="5">
    <extLst>
      <ext xmlns:x15="http://schemas.microsoft.com/office/spreadsheetml/2010/11/main" uri="{DE250136-89BD-433C-8126-D09CA5730AF9}">
        <x15:connection id="Диапазон" autoDelete="1">
          <x15:rangePr sourceName="_xlcn.WorksheetConnection_исходныеданныеA1F2011"/>
        </x15:connection>
      </ext>
    </extLst>
  </connection>
</connections>
</file>

<file path=xl/sharedStrings.xml><?xml version="1.0" encoding="utf-8"?>
<sst xmlns="http://schemas.openxmlformats.org/spreadsheetml/2006/main" count="749" uniqueCount="82">
  <si>
    <t>пол</t>
  </si>
  <si>
    <t>цель полета</t>
  </si>
  <si>
    <t>самая важная характеристика</t>
  </si>
  <si>
    <t>возраст</t>
  </si>
  <si>
    <t>мужчина</t>
  </si>
  <si>
    <t>бизнес</t>
  </si>
  <si>
    <t>частота рейсов</t>
  </si>
  <si>
    <t>комфорт</t>
  </si>
  <si>
    <t>личные цели</t>
  </si>
  <si>
    <t>точность</t>
  </si>
  <si>
    <t>женщина</t>
  </si>
  <si>
    <t>годовой доход, тыс. руб.</t>
  </si>
  <si>
    <t>Количество полетов за последний год</t>
  </si>
  <si>
    <t>1.</t>
  </si>
  <si>
    <t>№</t>
  </si>
  <si>
    <t>Ответ</t>
  </si>
  <si>
    <t>Категориальные: пол, цель полета, самая важная характеристика</t>
  </si>
  <si>
    <t>Количественные:  кол-во перелетов, пол, возраст</t>
  </si>
  <si>
    <t>Общий итог</t>
  </si>
  <si>
    <t>Пол</t>
  </si>
  <si>
    <t xml:space="preserve"> </t>
  </si>
  <si>
    <t xml:space="preserve">  </t>
  </si>
  <si>
    <t>Цель полета</t>
  </si>
  <si>
    <t xml:space="preserve"> Самая важная характеристика</t>
  </si>
  <si>
    <t>Самая важная характеристика</t>
  </si>
  <si>
    <t xml:space="preserve">возраст </t>
  </si>
  <si>
    <t xml:space="preserve">левая граница интервала </t>
  </si>
  <si>
    <t xml:space="preserve">правая граница интервала </t>
  </si>
  <si>
    <t xml:space="preserve">частота </t>
  </si>
  <si>
    <t xml:space="preserve">всего </t>
  </si>
  <si>
    <t xml:space="preserve">годовой доход </t>
  </si>
  <si>
    <t>средняя точка интервала</t>
  </si>
  <si>
    <t>относительная частота</t>
  </si>
  <si>
    <t>накопленная частота</t>
  </si>
  <si>
    <t>6.</t>
  </si>
  <si>
    <t xml:space="preserve">Детерминированная выборка. </t>
  </si>
  <si>
    <t>Выборка маленькая, возможно отклонение средних характеристик выборки от средних характеристик генеральной совокупности.</t>
  </si>
  <si>
    <t>Предлагаю проводить опрос в разное время и в разных аэропортах, это увеличит разнообразие выборки</t>
  </si>
  <si>
    <t>7.</t>
  </si>
  <si>
    <t>Возраст симметричен, доход  - нет.</t>
  </si>
  <si>
    <t>8.</t>
  </si>
  <si>
    <t>9.</t>
  </si>
  <si>
    <t>10.</t>
  </si>
  <si>
    <t>11.</t>
  </si>
  <si>
    <t>Среднее число полетов</t>
  </si>
  <si>
    <t>мужчины</t>
  </si>
  <si>
    <t>женщины</t>
  </si>
  <si>
    <t>Судя по данным, мужчины в среднем летают чаще</t>
  </si>
  <si>
    <t>12.</t>
  </si>
  <si>
    <t>личные</t>
  </si>
  <si>
    <t>Цель полета не сильно влияет на частоту</t>
  </si>
  <si>
    <t>срзнач</t>
  </si>
  <si>
    <t>дисперсия</t>
  </si>
  <si>
    <t>доверит норм</t>
  </si>
  <si>
    <t>доверит стьюдента</t>
  </si>
  <si>
    <t>предельная ошибка?</t>
  </si>
  <si>
    <t>13.</t>
  </si>
  <si>
    <t>мужчины почти в 1,9 раза чаще летают с бизнес целью, а не с личой</t>
  </si>
  <si>
    <t>женщины в 1,5 раза</t>
  </si>
  <si>
    <t>связь существует</t>
  </si>
  <si>
    <t>14.</t>
  </si>
  <si>
    <t>точность для обоих полов оказалась примерно одинакова не важна</t>
  </si>
  <si>
    <t>для женщин в большей части случаев главным оказывался комфорт (0,6), в то время как у мужчин это частота рейсов (0,45)</t>
  </si>
  <si>
    <t>связь существует и хорошо прослеживается</t>
  </si>
  <si>
    <t>15.</t>
  </si>
  <si>
    <t>при полете по личным целям явной связи не наблюдается</t>
  </si>
  <si>
    <t>при полетах по бизнес целям ващность в 0,4 случаях имеет комфорт и частота рейсов против 0,2 точности</t>
  </si>
  <si>
    <t>16.</t>
  </si>
  <si>
    <t>женщины в два раза чаще ценят комфорт, чем мужчины</t>
  </si>
  <si>
    <t>17.</t>
  </si>
  <si>
    <t>Ср. число полетов</t>
  </si>
  <si>
    <t>Всего полетов</t>
  </si>
  <si>
    <t>Стандартное отклонение</t>
  </si>
  <si>
    <t>Стд. отклонение</t>
  </si>
  <si>
    <t>интервалы норм</t>
  </si>
  <si>
    <t>интервалы стьюд</t>
  </si>
  <si>
    <t>18.</t>
  </si>
  <si>
    <t>19.</t>
  </si>
  <si>
    <t>Корреляция</t>
  </si>
  <si>
    <t>полеты/возраст</t>
  </si>
  <si>
    <t>полеты/доход</t>
  </si>
  <si>
    <t>ворзаст/доход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</si>
</sst>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"/>
    <numFmt numFmtId="166" formatCode="0.0000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1" fillId="0" borderId="0" xfId="1" applyAlignment="1"/>
    <xf numFmtId="0" fontId="1" fillId="0" borderId="0" xfId="1" applyAlignment="1">
      <alignment horizontal="left"/>
    </xf>
    <xf numFmtId="1" fontId="1" fillId="0" borderId="0" xfId="1" applyNumberFormat="1"/>
    <xf numFmtId="0" fontId="2" fillId="0" borderId="0" xfId="1" applyFont="1" applyAlignment="1">
      <alignment horizont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5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6" fillId="0" borderId="1" xfId="0" pivotButton="1" applyFont="1" applyBorder="1"/>
    <xf numFmtId="0" fontId="6" fillId="0" borderId="1" xfId="0" applyFont="1" applyBorder="1"/>
    <xf numFmtId="0" fontId="6" fillId="0" borderId="0" xfId="0" applyFont="1"/>
    <xf numFmtId="0" fontId="8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/>
    <xf numFmtId="0" fontId="0" fillId="0" borderId="0" xfId="0" applyAlignment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0" fontId="9" fillId="0" borderId="1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164" fontId="0" fillId="0" borderId="0" xfId="0" applyNumberFormat="1" applyBorder="1"/>
    <xf numFmtId="0" fontId="10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5" xfId="0" applyFont="1" applyFill="1" applyBorder="1"/>
    <xf numFmtId="0" fontId="0" fillId="0" borderId="1" xfId="0" applyBorder="1" applyAlignment="1"/>
    <xf numFmtId="0" fontId="9" fillId="0" borderId="1" xfId="0" applyFont="1" applyBorder="1" applyAlignment="1">
      <alignment horizontal="center" vertical="center" wrapText="1"/>
    </xf>
    <xf numFmtId="166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120"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2.xml"/><Relationship Id="rId10" Type="http://schemas.openxmlformats.org/officeDocument/2006/relationships/connections" Target="connection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[АНАЛИЗ==22==ПР.xlsx]Ответы!Сводная таблица1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Ответы!$D$42:$D$43</c:f>
              <c:strCache>
                <c:ptCount val="1"/>
                <c:pt idx="0">
                  <c:v>бизнес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Ответы!$C$44:$C$46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Ответы!$D$44:$D$46</c:f>
              <c:numCache>
                <c:formatCode>General</c:formatCode>
                <c:ptCount val="2"/>
                <c:pt idx="0">
                  <c:v>30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4-467D-8D45-901B8258333E}"/>
            </c:ext>
          </c:extLst>
        </c:ser>
        <c:ser>
          <c:idx val="1"/>
          <c:order val="1"/>
          <c:tx>
            <c:strRef>
              <c:f>Ответы!$E$42:$E$43</c:f>
              <c:strCache>
                <c:ptCount val="1"/>
                <c:pt idx="0">
                  <c:v>личные цели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Ответы!$C$44:$C$46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Ответы!$E$44:$E$46</c:f>
              <c:numCache>
                <c:formatCode>General</c:formatCode>
                <c:ptCount val="2"/>
                <c:pt idx="0">
                  <c:v>20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44-467D-8D45-901B82583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948240"/>
        <c:axId val="740942416"/>
      </c:barChart>
      <c:catAx>
        <c:axId val="74094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0942416"/>
        <c:crosses val="autoZero"/>
        <c:auto val="1"/>
        <c:lblAlgn val="ctr"/>
        <c:lblOffset val="100"/>
        <c:noMultiLvlLbl val="0"/>
      </c:catAx>
      <c:valAx>
        <c:axId val="740942416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094824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51689647039592"/>
          <c:y val="0.35243123379955793"/>
          <c:w val="0.28227206163765711"/>
          <c:h val="0.30789150461621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[АНАЛИЗ==22==ПР.xlsx]Ответы!Сводная таблица2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Ответы!$D$65:$D$66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Ответы!$C$67:$C$69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Ответы!$D$67:$D$69</c:f>
              <c:numCache>
                <c:formatCode>General</c:formatCode>
                <c:ptCount val="2"/>
                <c:pt idx="0">
                  <c:v>30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75-4E0E-B96A-44217B32233F}"/>
            </c:ext>
          </c:extLst>
        </c:ser>
        <c:ser>
          <c:idx val="1"/>
          <c:order val="1"/>
          <c:tx>
            <c:strRef>
              <c:f>Ответы!$E$65:$E$66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Ответы!$C$67:$C$69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Ответы!$E$67:$E$69</c:f>
              <c:numCache>
                <c:formatCode>General</c:formatCode>
                <c:ptCount val="2"/>
                <c:pt idx="0">
                  <c:v>10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75-4E0E-B96A-44217B32233F}"/>
            </c:ext>
          </c:extLst>
        </c:ser>
        <c:ser>
          <c:idx val="2"/>
          <c:order val="2"/>
          <c:tx>
            <c:strRef>
              <c:f>Ответы!$F$65:$F$66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Ответы!$C$67:$C$69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Ответы!$F$67:$F$69</c:f>
              <c:numCache>
                <c:formatCode>General</c:formatCode>
                <c:ptCount val="2"/>
                <c:pt idx="0">
                  <c:v>10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75-4E0E-B96A-44217B322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583728"/>
        <c:axId val="794579984"/>
      </c:barChart>
      <c:catAx>
        <c:axId val="79458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579984"/>
        <c:crosses val="autoZero"/>
        <c:auto val="1"/>
        <c:lblAlgn val="ctr"/>
        <c:lblOffset val="100"/>
        <c:noMultiLvlLbl val="0"/>
      </c:catAx>
      <c:valAx>
        <c:axId val="794579984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58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[АНАЛИЗ==22==ПР.xlsx]Ответы!Сводная таблица3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Ответы!$D$90:$D$91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Ответы!$C$92:$C$94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Ответы!$D$92:$D$94</c:f>
              <c:numCache>
                <c:formatCode>General</c:formatCode>
                <c:ptCount val="2"/>
                <c:pt idx="0">
                  <c:v>48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A2-4A4B-BBE8-BFC6E3DF6349}"/>
            </c:ext>
          </c:extLst>
        </c:ser>
        <c:ser>
          <c:idx val="1"/>
          <c:order val="1"/>
          <c:tx>
            <c:strRef>
              <c:f>Ответы!$E$90:$E$91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Ответы!$C$92:$C$94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Ответы!$E$92:$E$94</c:f>
              <c:numCache>
                <c:formatCode>General</c:formatCode>
                <c:ptCount val="2"/>
                <c:pt idx="0">
                  <c:v>26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A2-4A4B-BBE8-BFC6E3DF6349}"/>
            </c:ext>
          </c:extLst>
        </c:ser>
        <c:ser>
          <c:idx val="2"/>
          <c:order val="2"/>
          <c:tx>
            <c:strRef>
              <c:f>Ответы!$F$90:$F$91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Ответы!$C$92:$C$94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Ответы!$F$92:$F$94</c:f>
              <c:numCache>
                <c:formatCode>General</c:formatCode>
                <c:ptCount val="2"/>
                <c:pt idx="0">
                  <c:v>54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A2-4A4B-BBE8-BFC6E3DF6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7433840"/>
        <c:axId val="797431760"/>
      </c:barChart>
      <c:catAx>
        <c:axId val="79743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7431760"/>
        <c:crosses val="autoZero"/>
        <c:auto val="1"/>
        <c:lblAlgn val="ctr"/>
        <c:lblOffset val="100"/>
        <c:noMultiLvlLbl val="0"/>
      </c:catAx>
      <c:valAx>
        <c:axId val="7974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743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число полетов - возраст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данные!$F$1</c:f>
              <c:strCache>
                <c:ptCount val="1"/>
                <c:pt idx="0">
                  <c:v>возраст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03995026125094E-3"/>
                  <c:y val="-0.4468579957072594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8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0,0125x + 2,7624</a:t>
                    </a:r>
                    <a:br>
                      <a:rPr lang="en-US" sz="1800" baseline="0"/>
                    </a:br>
                    <a:r>
                      <a:rPr lang="en-US" sz="1800" baseline="0"/>
                      <a:t>R² = 0,006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данные!$F$2:$F$201</c:f>
              <c:numCache>
                <c:formatCode>General</c:formatCode>
                <c:ptCount val="200"/>
                <c:pt idx="0">
                  <c:v>33</c:v>
                </c:pt>
                <c:pt idx="1">
                  <c:v>33</c:v>
                </c:pt>
                <c:pt idx="2">
                  <c:v>41</c:v>
                </c:pt>
                <c:pt idx="3">
                  <c:v>41</c:v>
                </c:pt>
                <c:pt idx="4">
                  <c:v>60</c:v>
                </c:pt>
                <c:pt idx="5">
                  <c:v>60</c:v>
                </c:pt>
                <c:pt idx="6">
                  <c:v>35</c:v>
                </c:pt>
                <c:pt idx="7">
                  <c:v>35</c:v>
                </c:pt>
                <c:pt idx="8">
                  <c:v>39</c:v>
                </c:pt>
                <c:pt idx="9">
                  <c:v>39</c:v>
                </c:pt>
                <c:pt idx="10">
                  <c:v>26</c:v>
                </c:pt>
                <c:pt idx="11">
                  <c:v>26</c:v>
                </c:pt>
                <c:pt idx="12">
                  <c:v>35</c:v>
                </c:pt>
                <c:pt idx="13">
                  <c:v>35</c:v>
                </c:pt>
                <c:pt idx="14">
                  <c:v>32</c:v>
                </c:pt>
                <c:pt idx="15">
                  <c:v>32</c:v>
                </c:pt>
                <c:pt idx="16">
                  <c:v>36</c:v>
                </c:pt>
                <c:pt idx="17">
                  <c:v>36</c:v>
                </c:pt>
                <c:pt idx="18">
                  <c:v>50</c:v>
                </c:pt>
                <c:pt idx="19">
                  <c:v>50</c:v>
                </c:pt>
                <c:pt idx="20">
                  <c:v>65</c:v>
                </c:pt>
                <c:pt idx="21">
                  <c:v>65</c:v>
                </c:pt>
                <c:pt idx="22">
                  <c:v>51</c:v>
                </c:pt>
                <c:pt idx="23">
                  <c:v>51</c:v>
                </c:pt>
                <c:pt idx="24">
                  <c:v>42</c:v>
                </c:pt>
                <c:pt idx="25">
                  <c:v>42</c:v>
                </c:pt>
                <c:pt idx="26">
                  <c:v>52</c:v>
                </c:pt>
                <c:pt idx="27">
                  <c:v>52</c:v>
                </c:pt>
                <c:pt idx="28">
                  <c:v>27</c:v>
                </c:pt>
                <c:pt idx="29">
                  <c:v>27</c:v>
                </c:pt>
                <c:pt idx="30">
                  <c:v>30</c:v>
                </c:pt>
                <c:pt idx="31">
                  <c:v>30</c:v>
                </c:pt>
                <c:pt idx="32">
                  <c:v>44</c:v>
                </c:pt>
                <c:pt idx="33">
                  <c:v>44</c:v>
                </c:pt>
                <c:pt idx="34">
                  <c:v>42</c:v>
                </c:pt>
                <c:pt idx="35">
                  <c:v>42</c:v>
                </c:pt>
                <c:pt idx="36">
                  <c:v>59</c:v>
                </c:pt>
                <c:pt idx="37">
                  <c:v>59</c:v>
                </c:pt>
                <c:pt idx="38">
                  <c:v>21</c:v>
                </c:pt>
                <c:pt idx="39">
                  <c:v>21</c:v>
                </c:pt>
                <c:pt idx="40">
                  <c:v>59</c:v>
                </c:pt>
                <c:pt idx="41">
                  <c:v>59</c:v>
                </c:pt>
                <c:pt idx="42">
                  <c:v>30</c:v>
                </c:pt>
                <c:pt idx="43">
                  <c:v>30</c:v>
                </c:pt>
                <c:pt idx="44">
                  <c:v>58</c:v>
                </c:pt>
                <c:pt idx="45">
                  <c:v>58</c:v>
                </c:pt>
                <c:pt idx="46">
                  <c:v>51</c:v>
                </c:pt>
                <c:pt idx="47">
                  <c:v>51</c:v>
                </c:pt>
                <c:pt idx="48">
                  <c:v>62</c:v>
                </c:pt>
                <c:pt idx="49">
                  <c:v>62</c:v>
                </c:pt>
                <c:pt idx="50">
                  <c:v>58</c:v>
                </c:pt>
                <c:pt idx="51">
                  <c:v>58</c:v>
                </c:pt>
                <c:pt idx="52">
                  <c:v>53</c:v>
                </c:pt>
                <c:pt idx="53">
                  <c:v>53</c:v>
                </c:pt>
                <c:pt idx="54">
                  <c:v>27</c:v>
                </c:pt>
                <c:pt idx="55">
                  <c:v>27</c:v>
                </c:pt>
                <c:pt idx="56">
                  <c:v>31</c:v>
                </c:pt>
                <c:pt idx="57">
                  <c:v>31</c:v>
                </c:pt>
                <c:pt idx="58">
                  <c:v>36</c:v>
                </c:pt>
                <c:pt idx="59">
                  <c:v>36</c:v>
                </c:pt>
                <c:pt idx="60">
                  <c:v>43</c:v>
                </c:pt>
                <c:pt idx="61">
                  <c:v>43</c:v>
                </c:pt>
                <c:pt idx="62">
                  <c:v>49</c:v>
                </c:pt>
                <c:pt idx="63">
                  <c:v>49</c:v>
                </c:pt>
                <c:pt idx="64">
                  <c:v>50</c:v>
                </c:pt>
                <c:pt idx="65">
                  <c:v>50</c:v>
                </c:pt>
                <c:pt idx="66">
                  <c:v>34</c:v>
                </c:pt>
                <c:pt idx="67">
                  <c:v>34</c:v>
                </c:pt>
                <c:pt idx="68">
                  <c:v>41</c:v>
                </c:pt>
                <c:pt idx="69">
                  <c:v>41</c:v>
                </c:pt>
                <c:pt idx="70">
                  <c:v>24</c:v>
                </c:pt>
                <c:pt idx="71">
                  <c:v>24</c:v>
                </c:pt>
                <c:pt idx="72">
                  <c:v>30</c:v>
                </c:pt>
                <c:pt idx="73">
                  <c:v>30</c:v>
                </c:pt>
                <c:pt idx="74">
                  <c:v>42</c:v>
                </c:pt>
                <c:pt idx="75">
                  <c:v>42</c:v>
                </c:pt>
                <c:pt idx="76">
                  <c:v>50</c:v>
                </c:pt>
                <c:pt idx="77">
                  <c:v>50</c:v>
                </c:pt>
                <c:pt idx="78">
                  <c:v>51</c:v>
                </c:pt>
                <c:pt idx="79">
                  <c:v>51</c:v>
                </c:pt>
                <c:pt idx="80">
                  <c:v>52</c:v>
                </c:pt>
                <c:pt idx="81">
                  <c:v>52</c:v>
                </c:pt>
                <c:pt idx="82">
                  <c:v>56</c:v>
                </c:pt>
                <c:pt idx="83">
                  <c:v>56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26</c:v>
                </c:pt>
                <c:pt idx="89">
                  <c:v>26</c:v>
                </c:pt>
                <c:pt idx="90">
                  <c:v>28</c:v>
                </c:pt>
                <c:pt idx="91">
                  <c:v>28</c:v>
                </c:pt>
                <c:pt idx="92">
                  <c:v>39</c:v>
                </c:pt>
                <c:pt idx="93">
                  <c:v>39</c:v>
                </c:pt>
                <c:pt idx="94">
                  <c:v>23</c:v>
                </c:pt>
                <c:pt idx="95">
                  <c:v>23</c:v>
                </c:pt>
                <c:pt idx="96">
                  <c:v>45</c:v>
                </c:pt>
                <c:pt idx="97">
                  <c:v>45</c:v>
                </c:pt>
                <c:pt idx="98">
                  <c:v>62</c:v>
                </c:pt>
                <c:pt idx="99">
                  <c:v>62</c:v>
                </c:pt>
                <c:pt idx="100">
                  <c:v>56</c:v>
                </c:pt>
                <c:pt idx="101">
                  <c:v>56</c:v>
                </c:pt>
                <c:pt idx="102">
                  <c:v>32</c:v>
                </c:pt>
                <c:pt idx="103">
                  <c:v>32</c:v>
                </c:pt>
                <c:pt idx="104">
                  <c:v>44</c:v>
                </c:pt>
                <c:pt idx="105">
                  <c:v>44</c:v>
                </c:pt>
                <c:pt idx="106">
                  <c:v>34</c:v>
                </c:pt>
                <c:pt idx="107">
                  <c:v>34</c:v>
                </c:pt>
                <c:pt idx="108">
                  <c:v>29</c:v>
                </c:pt>
                <c:pt idx="109">
                  <c:v>29</c:v>
                </c:pt>
                <c:pt idx="110">
                  <c:v>59</c:v>
                </c:pt>
                <c:pt idx="111">
                  <c:v>59</c:v>
                </c:pt>
                <c:pt idx="112">
                  <c:v>31</c:v>
                </c:pt>
                <c:pt idx="113">
                  <c:v>31</c:v>
                </c:pt>
                <c:pt idx="114">
                  <c:v>49</c:v>
                </c:pt>
                <c:pt idx="115">
                  <c:v>49</c:v>
                </c:pt>
                <c:pt idx="116">
                  <c:v>60</c:v>
                </c:pt>
                <c:pt idx="117">
                  <c:v>60</c:v>
                </c:pt>
                <c:pt idx="118">
                  <c:v>37</c:v>
                </c:pt>
                <c:pt idx="119">
                  <c:v>37</c:v>
                </c:pt>
                <c:pt idx="120">
                  <c:v>57</c:v>
                </c:pt>
                <c:pt idx="121">
                  <c:v>57</c:v>
                </c:pt>
                <c:pt idx="122">
                  <c:v>64</c:v>
                </c:pt>
                <c:pt idx="123">
                  <c:v>64</c:v>
                </c:pt>
                <c:pt idx="124">
                  <c:v>35</c:v>
                </c:pt>
                <c:pt idx="125">
                  <c:v>35</c:v>
                </c:pt>
                <c:pt idx="126">
                  <c:v>35</c:v>
                </c:pt>
                <c:pt idx="127">
                  <c:v>35</c:v>
                </c:pt>
                <c:pt idx="128">
                  <c:v>47</c:v>
                </c:pt>
                <c:pt idx="129">
                  <c:v>47</c:v>
                </c:pt>
                <c:pt idx="130">
                  <c:v>25</c:v>
                </c:pt>
                <c:pt idx="131">
                  <c:v>25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42</c:v>
                </c:pt>
                <c:pt idx="137">
                  <c:v>42</c:v>
                </c:pt>
                <c:pt idx="138">
                  <c:v>24</c:v>
                </c:pt>
                <c:pt idx="139">
                  <c:v>24</c:v>
                </c:pt>
                <c:pt idx="140">
                  <c:v>42</c:v>
                </c:pt>
                <c:pt idx="141">
                  <c:v>42</c:v>
                </c:pt>
                <c:pt idx="142">
                  <c:v>30</c:v>
                </c:pt>
                <c:pt idx="143">
                  <c:v>30</c:v>
                </c:pt>
                <c:pt idx="144">
                  <c:v>18</c:v>
                </c:pt>
                <c:pt idx="145">
                  <c:v>18</c:v>
                </c:pt>
                <c:pt idx="146">
                  <c:v>53</c:v>
                </c:pt>
                <c:pt idx="147">
                  <c:v>53</c:v>
                </c:pt>
                <c:pt idx="148">
                  <c:v>73</c:v>
                </c:pt>
                <c:pt idx="149">
                  <c:v>73</c:v>
                </c:pt>
                <c:pt idx="150">
                  <c:v>25</c:v>
                </c:pt>
                <c:pt idx="151">
                  <c:v>25</c:v>
                </c:pt>
                <c:pt idx="152">
                  <c:v>47</c:v>
                </c:pt>
                <c:pt idx="153">
                  <c:v>47</c:v>
                </c:pt>
                <c:pt idx="154">
                  <c:v>48</c:v>
                </c:pt>
                <c:pt idx="155">
                  <c:v>48</c:v>
                </c:pt>
                <c:pt idx="156">
                  <c:v>39</c:v>
                </c:pt>
                <c:pt idx="157">
                  <c:v>39</c:v>
                </c:pt>
                <c:pt idx="158">
                  <c:v>43</c:v>
                </c:pt>
                <c:pt idx="159">
                  <c:v>43</c:v>
                </c:pt>
                <c:pt idx="160">
                  <c:v>54</c:v>
                </c:pt>
                <c:pt idx="161">
                  <c:v>54</c:v>
                </c:pt>
                <c:pt idx="162">
                  <c:v>34</c:v>
                </c:pt>
                <c:pt idx="163">
                  <c:v>34</c:v>
                </c:pt>
                <c:pt idx="164">
                  <c:v>35</c:v>
                </c:pt>
                <c:pt idx="165">
                  <c:v>35</c:v>
                </c:pt>
                <c:pt idx="166">
                  <c:v>37</c:v>
                </c:pt>
                <c:pt idx="167">
                  <c:v>37</c:v>
                </c:pt>
                <c:pt idx="168">
                  <c:v>26</c:v>
                </c:pt>
                <c:pt idx="169">
                  <c:v>26</c:v>
                </c:pt>
                <c:pt idx="170">
                  <c:v>34</c:v>
                </c:pt>
                <c:pt idx="171">
                  <c:v>34</c:v>
                </c:pt>
                <c:pt idx="172">
                  <c:v>28</c:v>
                </c:pt>
                <c:pt idx="173">
                  <c:v>28</c:v>
                </c:pt>
                <c:pt idx="174">
                  <c:v>40</c:v>
                </c:pt>
                <c:pt idx="175">
                  <c:v>40</c:v>
                </c:pt>
                <c:pt idx="176">
                  <c:v>48</c:v>
                </c:pt>
                <c:pt idx="177">
                  <c:v>48</c:v>
                </c:pt>
                <c:pt idx="178">
                  <c:v>28</c:v>
                </c:pt>
                <c:pt idx="179">
                  <c:v>28</c:v>
                </c:pt>
                <c:pt idx="180">
                  <c:v>47</c:v>
                </c:pt>
                <c:pt idx="181">
                  <c:v>47</c:v>
                </c:pt>
                <c:pt idx="182">
                  <c:v>22</c:v>
                </c:pt>
                <c:pt idx="183">
                  <c:v>22</c:v>
                </c:pt>
                <c:pt idx="184">
                  <c:v>73</c:v>
                </c:pt>
                <c:pt idx="185">
                  <c:v>73</c:v>
                </c:pt>
                <c:pt idx="186">
                  <c:v>47</c:v>
                </c:pt>
                <c:pt idx="187">
                  <c:v>47</c:v>
                </c:pt>
                <c:pt idx="188">
                  <c:v>53</c:v>
                </c:pt>
                <c:pt idx="189">
                  <c:v>53</c:v>
                </c:pt>
                <c:pt idx="190">
                  <c:v>40</c:v>
                </c:pt>
                <c:pt idx="191">
                  <c:v>40</c:v>
                </c:pt>
                <c:pt idx="192">
                  <c:v>27</c:v>
                </c:pt>
                <c:pt idx="193">
                  <c:v>27</c:v>
                </c:pt>
                <c:pt idx="194">
                  <c:v>27</c:v>
                </c:pt>
                <c:pt idx="195">
                  <c:v>27</c:v>
                </c:pt>
                <c:pt idx="196">
                  <c:v>26</c:v>
                </c:pt>
                <c:pt idx="197">
                  <c:v>26</c:v>
                </c:pt>
                <c:pt idx="198">
                  <c:v>70</c:v>
                </c:pt>
                <c:pt idx="199">
                  <c:v>70</c:v>
                </c:pt>
              </c:numCache>
            </c:numRef>
          </c:xVal>
          <c:yVal>
            <c:numRef>
              <c:f>данные!$A$2:$A$201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7</c:v>
                </c:pt>
                <c:pt idx="121">
                  <c:v>7</c:v>
                </c:pt>
                <c:pt idx="122">
                  <c:v>9</c:v>
                </c:pt>
                <c:pt idx="123">
                  <c:v>9</c:v>
                </c:pt>
                <c:pt idx="124">
                  <c:v>10</c:v>
                </c:pt>
                <c:pt idx="125">
                  <c:v>10</c:v>
                </c:pt>
                <c:pt idx="126">
                  <c:v>13</c:v>
                </c:pt>
                <c:pt idx="127">
                  <c:v>13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6</c:v>
                </c:pt>
                <c:pt idx="193">
                  <c:v>6</c:v>
                </c:pt>
                <c:pt idx="194">
                  <c:v>7</c:v>
                </c:pt>
                <c:pt idx="195">
                  <c:v>7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8F-0CDC-4F56-ABBC-0CFC8A8D4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566080"/>
        <c:axId val="1766570240"/>
      </c:scatterChart>
      <c:valAx>
        <c:axId val="176656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6570240"/>
        <c:crosses val="autoZero"/>
        <c:crossBetween val="midCat"/>
      </c:valAx>
      <c:valAx>
        <c:axId val="17665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656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число полетов - доход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данные!$A$1</c:f>
              <c:strCache>
                <c:ptCount val="1"/>
                <c:pt idx="0">
                  <c:v>Количество полетов за последний год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3753254151531673"/>
                  <c:y val="0.1149697928607083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1,1095e</a:t>
                    </a:r>
                    <a:r>
                      <a:rPr lang="en-US" sz="1800" baseline="30000"/>
                      <a:t>0,0078x</a:t>
                    </a:r>
                    <a:r>
                      <a:rPr lang="en-US" sz="1800" baseline="0"/>
                      <a:t/>
                    </a:r>
                    <a:br>
                      <a:rPr lang="en-US" sz="1800" baseline="0"/>
                    </a:br>
                    <a:r>
                      <a:rPr lang="en-US" sz="1800" baseline="0"/>
                      <a:t>R² = 0,5892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данные!$E$2:$E$201</c:f>
              <c:numCache>
                <c:formatCode>General</c:formatCode>
                <c:ptCount val="200"/>
                <c:pt idx="0">
                  <c:v>54</c:v>
                </c:pt>
                <c:pt idx="1">
                  <c:v>54</c:v>
                </c:pt>
                <c:pt idx="2">
                  <c:v>54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66</c:v>
                </c:pt>
                <c:pt idx="7">
                  <c:v>66</c:v>
                </c:pt>
                <c:pt idx="8">
                  <c:v>66</c:v>
                </c:pt>
                <c:pt idx="9">
                  <c:v>66</c:v>
                </c:pt>
                <c:pt idx="10">
                  <c:v>108</c:v>
                </c:pt>
                <c:pt idx="11">
                  <c:v>108</c:v>
                </c:pt>
                <c:pt idx="12">
                  <c:v>39</c:v>
                </c:pt>
                <c:pt idx="13">
                  <c:v>39</c:v>
                </c:pt>
                <c:pt idx="14">
                  <c:v>57</c:v>
                </c:pt>
                <c:pt idx="15">
                  <c:v>57</c:v>
                </c:pt>
                <c:pt idx="16">
                  <c:v>57</c:v>
                </c:pt>
                <c:pt idx="17">
                  <c:v>57</c:v>
                </c:pt>
                <c:pt idx="18">
                  <c:v>57</c:v>
                </c:pt>
                <c:pt idx="19">
                  <c:v>57</c:v>
                </c:pt>
                <c:pt idx="20">
                  <c:v>57</c:v>
                </c:pt>
                <c:pt idx="21">
                  <c:v>57</c:v>
                </c:pt>
                <c:pt idx="22">
                  <c:v>66</c:v>
                </c:pt>
                <c:pt idx="23">
                  <c:v>66</c:v>
                </c:pt>
                <c:pt idx="24">
                  <c:v>54</c:v>
                </c:pt>
                <c:pt idx="25">
                  <c:v>54</c:v>
                </c:pt>
                <c:pt idx="26">
                  <c:v>54</c:v>
                </c:pt>
                <c:pt idx="27">
                  <c:v>54</c:v>
                </c:pt>
                <c:pt idx="28">
                  <c:v>81</c:v>
                </c:pt>
                <c:pt idx="29">
                  <c:v>81</c:v>
                </c:pt>
                <c:pt idx="30">
                  <c:v>81</c:v>
                </c:pt>
                <c:pt idx="31">
                  <c:v>81</c:v>
                </c:pt>
                <c:pt idx="32">
                  <c:v>93</c:v>
                </c:pt>
                <c:pt idx="33">
                  <c:v>93</c:v>
                </c:pt>
                <c:pt idx="34">
                  <c:v>108</c:v>
                </c:pt>
                <c:pt idx="35">
                  <c:v>108</c:v>
                </c:pt>
                <c:pt idx="36">
                  <c:v>81</c:v>
                </c:pt>
                <c:pt idx="37">
                  <c:v>81</c:v>
                </c:pt>
                <c:pt idx="38">
                  <c:v>108</c:v>
                </c:pt>
                <c:pt idx="39">
                  <c:v>108</c:v>
                </c:pt>
                <c:pt idx="40">
                  <c:v>108</c:v>
                </c:pt>
                <c:pt idx="41">
                  <c:v>108</c:v>
                </c:pt>
                <c:pt idx="42">
                  <c:v>132</c:v>
                </c:pt>
                <c:pt idx="43">
                  <c:v>132</c:v>
                </c:pt>
                <c:pt idx="44">
                  <c:v>174</c:v>
                </c:pt>
                <c:pt idx="45">
                  <c:v>174</c:v>
                </c:pt>
                <c:pt idx="46">
                  <c:v>54</c:v>
                </c:pt>
                <c:pt idx="47">
                  <c:v>54</c:v>
                </c:pt>
                <c:pt idx="48">
                  <c:v>54</c:v>
                </c:pt>
                <c:pt idx="49">
                  <c:v>54</c:v>
                </c:pt>
                <c:pt idx="50">
                  <c:v>60</c:v>
                </c:pt>
                <c:pt idx="51">
                  <c:v>60</c:v>
                </c:pt>
                <c:pt idx="52">
                  <c:v>66</c:v>
                </c:pt>
                <c:pt idx="53">
                  <c:v>66</c:v>
                </c:pt>
                <c:pt idx="54">
                  <c:v>81</c:v>
                </c:pt>
                <c:pt idx="55">
                  <c:v>81</c:v>
                </c:pt>
                <c:pt idx="56">
                  <c:v>81</c:v>
                </c:pt>
                <c:pt idx="57">
                  <c:v>81</c:v>
                </c:pt>
                <c:pt idx="58">
                  <c:v>81</c:v>
                </c:pt>
                <c:pt idx="59">
                  <c:v>81</c:v>
                </c:pt>
                <c:pt idx="60">
                  <c:v>81</c:v>
                </c:pt>
                <c:pt idx="61">
                  <c:v>81</c:v>
                </c:pt>
                <c:pt idx="62">
                  <c:v>81</c:v>
                </c:pt>
                <c:pt idx="63">
                  <c:v>81</c:v>
                </c:pt>
                <c:pt idx="64">
                  <c:v>81</c:v>
                </c:pt>
                <c:pt idx="65">
                  <c:v>81</c:v>
                </c:pt>
                <c:pt idx="66">
                  <c:v>93</c:v>
                </c:pt>
                <c:pt idx="67">
                  <c:v>93</c:v>
                </c:pt>
                <c:pt idx="68">
                  <c:v>99</c:v>
                </c:pt>
                <c:pt idx="69">
                  <c:v>99</c:v>
                </c:pt>
                <c:pt idx="70">
                  <c:v>108</c:v>
                </c:pt>
                <c:pt idx="71">
                  <c:v>108</c:v>
                </c:pt>
                <c:pt idx="72">
                  <c:v>108</c:v>
                </c:pt>
                <c:pt idx="73">
                  <c:v>108</c:v>
                </c:pt>
                <c:pt idx="74">
                  <c:v>108</c:v>
                </c:pt>
                <c:pt idx="75">
                  <c:v>108</c:v>
                </c:pt>
                <c:pt idx="76">
                  <c:v>108</c:v>
                </c:pt>
                <c:pt idx="77">
                  <c:v>108</c:v>
                </c:pt>
                <c:pt idx="78">
                  <c:v>108</c:v>
                </c:pt>
                <c:pt idx="79">
                  <c:v>108</c:v>
                </c:pt>
                <c:pt idx="80">
                  <c:v>108</c:v>
                </c:pt>
                <c:pt idx="81">
                  <c:v>108</c:v>
                </c:pt>
                <c:pt idx="82">
                  <c:v>108</c:v>
                </c:pt>
                <c:pt idx="83">
                  <c:v>108</c:v>
                </c:pt>
                <c:pt idx="84">
                  <c:v>120</c:v>
                </c:pt>
                <c:pt idx="85">
                  <c:v>120</c:v>
                </c:pt>
                <c:pt idx="86">
                  <c:v>153</c:v>
                </c:pt>
                <c:pt idx="87">
                  <c:v>153</c:v>
                </c:pt>
                <c:pt idx="88">
                  <c:v>159</c:v>
                </c:pt>
                <c:pt idx="89">
                  <c:v>159</c:v>
                </c:pt>
                <c:pt idx="90">
                  <c:v>186</c:v>
                </c:pt>
                <c:pt idx="91">
                  <c:v>186</c:v>
                </c:pt>
                <c:pt idx="92">
                  <c:v>174</c:v>
                </c:pt>
                <c:pt idx="93">
                  <c:v>174</c:v>
                </c:pt>
                <c:pt idx="94">
                  <c:v>186</c:v>
                </c:pt>
                <c:pt idx="95">
                  <c:v>186</c:v>
                </c:pt>
                <c:pt idx="96">
                  <c:v>108</c:v>
                </c:pt>
                <c:pt idx="97">
                  <c:v>108</c:v>
                </c:pt>
                <c:pt idx="98">
                  <c:v>132</c:v>
                </c:pt>
                <c:pt idx="99">
                  <c:v>132</c:v>
                </c:pt>
                <c:pt idx="100">
                  <c:v>147</c:v>
                </c:pt>
                <c:pt idx="101">
                  <c:v>147</c:v>
                </c:pt>
                <c:pt idx="102">
                  <c:v>174</c:v>
                </c:pt>
                <c:pt idx="103">
                  <c:v>174</c:v>
                </c:pt>
                <c:pt idx="104">
                  <c:v>93</c:v>
                </c:pt>
                <c:pt idx="105">
                  <c:v>93</c:v>
                </c:pt>
                <c:pt idx="106">
                  <c:v>132</c:v>
                </c:pt>
                <c:pt idx="107">
                  <c:v>132</c:v>
                </c:pt>
                <c:pt idx="108">
                  <c:v>159</c:v>
                </c:pt>
                <c:pt idx="109">
                  <c:v>159</c:v>
                </c:pt>
                <c:pt idx="110">
                  <c:v>186</c:v>
                </c:pt>
                <c:pt idx="111">
                  <c:v>186</c:v>
                </c:pt>
                <c:pt idx="112">
                  <c:v>201</c:v>
                </c:pt>
                <c:pt idx="113">
                  <c:v>201</c:v>
                </c:pt>
                <c:pt idx="114">
                  <c:v>240</c:v>
                </c:pt>
                <c:pt idx="115">
                  <c:v>240</c:v>
                </c:pt>
                <c:pt idx="116">
                  <c:v>159</c:v>
                </c:pt>
                <c:pt idx="117">
                  <c:v>159</c:v>
                </c:pt>
                <c:pt idx="118">
                  <c:v>186</c:v>
                </c:pt>
                <c:pt idx="119">
                  <c:v>186</c:v>
                </c:pt>
                <c:pt idx="120">
                  <c:v>201</c:v>
                </c:pt>
                <c:pt idx="121">
                  <c:v>201</c:v>
                </c:pt>
                <c:pt idx="122">
                  <c:v>180</c:v>
                </c:pt>
                <c:pt idx="123">
                  <c:v>180</c:v>
                </c:pt>
                <c:pt idx="124">
                  <c:v>240</c:v>
                </c:pt>
                <c:pt idx="125">
                  <c:v>240</c:v>
                </c:pt>
                <c:pt idx="126">
                  <c:v>321</c:v>
                </c:pt>
                <c:pt idx="127">
                  <c:v>321</c:v>
                </c:pt>
                <c:pt idx="128">
                  <c:v>81</c:v>
                </c:pt>
                <c:pt idx="129">
                  <c:v>81</c:v>
                </c:pt>
                <c:pt idx="130">
                  <c:v>54</c:v>
                </c:pt>
                <c:pt idx="131">
                  <c:v>54</c:v>
                </c:pt>
                <c:pt idx="132">
                  <c:v>54</c:v>
                </c:pt>
                <c:pt idx="133">
                  <c:v>54</c:v>
                </c:pt>
                <c:pt idx="134">
                  <c:v>57</c:v>
                </c:pt>
                <c:pt idx="135">
                  <c:v>57</c:v>
                </c:pt>
                <c:pt idx="136">
                  <c:v>57</c:v>
                </c:pt>
                <c:pt idx="137">
                  <c:v>57</c:v>
                </c:pt>
                <c:pt idx="138">
                  <c:v>108</c:v>
                </c:pt>
                <c:pt idx="139">
                  <c:v>108</c:v>
                </c:pt>
                <c:pt idx="140">
                  <c:v>132</c:v>
                </c:pt>
                <c:pt idx="141">
                  <c:v>132</c:v>
                </c:pt>
                <c:pt idx="142">
                  <c:v>66</c:v>
                </c:pt>
                <c:pt idx="143">
                  <c:v>66</c:v>
                </c:pt>
                <c:pt idx="144">
                  <c:v>93</c:v>
                </c:pt>
                <c:pt idx="145">
                  <c:v>93</c:v>
                </c:pt>
                <c:pt idx="146">
                  <c:v>108</c:v>
                </c:pt>
                <c:pt idx="147">
                  <c:v>108</c:v>
                </c:pt>
                <c:pt idx="148">
                  <c:v>57</c:v>
                </c:pt>
                <c:pt idx="149">
                  <c:v>57</c:v>
                </c:pt>
                <c:pt idx="150">
                  <c:v>66</c:v>
                </c:pt>
                <c:pt idx="151">
                  <c:v>66</c:v>
                </c:pt>
                <c:pt idx="152">
                  <c:v>81</c:v>
                </c:pt>
                <c:pt idx="153">
                  <c:v>81</c:v>
                </c:pt>
                <c:pt idx="154">
                  <c:v>81</c:v>
                </c:pt>
                <c:pt idx="155">
                  <c:v>81</c:v>
                </c:pt>
                <c:pt idx="156">
                  <c:v>39</c:v>
                </c:pt>
                <c:pt idx="157">
                  <c:v>39</c:v>
                </c:pt>
                <c:pt idx="158">
                  <c:v>108</c:v>
                </c:pt>
                <c:pt idx="159">
                  <c:v>108</c:v>
                </c:pt>
                <c:pt idx="160">
                  <c:v>132</c:v>
                </c:pt>
                <c:pt idx="161">
                  <c:v>132</c:v>
                </c:pt>
                <c:pt idx="162">
                  <c:v>66</c:v>
                </c:pt>
                <c:pt idx="163">
                  <c:v>66</c:v>
                </c:pt>
                <c:pt idx="164">
                  <c:v>66</c:v>
                </c:pt>
                <c:pt idx="165">
                  <c:v>66</c:v>
                </c:pt>
                <c:pt idx="166">
                  <c:v>66</c:v>
                </c:pt>
                <c:pt idx="167">
                  <c:v>66</c:v>
                </c:pt>
                <c:pt idx="168">
                  <c:v>72</c:v>
                </c:pt>
                <c:pt idx="169">
                  <c:v>72</c:v>
                </c:pt>
                <c:pt idx="170">
                  <c:v>93</c:v>
                </c:pt>
                <c:pt idx="171">
                  <c:v>93</c:v>
                </c:pt>
                <c:pt idx="172">
                  <c:v>108</c:v>
                </c:pt>
                <c:pt idx="173">
                  <c:v>108</c:v>
                </c:pt>
                <c:pt idx="174">
                  <c:v>120</c:v>
                </c:pt>
                <c:pt idx="175">
                  <c:v>120</c:v>
                </c:pt>
                <c:pt idx="176">
                  <c:v>132</c:v>
                </c:pt>
                <c:pt idx="177">
                  <c:v>132</c:v>
                </c:pt>
                <c:pt idx="178">
                  <c:v>159</c:v>
                </c:pt>
                <c:pt idx="179">
                  <c:v>159</c:v>
                </c:pt>
                <c:pt idx="180">
                  <c:v>174</c:v>
                </c:pt>
                <c:pt idx="181">
                  <c:v>174</c:v>
                </c:pt>
                <c:pt idx="182">
                  <c:v>159</c:v>
                </c:pt>
                <c:pt idx="183">
                  <c:v>159</c:v>
                </c:pt>
                <c:pt idx="184">
                  <c:v>159</c:v>
                </c:pt>
                <c:pt idx="185">
                  <c:v>159</c:v>
                </c:pt>
                <c:pt idx="186">
                  <c:v>159</c:v>
                </c:pt>
                <c:pt idx="187">
                  <c:v>159</c:v>
                </c:pt>
                <c:pt idx="188">
                  <c:v>186</c:v>
                </c:pt>
                <c:pt idx="189">
                  <c:v>186</c:v>
                </c:pt>
                <c:pt idx="190">
                  <c:v>213</c:v>
                </c:pt>
                <c:pt idx="191">
                  <c:v>213</c:v>
                </c:pt>
                <c:pt idx="192">
                  <c:v>240</c:v>
                </c:pt>
                <c:pt idx="193">
                  <c:v>240</c:v>
                </c:pt>
                <c:pt idx="194">
                  <c:v>240</c:v>
                </c:pt>
                <c:pt idx="195">
                  <c:v>240</c:v>
                </c:pt>
                <c:pt idx="196">
                  <c:v>267</c:v>
                </c:pt>
                <c:pt idx="197">
                  <c:v>267</c:v>
                </c:pt>
                <c:pt idx="198">
                  <c:v>267</c:v>
                </c:pt>
                <c:pt idx="199">
                  <c:v>267</c:v>
                </c:pt>
              </c:numCache>
            </c:numRef>
          </c:xVal>
          <c:yVal>
            <c:numRef>
              <c:f>данные!$A$2:$A$201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7</c:v>
                </c:pt>
                <c:pt idx="121">
                  <c:v>7</c:v>
                </c:pt>
                <c:pt idx="122">
                  <c:v>9</c:v>
                </c:pt>
                <c:pt idx="123">
                  <c:v>9</c:v>
                </c:pt>
                <c:pt idx="124">
                  <c:v>10</c:v>
                </c:pt>
                <c:pt idx="125">
                  <c:v>10</c:v>
                </c:pt>
                <c:pt idx="126">
                  <c:v>13</c:v>
                </c:pt>
                <c:pt idx="127">
                  <c:v>13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6</c:v>
                </c:pt>
                <c:pt idx="193">
                  <c:v>6</c:v>
                </c:pt>
                <c:pt idx="194">
                  <c:v>7</c:v>
                </c:pt>
                <c:pt idx="195">
                  <c:v>7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06-40E8-B49D-8F3FEE823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566080"/>
        <c:axId val="1766570240"/>
      </c:scatterChart>
      <c:valAx>
        <c:axId val="176656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6570240"/>
        <c:crosses val="autoZero"/>
        <c:crossBetween val="midCat"/>
      </c:valAx>
      <c:valAx>
        <c:axId val="17665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656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[АНАЛИЗ==22==ПР.xlsx]таблицы!Сводная таблица8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таблицы!$B$4:$B$5</c:f>
              <c:strCache>
                <c:ptCount val="1"/>
                <c:pt idx="0">
                  <c:v>бизнес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таблицы!$A$6:$A$8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таблицы!$B$6:$B$8</c:f>
              <c:numCache>
                <c:formatCode>General</c:formatCode>
                <c:ptCount val="2"/>
                <c:pt idx="0">
                  <c:v>30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5-4EB7-BDBF-6445F3E507E0}"/>
            </c:ext>
          </c:extLst>
        </c:ser>
        <c:ser>
          <c:idx val="1"/>
          <c:order val="1"/>
          <c:tx>
            <c:strRef>
              <c:f>таблицы!$C$4:$C$5</c:f>
              <c:strCache>
                <c:ptCount val="1"/>
                <c:pt idx="0">
                  <c:v>личные цели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таблицы!$A$6:$A$8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таблицы!$C$6:$C$8</c:f>
              <c:numCache>
                <c:formatCode>General</c:formatCode>
                <c:ptCount val="2"/>
                <c:pt idx="0">
                  <c:v>20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5-4EB7-BDBF-6445F3E50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956720"/>
        <c:axId val="564954752"/>
      </c:barChart>
      <c:catAx>
        <c:axId val="56495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54752"/>
        <c:crosses val="autoZero"/>
        <c:auto val="1"/>
        <c:lblAlgn val="ctr"/>
        <c:lblOffset val="100"/>
        <c:noMultiLvlLbl val="0"/>
      </c:catAx>
      <c:valAx>
        <c:axId val="56495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5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[АНАЛИЗ==22==ПР.xlsx]таблицы!Сводная таблица9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таблицы!$B$10:$B$11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таблицы!$A$12:$A$14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таблицы!$B$12:$B$14</c:f>
              <c:numCache>
                <c:formatCode>General</c:formatCode>
                <c:ptCount val="2"/>
                <c:pt idx="0">
                  <c:v>30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9-4817-AE38-EDFC189E39FF}"/>
            </c:ext>
          </c:extLst>
        </c:ser>
        <c:ser>
          <c:idx val="1"/>
          <c:order val="1"/>
          <c:tx>
            <c:strRef>
              <c:f>таблицы!$C$10:$C$11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таблицы!$A$12:$A$14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таблицы!$C$12:$C$14</c:f>
              <c:numCache>
                <c:formatCode>General</c:formatCode>
                <c:ptCount val="2"/>
                <c:pt idx="0">
                  <c:v>10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E9-4817-AE38-EDFC189E39FF}"/>
            </c:ext>
          </c:extLst>
        </c:ser>
        <c:ser>
          <c:idx val="2"/>
          <c:order val="2"/>
          <c:tx>
            <c:strRef>
              <c:f>таблицы!$D$10:$D$11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таблицы!$A$12:$A$14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таблицы!$D$12:$D$14</c:f>
              <c:numCache>
                <c:formatCode>General</c:formatCode>
                <c:ptCount val="2"/>
                <c:pt idx="0">
                  <c:v>10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E9-4817-AE38-EDFC189E3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949504"/>
        <c:axId val="564957376"/>
      </c:barChart>
      <c:catAx>
        <c:axId val="56494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57376"/>
        <c:crosses val="autoZero"/>
        <c:auto val="1"/>
        <c:lblAlgn val="ctr"/>
        <c:lblOffset val="100"/>
        <c:noMultiLvlLbl val="0"/>
      </c:catAx>
      <c:valAx>
        <c:axId val="56495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4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[АНАЛИЗ==22==ПР.xlsx]таблицы!Сводная таблица10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таблицы!$B$16:$B$17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таблицы!$A$18:$A$20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таблицы!$B$18:$B$20</c:f>
              <c:numCache>
                <c:formatCode>General</c:formatCode>
                <c:ptCount val="2"/>
                <c:pt idx="0">
                  <c:v>48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41-43F8-8533-CD3D2E0DBCCB}"/>
            </c:ext>
          </c:extLst>
        </c:ser>
        <c:ser>
          <c:idx val="1"/>
          <c:order val="1"/>
          <c:tx>
            <c:strRef>
              <c:f>таблицы!$C$16:$C$17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таблицы!$A$18:$A$20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таблицы!$C$18:$C$20</c:f>
              <c:numCache>
                <c:formatCode>General</c:formatCode>
                <c:ptCount val="2"/>
                <c:pt idx="0">
                  <c:v>26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41-43F8-8533-CD3D2E0DBCCB}"/>
            </c:ext>
          </c:extLst>
        </c:ser>
        <c:ser>
          <c:idx val="2"/>
          <c:order val="2"/>
          <c:tx>
            <c:strRef>
              <c:f>таблицы!$D$16:$D$17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таблицы!$A$18:$A$20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таблицы!$D$18:$D$20</c:f>
              <c:numCache>
                <c:formatCode>General</c:formatCode>
                <c:ptCount val="2"/>
                <c:pt idx="0">
                  <c:v>54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41-43F8-8533-CD3D2E0DB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5481352"/>
        <c:axId val="1015477416"/>
      </c:barChart>
      <c:catAx>
        <c:axId val="1015481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5477416"/>
        <c:crosses val="autoZero"/>
        <c:auto val="1"/>
        <c:lblAlgn val="ctr"/>
        <c:lblOffset val="100"/>
        <c:noMultiLvlLbl val="0"/>
      </c:catAx>
      <c:valAx>
        <c:axId val="101547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548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Возраст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таблицы!$J$3</c:f>
              <c:strCache>
                <c:ptCount val="1"/>
                <c:pt idx="0">
                  <c:v>частота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таблицы!$K$4:$K$16</c:f>
              <c:numCache>
                <c:formatCode>General</c:formatCode>
                <c:ptCount val="13"/>
                <c:pt idx="0">
                  <c:v>13</c:v>
                </c:pt>
                <c:pt idx="1">
                  <c:v>18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38</c:v>
                </c:pt>
                <c:pt idx="6">
                  <c:v>43</c:v>
                </c:pt>
                <c:pt idx="7">
                  <c:v>48</c:v>
                </c:pt>
                <c:pt idx="8">
                  <c:v>53</c:v>
                </c:pt>
                <c:pt idx="9">
                  <c:v>58</c:v>
                </c:pt>
                <c:pt idx="10">
                  <c:v>63</c:v>
                </c:pt>
                <c:pt idx="11">
                  <c:v>68</c:v>
                </c:pt>
                <c:pt idx="12">
                  <c:v>73</c:v>
                </c:pt>
              </c:numCache>
            </c:numRef>
          </c:cat>
          <c:val>
            <c:numRef>
              <c:f>таблицы!$J$4:$J$16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32</c:v>
                </c:pt>
                <c:pt idx="4">
                  <c:v>32</c:v>
                </c:pt>
                <c:pt idx="5">
                  <c:v>22</c:v>
                </c:pt>
                <c:pt idx="6">
                  <c:v>24</c:v>
                </c:pt>
                <c:pt idx="7">
                  <c:v>22</c:v>
                </c:pt>
                <c:pt idx="8">
                  <c:v>18</c:v>
                </c:pt>
                <c:pt idx="9">
                  <c:v>20</c:v>
                </c:pt>
                <c:pt idx="10">
                  <c:v>8</c:v>
                </c:pt>
                <c:pt idx="11">
                  <c:v>2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C-40E8-9388-00040CBDE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0888048"/>
        <c:axId val="10008847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таблицы!$K$3</c15:sqref>
                        </c15:formulaRef>
                      </c:ext>
                    </c:extLst>
                    <c:strCache>
                      <c:ptCount val="1"/>
                      <c:pt idx="0">
                        <c:v>средняя точка интервала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02C-40E8-9388-00040CBDE6E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таблицы!$L$3</c15:sqref>
                        </c15:formulaRef>
                      </c:ext>
                    </c:extLst>
                    <c:strCache>
                      <c:ptCount val="1"/>
                      <c:pt idx="0">
                        <c:v>относительная частота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таблицы!$L$4:$L$16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7.0000000000000007E-2</c:v>
                      </c:pt>
                      <c:pt idx="3">
                        <c:v>0.16</c:v>
                      </c:pt>
                      <c:pt idx="4">
                        <c:v>0.16</c:v>
                      </c:pt>
                      <c:pt idx="5">
                        <c:v>0.11</c:v>
                      </c:pt>
                      <c:pt idx="6">
                        <c:v>0.12</c:v>
                      </c:pt>
                      <c:pt idx="7">
                        <c:v>0.11</c:v>
                      </c:pt>
                      <c:pt idx="8">
                        <c:v>0.09</c:v>
                      </c:pt>
                      <c:pt idx="9">
                        <c:v>0.1</c:v>
                      </c:pt>
                      <c:pt idx="10">
                        <c:v>0.04</c:v>
                      </c:pt>
                      <c:pt idx="11">
                        <c:v>0.01</c:v>
                      </c:pt>
                      <c:pt idx="12">
                        <c:v>0.02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2C-40E8-9388-00040CBDE6E2}"/>
                  </c:ext>
                </c:extLst>
              </c15:ser>
            </c15:filteredBarSeries>
          </c:ext>
        </c:extLst>
      </c:barChart>
      <c:catAx>
        <c:axId val="100088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4768"/>
        <c:crosses val="autoZero"/>
        <c:auto val="1"/>
        <c:lblAlgn val="ctr"/>
        <c:lblOffset val="100"/>
        <c:noMultiLvlLbl val="0"/>
      </c:catAx>
      <c:valAx>
        <c:axId val="10008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таблицы!$P$3</c:f>
              <c:strCache>
                <c:ptCount val="1"/>
                <c:pt idx="0">
                  <c:v>частота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таблицы!$Q$4:$Q$15</c:f>
              <c:numCache>
                <c:formatCode>General</c:formatCode>
                <c:ptCount val="12"/>
                <c:pt idx="0">
                  <c:v>5.5</c:v>
                </c:pt>
                <c:pt idx="1">
                  <c:v>15.5</c:v>
                </c:pt>
                <c:pt idx="2">
                  <c:v>25.5</c:v>
                </c:pt>
                <c:pt idx="3">
                  <c:v>35.5</c:v>
                </c:pt>
                <c:pt idx="4">
                  <c:v>45.5</c:v>
                </c:pt>
                <c:pt idx="5">
                  <c:v>55.5</c:v>
                </c:pt>
                <c:pt idx="6">
                  <c:v>65.5</c:v>
                </c:pt>
                <c:pt idx="7">
                  <c:v>75.5</c:v>
                </c:pt>
                <c:pt idx="8">
                  <c:v>85.5</c:v>
                </c:pt>
                <c:pt idx="9">
                  <c:v>95.5</c:v>
                </c:pt>
                <c:pt idx="10">
                  <c:v>105.5</c:v>
                </c:pt>
                <c:pt idx="11">
                  <c:v>230.5</c:v>
                </c:pt>
              </c:numCache>
            </c:numRef>
          </c:cat>
          <c:val>
            <c:numRef>
              <c:f>таблицы!$P$4:$P$15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34</c:v>
                </c:pt>
                <c:pt idx="6">
                  <c:v>18</c:v>
                </c:pt>
                <c:pt idx="7">
                  <c:v>2</c:v>
                </c:pt>
                <c:pt idx="8">
                  <c:v>24</c:v>
                </c:pt>
                <c:pt idx="9">
                  <c:v>12</c:v>
                </c:pt>
                <c:pt idx="10">
                  <c:v>32</c:v>
                </c:pt>
                <c:pt idx="1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3-4CF3-8FE0-CE94E2BDE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0888048"/>
        <c:axId val="10008847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таблицы!$K$3</c15:sqref>
                        </c15:formulaRef>
                      </c:ext>
                    </c:extLst>
                    <c:strCache>
                      <c:ptCount val="1"/>
                      <c:pt idx="0">
                        <c:v>средняя точка интервала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таблицы!$Q$4:$Q$15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5.5</c:v>
                      </c:pt>
                      <c:pt idx="1">
                        <c:v>15.5</c:v>
                      </c:pt>
                      <c:pt idx="2">
                        <c:v>25.5</c:v>
                      </c:pt>
                      <c:pt idx="3">
                        <c:v>35.5</c:v>
                      </c:pt>
                      <c:pt idx="4">
                        <c:v>45.5</c:v>
                      </c:pt>
                      <c:pt idx="5">
                        <c:v>55.5</c:v>
                      </c:pt>
                      <c:pt idx="6">
                        <c:v>65.5</c:v>
                      </c:pt>
                      <c:pt idx="7">
                        <c:v>75.5</c:v>
                      </c:pt>
                      <c:pt idx="8">
                        <c:v>85.5</c:v>
                      </c:pt>
                      <c:pt idx="9">
                        <c:v>95.5</c:v>
                      </c:pt>
                      <c:pt idx="10">
                        <c:v>105.5</c:v>
                      </c:pt>
                      <c:pt idx="11">
                        <c:v>230.5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233-4CF3-8FE0-CE94E2BDE27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таблицы!$L$3</c15:sqref>
                        </c15:formulaRef>
                      </c:ext>
                    </c:extLst>
                    <c:strCache>
                      <c:ptCount val="1"/>
                      <c:pt idx="0">
                        <c:v>относительная частота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таблицы!$Q$4:$Q$15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5.5</c:v>
                      </c:pt>
                      <c:pt idx="1">
                        <c:v>15.5</c:v>
                      </c:pt>
                      <c:pt idx="2">
                        <c:v>25.5</c:v>
                      </c:pt>
                      <c:pt idx="3">
                        <c:v>35.5</c:v>
                      </c:pt>
                      <c:pt idx="4">
                        <c:v>45.5</c:v>
                      </c:pt>
                      <c:pt idx="5">
                        <c:v>55.5</c:v>
                      </c:pt>
                      <c:pt idx="6">
                        <c:v>65.5</c:v>
                      </c:pt>
                      <c:pt idx="7">
                        <c:v>75.5</c:v>
                      </c:pt>
                      <c:pt idx="8">
                        <c:v>85.5</c:v>
                      </c:pt>
                      <c:pt idx="9">
                        <c:v>95.5</c:v>
                      </c:pt>
                      <c:pt idx="10">
                        <c:v>105.5</c:v>
                      </c:pt>
                      <c:pt idx="11">
                        <c:v>230.5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таблицы!$L$4:$L$16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7.0000000000000007E-2</c:v>
                      </c:pt>
                      <c:pt idx="3">
                        <c:v>0.16</c:v>
                      </c:pt>
                      <c:pt idx="4">
                        <c:v>0.16</c:v>
                      </c:pt>
                      <c:pt idx="5">
                        <c:v>0.11</c:v>
                      </c:pt>
                      <c:pt idx="6">
                        <c:v>0.12</c:v>
                      </c:pt>
                      <c:pt idx="7">
                        <c:v>0.11</c:v>
                      </c:pt>
                      <c:pt idx="8">
                        <c:v>0.09</c:v>
                      </c:pt>
                      <c:pt idx="9">
                        <c:v>0.1</c:v>
                      </c:pt>
                      <c:pt idx="10">
                        <c:v>0.04</c:v>
                      </c:pt>
                      <c:pt idx="11">
                        <c:v>0.01</c:v>
                      </c:pt>
                      <c:pt idx="12">
                        <c:v>0.02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233-4CF3-8FE0-CE94E2BDE27B}"/>
                  </c:ext>
                </c:extLst>
              </c15:ser>
            </c15:filteredBarSeries>
          </c:ext>
        </c:extLst>
      </c:barChart>
      <c:catAx>
        <c:axId val="100088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4768"/>
        <c:crosses val="autoZero"/>
        <c:auto val="1"/>
        <c:lblAlgn val="ctr"/>
        <c:lblOffset val="100"/>
        <c:noMultiLvlLbl val="0"/>
      </c:catAx>
      <c:valAx>
        <c:axId val="10008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  <a:r>
              <a:rPr lang="ru-RU"/>
              <a:t> задание. Накопленная частота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таблицы!$S$3</c:f>
              <c:strCache>
                <c:ptCount val="1"/>
                <c:pt idx="0">
                  <c:v>накопленная частота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таблицы!$P$4:$P$15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34</c:v>
                </c:pt>
                <c:pt idx="6">
                  <c:v>18</c:v>
                </c:pt>
                <c:pt idx="7">
                  <c:v>2</c:v>
                </c:pt>
                <c:pt idx="8">
                  <c:v>24</c:v>
                </c:pt>
                <c:pt idx="9">
                  <c:v>12</c:v>
                </c:pt>
                <c:pt idx="10">
                  <c:v>32</c:v>
                </c:pt>
                <c:pt idx="11">
                  <c:v>74</c:v>
                </c:pt>
              </c:numCache>
            </c:numRef>
          </c:cat>
          <c:val>
            <c:numRef>
              <c:f>таблицы!$S$4:$S$15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38</c:v>
                </c:pt>
                <c:pt idx="6">
                  <c:v>56</c:v>
                </c:pt>
                <c:pt idx="7">
                  <c:v>58</c:v>
                </c:pt>
                <c:pt idx="8">
                  <c:v>82</c:v>
                </c:pt>
                <c:pt idx="9">
                  <c:v>94</c:v>
                </c:pt>
                <c:pt idx="10">
                  <c:v>126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A9-4F7D-89E7-62353B652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3194776"/>
        <c:axId val="5631937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таблицы!$P$3</c15:sqref>
                        </c15:formulaRef>
                      </c:ext>
                    </c:extLst>
                    <c:strCache>
                      <c:ptCount val="1"/>
                      <c:pt idx="0">
                        <c:v>частота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таблицы!$P$4:$P$15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34</c:v>
                      </c:pt>
                      <c:pt idx="6">
                        <c:v>18</c:v>
                      </c:pt>
                      <c:pt idx="7">
                        <c:v>2</c:v>
                      </c:pt>
                      <c:pt idx="8">
                        <c:v>24</c:v>
                      </c:pt>
                      <c:pt idx="9">
                        <c:v>12</c:v>
                      </c:pt>
                      <c:pt idx="10">
                        <c:v>32</c:v>
                      </c:pt>
                      <c:pt idx="11">
                        <c:v>74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таблицы!$P$4:$P$15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34</c:v>
                      </c:pt>
                      <c:pt idx="6">
                        <c:v>18</c:v>
                      </c:pt>
                      <c:pt idx="7">
                        <c:v>2</c:v>
                      </c:pt>
                      <c:pt idx="8">
                        <c:v>24</c:v>
                      </c:pt>
                      <c:pt idx="9">
                        <c:v>12</c:v>
                      </c:pt>
                      <c:pt idx="10">
                        <c:v>32</c:v>
                      </c:pt>
                      <c:pt idx="11">
                        <c:v>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6A9-4F7D-89E7-62353B652EA3}"/>
                  </c:ext>
                </c:extLst>
              </c15:ser>
            </c15:filteredBarSeries>
          </c:ext>
        </c:extLst>
      </c:barChart>
      <c:catAx>
        <c:axId val="563194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193792"/>
        <c:crosses val="autoZero"/>
        <c:auto val="1"/>
        <c:lblAlgn val="ctr"/>
        <c:lblOffset val="100"/>
        <c:noMultiLvlLbl val="0"/>
      </c:catAx>
      <c:valAx>
        <c:axId val="5631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194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2933</xdr:colOff>
      <xdr:row>50</xdr:row>
      <xdr:rowOff>82060</xdr:rowOff>
    </xdr:from>
    <xdr:to>
      <xdr:col>5</xdr:col>
      <xdr:colOff>593482</xdr:colOff>
      <xdr:row>61</xdr:row>
      <xdr:rowOff>29307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29308</xdr:colOff>
      <xdr:row>71</xdr:row>
      <xdr:rowOff>64476</xdr:rowOff>
    </xdr:from>
    <xdr:to>
      <xdr:col>7</xdr:col>
      <xdr:colOff>41031</xdr:colOff>
      <xdr:row>83</xdr:row>
      <xdr:rowOff>161193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580293</xdr:colOff>
      <xdr:row>94</xdr:row>
      <xdr:rowOff>67408</xdr:rowOff>
    </xdr:from>
    <xdr:to>
      <xdr:col>7</xdr:col>
      <xdr:colOff>52754</xdr:colOff>
      <xdr:row>106</xdr:row>
      <xdr:rowOff>95250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600807</xdr:colOff>
      <xdr:row>118</xdr:row>
      <xdr:rowOff>168519</xdr:rowOff>
    </xdr:from>
    <xdr:to>
      <xdr:col>8</xdr:col>
      <xdr:colOff>95249</xdr:colOff>
      <xdr:row>136</xdr:row>
      <xdr:rowOff>139212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168519</xdr:colOff>
      <xdr:row>118</xdr:row>
      <xdr:rowOff>183173</xdr:rowOff>
    </xdr:from>
    <xdr:to>
      <xdr:col>16</xdr:col>
      <xdr:colOff>468923</xdr:colOff>
      <xdr:row>136</xdr:row>
      <xdr:rowOff>153866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</xdr:colOff>
      <xdr:row>21</xdr:row>
      <xdr:rowOff>138112</xdr:rowOff>
    </xdr:from>
    <xdr:to>
      <xdr:col>5</xdr:col>
      <xdr:colOff>28575</xdr:colOff>
      <xdr:row>36</xdr:row>
      <xdr:rowOff>166687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8846F40-328B-4A73-9F04-9C33DD94C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52387</xdr:colOff>
      <xdr:row>37</xdr:row>
      <xdr:rowOff>42862</xdr:rowOff>
    </xdr:from>
    <xdr:to>
      <xdr:col>5</xdr:col>
      <xdr:colOff>19050</xdr:colOff>
      <xdr:row>52</xdr:row>
      <xdr:rowOff>71437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FC31CE-98CE-4091-A926-EDC168D32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71437</xdr:colOff>
      <xdr:row>52</xdr:row>
      <xdr:rowOff>157162</xdr:rowOff>
    </xdr:from>
    <xdr:to>
      <xdr:col>5</xdr:col>
      <xdr:colOff>28575</xdr:colOff>
      <xdr:row>68</xdr:row>
      <xdr:rowOff>4762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F86BE47-2BC0-4982-897B-41F2AFFE5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600075</xdr:colOff>
      <xdr:row>17</xdr:row>
      <xdr:rowOff>80962</xdr:rowOff>
    </xdr:from>
    <xdr:to>
      <xdr:col>12</xdr:col>
      <xdr:colOff>19050</xdr:colOff>
      <xdr:row>32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FA591FC-3483-4BC8-8E67-5B8FA69B1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771525</xdr:colOff>
      <xdr:row>16</xdr:row>
      <xdr:rowOff>161925</xdr:rowOff>
    </xdr:from>
    <xdr:to>
      <xdr:col>18</xdr:col>
      <xdr:colOff>19050</xdr:colOff>
      <xdr:row>32</xdr:row>
      <xdr:rowOff>9525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328FB04-111C-4E2A-BF45-4F3E82489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733424</xdr:colOff>
      <xdr:row>33</xdr:row>
      <xdr:rowOff>38100</xdr:rowOff>
    </xdr:from>
    <xdr:to>
      <xdr:col>18</xdr:col>
      <xdr:colOff>38099</xdr:colOff>
      <xdr:row>56</xdr:row>
      <xdr:rowOff>100012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6EB023B9-5227-441E-B3B3-16962D96B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Микушева Юлия" refreshedDate="44837.61152604167" createdVersion="6" refreshedVersion="6" minRefreshableVersion="3" recordCount="200">
  <cacheSource type="worksheet">
    <worksheetSource ref="A1:F201" sheet="данные"/>
  </cacheSource>
  <cacheFields count="6">
    <cacheField name="Количество полетов за последний год" numFmtId="0">
      <sharedItems containsSemiMixedTypes="0" containsString="0" containsNumber="1" containsInteger="1" minValue="1" maxValue="13"/>
    </cacheField>
    <cacheField name="пол" numFmtId="0">
      <sharedItems count="2">
        <s v="мужчина"/>
        <s v="женщина"/>
      </sharedItems>
    </cacheField>
    <cacheField name="цель полета" numFmtId="0">
      <sharedItems count="2">
        <s v="бизнес"/>
        <s v="личные цели"/>
      </sharedItems>
    </cacheField>
    <cacheField name="самая важная характеристика" numFmtId="0">
      <sharedItems/>
    </cacheField>
    <cacheField name="годовой доход, тыс. руб." numFmtId="0">
      <sharedItems containsSemiMixedTypes="0" containsString="0" containsNumber="1" containsInteger="1" minValue="39" maxValue="321"/>
    </cacheField>
    <cacheField name="возраст" numFmtId="0">
      <sharedItems containsSemiMixedTypes="0" containsString="0" containsNumber="1" containsInteger="1" minValue="18" maxValue="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Микушева Юлия" refreshedDate="44837.618221759258" backgroundQuery="1" createdVersion="6" refreshedVersion="6" minRefreshableVersion="3" recordCount="0" supportSubquery="1" supportAdvancedDrill="1">
  <cacheSource type="external" connectionId="1"/>
  <cacheFields count="3">
    <cacheField name="[Диапазон].[самая важная характеристика].[самая важная характеристика]" caption="самая важная характеристика" numFmtId="0" hierarchy="3" level="1">
      <sharedItems count="3">
        <s v="комфорт"/>
        <s v="точность"/>
        <s v="частота рейсов"/>
      </sharedItems>
    </cacheField>
    <cacheField name="[Диапазон].[пол].[пол]" caption="пол" numFmtId="0" hierarchy="1" level="1">
      <sharedItems count="2">
        <s v="женщина"/>
        <s v="мужчина"/>
      </sharedItems>
    </cacheField>
    <cacheField name="[Measures].[Число элементов в столбце пол]" caption="Число элементов в столбце пол" numFmtId="0" hierarchy="8" level="32767"/>
  </cacheFields>
  <cacheHierarchies count="10">
    <cacheHierarchy uniqueName="[Диапазон].[Количество полетов за последний год]" caption="Количество полетов за последний год" attribute="1" defaultMemberUniqueName="[Диапазон].[Количество полетов за последний год].[All]" allUniqueName="[Диапазон].[Количество полетов за последний год].[All]" dimensionUniqueName="[Диапазон]" displayFolder="" count="0" memberValueDatatype="20" unbalanced="0"/>
    <cacheHierarchy uniqueName="[Диапазон].[пол]" caption="пол" attribute="1" defaultMemberUniqueName="[Диапазон].[пол].[All]" allUniqueName="[Диапазон].[пол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цель полета]" caption="цель полета" attribute="1" defaultMemberUniqueName="[Диапазон].[цель полета].[All]" allUniqueName="[Диапазон].[цель полета].[All]" dimensionUniqueName="[Диапазон]" displayFolder="" count="0" memberValueDatatype="130" unbalanced="0"/>
    <cacheHierarchy uniqueName="[Диапазон].[самая важная характеристика]" caption="самая важная характеристика" attribute="1" defaultMemberUniqueName="[Диапазон].[самая важная характеристика].[All]" allUniqueName="[Диапазон].[самая важная характеристика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годовой доход, тыс. руб.]" caption="годовой доход, тыс. руб." attribute="1" defaultMemberUniqueName="[Диапазон].[годовой доход, тыс. руб.].[All]" allUniqueName="[Диапазон].[годовой доход, тыс. руб.].[All]" dimensionUniqueName="[Диапазон]" displayFolder="" count="0" memberValueDatatype="20" unbalanced="0"/>
    <cacheHierarchy uniqueName="[Диапазон].[возраст]" caption="возраст" attribute="1" defaultMemberUniqueName="[Диапазон].[возраст].[All]" allUniqueName="[Диапазон].[возраст].[All]" dimensionUniqueName="[Диапазон]" displayFolder="" count="0" memberValueDatatype="20" unbalanced="0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Число элементов в столбце пол]" caption="Число элементов в столбце пол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цель полета]" caption="Число элементов в столбце цель полета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Микушева Юлия" refreshedDate="44837.619421064817" backgroundQuery="1" createdVersion="6" refreshedVersion="6" minRefreshableVersion="3" recordCount="0" supportSubquery="1" supportAdvancedDrill="1">
  <cacheSource type="external" connectionId="1"/>
  <cacheFields count="3">
    <cacheField name="[Диапазон].[цель полета].[цель полета]" caption="цель полета" numFmtId="0" hierarchy="2" level="1">
      <sharedItems count="2">
        <s v="бизнес"/>
        <s v="личные цели"/>
      </sharedItems>
    </cacheField>
    <cacheField name="[Диапазон].[самая важная характеристика].[самая важная характеристика]" caption="самая важная характеристика" numFmtId="0" hierarchy="3" level="1">
      <sharedItems count="3">
        <s v="комфорт"/>
        <s v="точность"/>
        <s v="частота рейсов"/>
      </sharedItems>
    </cacheField>
    <cacheField name="[Measures].[Число элементов в столбце цель полета]" caption="Число элементов в столбце цель полета" numFmtId="0" hierarchy="9" level="32767"/>
  </cacheFields>
  <cacheHierarchies count="10">
    <cacheHierarchy uniqueName="[Диапазон].[Количество полетов за последний год]" caption="Количество полетов за последний год" attribute="1" defaultMemberUniqueName="[Диапазон].[Количество полетов за последний год].[All]" allUniqueName="[Диапазон].[Количество полетов за последний год].[All]" dimensionUniqueName="[Диапазон]" displayFolder="" count="0" memberValueDatatype="20" unbalanced="0"/>
    <cacheHierarchy uniqueName="[Диапазон].[пол]" caption="пол" attribute="1" defaultMemberUniqueName="[Диапазон].[пол].[All]" allUniqueName="[Диапазон].[пол].[All]" dimensionUniqueName="[Диапазон]" displayFolder="" count="0" memberValueDatatype="130" unbalanced="0"/>
    <cacheHierarchy uniqueName="[Диапазон].[цель полета]" caption="цель полета" attribute="1" defaultMemberUniqueName="[Диапазон].[цель полета].[All]" allUniqueName="[Диапазон].[цель полета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самая важная характеристика]" caption="самая важная характеристика" attribute="1" defaultMemberUniqueName="[Диапазон].[самая важная характеристика].[All]" allUniqueName="[Диапазон].[самая важная характеристика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годовой доход, тыс. руб.]" caption="годовой доход, тыс. руб." attribute="1" defaultMemberUniqueName="[Диапазон].[годовой доход, тыс. руб.].[All]" allUniqueName="[Диапазон].[годовой доход, тыс. руб.].[All]" dimensionUniqueName="[Диапазон]" displayFolder="" count="0" memberValueDatatype="20" unbalanced="0"/>
    <cacheHierarchy uniqueName="[Диапазон].[возраст]" caption="возраст" attribute="1" defaultMemberUniqueName="[Диапазон].[возраст].[All]" allUniqueName="[Диапазон].[возраст].[All]" dimensionUniqueName="[Диапазон]" displayFolder="" count="0" memberValueDatatype="20" unbalanced="0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Число элементов в столбце пол]" caption="Число элементов в столбце пол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цель полета]" caption="Число элементов в столбце цель полета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Микушева Юлия" refreshedDate="44837.618221759258" backgroundQuery="1" createdVersion="6" refreshedVersion="6" minRefreshableVersion="3" recordCount="0" supportSubquery="1" supportAdvancedDrill="1">
  <cacheSource type="external" connectionId="1"/>
  <cacheFields count="3">
    <cacheField name="[Диапазон].[самая важная характеристика].[самая важная характеристика]" caption="самая важная характеристика" numFmtId="0" hierarchy="3" level="1">
      <sharedItems count="3">
        <s v="комфорт"/>
        <s v="точность"/>
        <s v="частота рейсов"/>
      </sharedItems>
    </cacheField>
    <cacheField name="[Диапазон].[пол].[пол]" caption="пол" numFmtId="0" hierarchy="1" level="1">
      <sharedItems count="2">
        <s v="женщина"/>
        <s v="мужчина"/>
      </sharedItems>
    </cacheField>
    <cacheField name="[Measures].[Число элементов в столбце пол]" caption="Число элементов в столбце пол" numFmtId="0" hierarchy="8" level="32767"/>
  </cacheFields>
  <cacheHierarchies count="10">
    <cacheHierarchy uniqueName="[Диапазон].[Количество полетов за последний год]" caption="Количество полетов за последний год" attribute="1" defaultMemberUniqueName="[Диапазон].[Количество полетов за последний год].[All]" allUniqueName="[Диапазон].[Количество полетов за последний год].[All]" dimensionUniqueName="[Диапазон]" displayFolder="" count="0" memberValueDatatype="20" unbalanced="0"/>
    <cacheHierarchy uniqueName="[Диапазон].[пол]" caption="пол" attribute="1" defaultMemberUniqueName="[Диапазон].[пол].[All]" allUniqueName="[Диапазон].[пол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цель полета]" caption="цель полета" attribute="1" defaultMemberUniqueName="[Диапазон].[цель полета].[All]" allUniqueName="[Диапазон].[цель полета].[All]" dimensionUniqueName="[Диапазон]" displayFolder="" count="0" memberValueDatatype="130" unbalanced="0"/>
    <cacheHierarchy uniqueName="[Диапазон].[самая важная характеристика]" caption="самая важная характеристика" attribute="1" defaultMemberUniqueName="[Диапазон].[самая важная характеристика].[All]" allUniqueName="[Диапазон].[самая важная характеристика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годовой доход, тыс. руб.]" caption="годовой доход, тыс. руб." attribute="1" defaultMemberUniqueName="[Диапазон].[годовой доход, тыс. руб.].[All]" allUniqueName="[Диапазон].[годовой доход, тыс. руб.].[All]" dimensionUniqueName="[Диапазон]" displayFolder="" count="0" memberValueDatatype="20" unbalanced="0"/>
    <cacheHierarchy uniqueName="[Диапазон].[возраст]" caption="возраст" attribute="1" defaultMemberUniqueName="[Диапазон].[возраст].[All]" allUniqueName="[Диапазон].[возраст].[All]" dimensionUniqueName="[Диапазон]" displayFolder="" count="0" memberValueDatatype="20" unbalanced="0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Число элементов в столбце пол]" caption="Число элементов в столбце пол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цель полета]" caption="Число элементов в столбце цель полета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Микушева Юлия" refreshedDate="44837.619421064817" backgroundQuery="1" createdVersion="6" refreshedVersion="6" minRefreshableVersion="3" recordCount="0" supportSubquery="1" supportAdvancedDrill="1">
  <cacheSource type="external" connectionId="1"/>
  <cacheFields count="3">
    <cacheField name="[Диапазон].[цель полета].[цель полета]" caption="цель полета" numFmtId="0" hierarchy="2" level="1">
      <sharedItems count="2">
        <s v="бизнес"/>
        <s v="личные цели"/>
      </sharedItems>
    </cacheField>
    <cacheField name="[Диапазон].[самая важная характеристика].[самая важная характеристика]" caption="самая важная характеристика" numFmtId="0" hierarchy="3" level="1">
      <sharedItems count="3">
        <s v="комфорт"/>
        <s v="точность"/>
        <s v="частота рейсов"/>
      </sharedItems>
    </cacheField>
    <cacheField name="[Measures].[Число элементов в столбце цель полета]" caption="Число элементов в столбце цель полета" numFmtId="0" hierarchy="9" level="32767"/>
  </cacheFields>
  <cacheHierarchies count="10">
    <cacheHierarchy uniqueName="[Диапазон].[Количество полетов за последний год]" caption="Количество полетов за последний год" attribute="1" defaultMemberUniqueName="[Диапазон].[Количество полетов за последний год].[All]" allUniqueName="[Диапазон].[Количество полетов за последний год].[All]" dimensionUniqueName="[Диапазон]" displayFolder="" count="0" memberValueDatatype="20" unbalanced="0"/>
    <cacheHierarchy uniqueName="[Диапазон].[пол]" caption="пол" attribute="1" defaultMemberUniqueName="[Диапазон].[пол].[All]" allUniqueName="[Диапазон].[пол].[All]" dimensionUniqueName="[Диапазон]" displayFolder="" count="0" memberValueDatatype="130" unbalanced="0"/>
    <cacheHierarchy uniqueName="[Диапазон].[цель полета]" caption="цель полета" attribute="1" defaultMemberUniqueName="[Диапазон].[цель полета].[All]" allUniqueName="[Диапазон].[цель полета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самая важная характеристика]" caption="самая важная характеристика" attribute="1" defaultMemberUniqueName="[Диапазон].[самая важная характеристика].[All]" allUniqueName="[Диапазон].[самая важная характеристика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годовой доход, тыс. руб.]" caption="годовой доход, тыс. руб." attribute="1" defaultMemberUniqueName="[Диапазон].[годовой доход, тыс. руб.].[All]" allUniqueName="[Диапазон].[годовой доход, тыс. руб.].[All]" dimensionUniqueName="[Диапазон]" displayFolder="" count="0" memberValueDatatype="20" unbalanced="0"/>
    <cacheHierarchy uniqueName="[Диапазон].[возраст]" caption="возраст" attribute="1" defaultMemberUniqueName="[Диапазон].[возраст].[All]" allUniqueName="[Диапазон].[возраст].[All]" dimensionUniqueName="[Диапазон]" displayFolder="" count="0" memberValueDatatype="20" unbalanced="0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Число элементов в столбце пол]" caption="Число элементов в столбце пол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цель полета]" caption="Число элементов в столбце цель полета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x v="0"/>
    <x v="0"/>
    <s v="частота рейсов"/>
    <n v="39"/>
    <n v="35"/>
  </r>
  <r>
    <n v="1"/>
    <x v="0"/>
    <x v="0"/>
    <s v="частота рейсов"/>
    <n v="39"/>
    <n v="35"/>
  </r>
  <r>
    <n v="1"/>
    <x v="1"/>
    <x v="0"/>
    <s v="комфорт"/>
    <n v="54"/>
    <n v="33"/>
  </r>
  <r>
    <n v="1"/>
    <x v="1"/>
    <x v="0"/>
    <s v="комфорт"/>
    <n v="54"/>
    <n v="33"/>
  </r>
  <r>
    <n v="1"/>
    <x v="1"/>
    <x v="0"/>
    <s v="частота рейсов"/>
    <n v="54"/>
    <n v="41"/>
  </r>
  <r>
    <n v="1"/>
    <x v="1"/>
    <x v="0"/>
    <s v="частота рейсов"/>
    <n v="54"/>
    <n v="41"/>
  </r>
  <r>
    <n v="2"/>
    <x v="0"/>
    <x v="0"/>
    <s v="частота рейсов"/>
    <n v="54"/>
    <n v="42"/>
  </r>
  <r>
    <n v="2"/>
    <x v="0"/>
    <x v="0"/>
    <s v="частота рейсов"/>
    <n v="54"/>
    <n v="42"/>
  </r>
  <r>
    <n v="3"/>
    <x v="0"/>
    <x v="0"/>
    <s v="частота рейсов"/>
    <n v="54"/>
    <n v="51"/>
  </r>
  <r>
    <n v="3"/>
    <x v="0"/>
    <x v="0"/>
    <s v="частота рейсов"/>
    <n v="54"/>
    <n v="51"/>
  </r>
  <r>
    <n v="2"/>
    <x v="0"/>
    <x v="0"/>
    <s v="комфорт"/>
    <n v="54"/>
    <n v="52"/>
  </r>
  <r>
    <n v="2"/>
    <x v="0"/>
    <x v="0"/>
    <s v="комфорт"/>
    <n v="54"/>
    <n v="52"/>
  </r>
  <r>
    <n v="1"/>
    <x v="1"/>
    <x v="0"/>
    <s v="комфорт"/>
    <n v="54"/>
    <n v="60"/>
  </r>
  <r>
    <n v="1"/>
    <x v="1"/>
    <x v="0"/>
    <s v="комфорт"/>
    <n v="54"/>
    <n v="60"/>
  </r>
  <r>
    <n v="3"/>
    <x v="0"/>
    <x v="0"/>
    <s v="частота рейсов"/>
    <n v="54"/>
    <n v="62"/>
  </r>
  <r>
    <n v="3"/>
    <x v="0"/>
    <x v="0"/>
    <s v="частота рейсов"/>
    <n v="54"/>
    <n v="62"/>
  </r>
  <r>
    <n v="1"/>
    <x v="0"/>
    <x v="0"/>
    <s v="частота рейсов"/>
    <n v="57"/>
    <n v="32"/>
  </r>
  <r>
    <n v="1"/>
    <x v="0"/>
    <x v="0"/>
    <s v="частота рейсов"/>
    <n v="57"/>
    <n v="32"/>
  </r>
  <r>
    <n v="1"/>
    <x v="0"/>
    <x v="0"/>
    <s v="комфорт"/>
    <n v="57"/>
    <n v="36"/>
  </r>
  <r>
    <n v="1"/>
    <x v="0"/>
    <x v="0"/>
    <s v="комфорт"/>
    <n v="57"/>
    <n v="36"/>
  </r>
  <r>
    <n v="1"/>
    <x v="0"/>
    <x v="0"/>
    <s v="частота рейсов"/>
    <n v="57"/>
    <n v="50"/>
  </r>
  <r>
    <n v="1"/>
    <x v="0"/>
    <x v="0"/>
    <s v="частота рейсов"/>
    <n v="57"/>
    <n v="50"/>
  </r>
  <r>
    <n v="1"/>
    <x v="0"/>
    <x v="0"/>
    <s v="комфорт"/>
    <n v="57"/>
    <n v="65"/>
  </r>
  <r>
    <n v="1"/>
    <x v="0"/>
    <x v="0"/>
    <s v="комфорт"/>
    <n v="57"/>
    <n v="65"/>
  </r>
  <r>
    <n v="3"/>
    <x v="0"/>
    <x v="0"/>
    <s v="частота рейсов"/>
    <n v="60"/>
    <n v="58"/>
  </r>
  <r>
    <n v="3"/>
    <x v="0"/>
    <x v="0"/>
    <s v="частота рейсов"/>
    <n v="60"/>
    <n v="58"/>
  </r>
  <r>
    <n v="1"/>
    <x v="1"/>
    <x v="0"/>
    <s v="комфорт"/>
    <n v="66"/>
    <n v="35"/>
  </r>
  <r>
    <n v="1"/>
    <x v="1"/>
    <x v="0"/>
    <s v="комфорт"/>
    <n v="66"/>
    <n v="35"/>
  </r>
  <r>
    <n v="1"/>
    <x v="1"/>
    <x v="0"/>
    <s v="точность"/>
    <n v="66"/>
    <n v="39"/>
  </r>
  <r>
    <n v="1"/>
    <x v="1"/>
    <x v="0"/>
    <s v="точность"/>
    <n v="66"/>
    <n v="39"/>
  </r>
  <r>
    <n v="2"/>
    <x v="1"/>
    <x v="0"/>
    <s v="точность"/>
    <n v="66"/>
    <n v="51"/>
  </r>
  <r>
    <n v="2"/>
    <x v="1"/>
    <x v="0"/>
    <s v="точность"/>
    <n v="66"/>
    <n v="51"/>
  </r>
  <r>
    <n v="3"/>
    <x v="0"/>
    <x v="0"/>
    <s v="частота рейсов"/>
    <n v="66"/>
    <n v="53"/>
  </r>
  <r>
    <n v="3"/>
    <x v="0"/>
    <x v="0"/>
    <s v="частота рейсов"/>
    <n v="66"/>
    <n v="53"/>
  </r>
  <r>
    <n v="2"/>
    <x v="0"/>
    <x v="0"/>
    <s v="частота рейсов"/>
    <n v="81"/>
    <n v="27"/>
  </r>
  <r>
    <n v="2"/>
    <x v="0"/>
    <x v="0"/>
    <s v="частота рейсов"/>
    <n v="81"/>
    <n v="27"/>
  </r>
  <r>
    <n v="3"/>
    <x v="0"/>
    <x v="0"/>
    <s v="точность"/>
    <n v="81"/>
    <n v="27"/>
  </r>
  <r>
    <n v="3"/>
    <x v="0"/>
    <x v="0"/>
    <s v="точность"/>
    <n v="81"/>
    <n v="27"/>
  </r>
  <r>
    <n v="2"/>
    <x v="0"/>
    <x v="0"/>
    <s v="комфорт"/>
    <n v="81"/>
    <n v="30"/>
  </r>
  <r>
    <n v="2"/>
    <x v="0"/>
    <x v="0"/>
    <s v="комфорт"/>
    <n v="81"/>
    <n v="30"/>
  </r>
  <r>
    <n v="3"/>
    <x v="0"/>
    <x v="0"/>
    <s v="частота рейсов"/>
    <n v="81"/>
    <n v="31"/>
  </r>
  <r>
    <n v="3"/>
    <x v="0"/>
    <x v="0"/>
    <s v="частота рейсов"/>
    <n v="81"/>
    <n v="31"/>
  </r>
  <r>
    <n v="3"/>
    <x v="0"/>
    <x v="0"/>
    <s v="частота рейсов"/>
    <n v="81"/>
    <n v="36"/>
  </r>
  <r>
    <n v="3"/>
    <x v="0"/>
    <x v="0"/>
    <s v="частота рейсов"/>
    <n v="81"/>
    <n v="36"/>
  </r>
  <r>
    <n v="3"/>
    <x v="0"/>
    <x v="0"/>
    <s v="частота рейсов"/>
    <n v="81"/>
    <n v="43"/>
  </r>
  <r>
    <n v="3"/>
    <x v="0"/>
    <x v="0"/>
    <s v="частота рейсов"/>
    <n v="81"/>
    <n v="43"/>
  </r>
  <r>
    <n v="3"/>
    <x v="0"/>
    <x v="0"/>
    <s v="комфорт"/>
    <n v="81"/>
    <n v="49"/>
  </r>
  <r>
    <n v="3"/>
    <x v="0"/>
    <x v="0"/>
    <s v="комфорт"/>
    <n v="81"/>
    <n v="49"/>
  </r>
  <r>
    <n v="3"/>
    <x v="0"/>
    <x v="0"/>
    <s v="частота рейсов"/>
    <n v="81"/>
    <n v="50"/>
  </r>
  <r>
    <n v="3"/>
    <x v="0"/>
    <x v="0"/>
    <s v="частота рейсов"/>
    <n v="81"/>
    <n v="50"/>
  </r>
  <r>
    <n v="3"/>
    <x v="1"/>
    <x v="0"/>
    <s v="комфорт"/>
    <n v="81"/>
    <n v="59"/>
  </r>
  <r>
    <n v="3"/>
    <x v="1"/>
    <x v="0"/>
    <s v="комфорт"/>
    <n v="81"/>
    <n v="59"/>
  </r>
  <r>
    <n v="3"/>
    <x v="0"/>
    <x v="0"/>
    <s v="точность"/>
    <n v="93"/>
    <n v="34"/>
  </r>
  <r>
    <n v="3"/>
    <x v="0"/>
    <x v="0"/>
    <s v="точность"/>
    <n v="93"/>
    <n v="34"/>
  </r>
  <r>
    <n v="2"/>
    <x v="0"/>
    <x v="0"/>
    <s v="точность"/>
    <n v="93"/>
    <n v="44"/>
  </r>
  <r>
    <n v="5"/>
    <x v="0"/>
    <x v="0"/>
    <s v="точность"/>
    <n v="93"/>
    <n v="44"/>
  </r>
  <r>
    <n v="2"/>
    <x v="0"/>
    <x v="0"/>
    <s v="точность"/>
    <n v="93"/>
    <n v="44"/>
  </r>
  <r>
    <n v="5"/>
    <x v="0"/>
    <x v="0"/>
    <s v="точность"/>
    <n v="93"/>
    <n v="44"/>
  </r>
  <r>
    <n v="3"/>
    <x v="0"/>
    <x v="0"/>
    <s v="частота рейсов"/>
    <n v="99"/>
    <n v="41"/>
  </r>
  <r>
    <n v="3"/>
    <x v="0"/>
    <x v="0"/>
    <s v="частота рейсов"/>
    <n v="99"/>
    <n v="41"/>
  </r>
  <r>
    <n v="3"/>
    <x v="1"/>
    <x v="0"/>
    <s v="частота рейсов"/>
    <n v="108"/>
    <n v="21"/>
  </r>
  <r>
    <n v="3"/>
    <x v="1"/>
    <x v="0"/>
    <s v="частота рейсов"/>
    <n v="108"/>
    <n v="21"/>
  </r>
  <r>
    <n v="3"/>
    <x v="0"/>
    <x v="0"/>
    <s v="точность"/>
    <n v="108"/>
    <n v="24"/>
  </r>
  <r>
    <n v="3"/>
    <x v="0"/>
    <x v="0"/>
    <s v="точность"/>
    <n v="108"/>
    <n v="24"/>
  </r>
  <r>
    <n v="1"/>
    <x v="1"/>
    <x v="0"/>
    <s v="точность"/>
    <n v="108"/>
    <n v="26"/>
  </r>
  <r>
    <n v="1"/>
    <x v="1"/>
    <x v="0"/>
    <s v="точность"/>
    <n v="108"/>
    <n v="26"/>
  </r>
  <r>
    <n v="3"/>
    <x v="0"/>
    <x v="0"/>
    <s v="частота рейсов"/>
    <n v="108"/>
    <n v="30"/>
  </r>
  <r>
    <n v="3"/>
    <x v="0"/>
    <x v="0"/>
    <s v="частота рейсов"/>
    <n v="108"/>
    <n v="30"/>
  </r>
  <r>
    <n v="3"/>
    <x v="0"/>
    <x v="0"/>
    <s v="комфорт"/>
    <n v="108"/>
    <n v="42"/>
  </r>
  <r>
    <n v="2"/>
    <x v="0"/>
    <x v="0"/>
    <s v="частота рейсов"/>
    <n v="108"/>
    <n v="42"/>
  </r>
  <r>
    <n v="2"/>
    <x v="0"/>
    <x v="0"/>
    <s v="частота рейсов"/>
    <n v="108"/>
    <n v="42"/>
  </r>
  <r>
    <n v="3"/>
    <x v="0"/>
    <x v="0"/>
    <s v="комфорт"/>
    <n v="108"/>
    <n v="42"/>
  </r>
  <r>
    <n v="4"/>
    <x v="0"/>
    <x v="0"/>
    <s v="точность"/>
    <n v="108"/>
    <n v="45"/>
  </r>
  <r>
    <n v="4"/>
    <x v="0"/>
    <x v="0"/>
    <s v="точность"/>
    <n v="108"/>
    <n v="45"/>
  </r>
  <r>
    <n v="3"/>
    <x v="0"/>
    <x v="0"/>
    <s v="частота рейсов"/>
    <n v="108"/>
    <n v="50"/>
  </r>
  <r>
    <n v="3"/>
    <x v="0"/>
    <x v="0"/>
    <s v="частота рейсов"/>
    <n v="108"/>
    <n v="50"/>
  </r>
  <r>
    <n v="3"/>
    <x v="0"/>
    <x v="0"/>
    <s v="комфорт"/>
    <n v="108"/>
    <n v="51"/>
  </r>
  <r>
    <n v="3"/>
    <x v="0"/>
    <x v="0"/>
    <s v="комфорт"/>
    <n v="108"/>
    <n v="51"/>
  </r>
  <r>
    <n v="3"/>
    <x v="0"/>
    <x v="0"/>
    <s v="комфорт"/>
    <n v="108"/>
    <n v="52"/>
  </r>
  <r>
    <n v="3"/>
    <x v="0"/>
    <x v="0"/>
    <s v="комфорт"/>
    <n v="108"/>
    <n v="52"/>
  </r>
  <r>
    <n v="3"/>
    <x v="0"/>
    <x v="0"/>
    <s v="комфорт"/>
    <n v="108"/>
    <n v="56"/>
  </r>
  <r>
    <n v="3"/>
    <x v="0"/>
    <x v="0"/>
    <s v="комфорт"/>
    <n v="108"/>
    <n v="56"/>
  </r>
  <r>
    <n v="3"/>
    <x v="1"/>
    <x v="0"/>
    <s v="комфорт"/>
    <n v="108"/>
    <n v="59"/>
  </r>
  <r>
    <n v="3"/>
    <x v="1"/>
    <x v="0"/>
    <s v="комфорт"/>
    <n v="108"/>
    <n v="59"/>
  </r>
  <r>
    <n v="3"/>
    <x v="0"/>
    <x v="0"/>
    <s v="комфорт"/>
    <n v="120"/>
    <n v="35"/>
  </r>
  <r>
    <n v="3"/>
    <x v="0"/>
    <x v="0"/>
    <s v="комфорт"/>
    <n v="120"/>
    <n v="35"/>
  </r>
  <r>
    <n v="3"/>
    <x v="1"/>
    <x v="0"/>
    <s v="частота рейсов"/>
    <n v="132"/>
    <n v="30"/>
  </r>
  <r>
    <n v="3"/>
    <x v="1"/>
    <x v="0"/>
    <s v="частота рейсов"/>
    <n v="132"/>
    <n v="30"/>
  </r>
  <r>
    <n v="5"/>
    <x v="0"/>
    <x v="0"/>
    <s v="комфорт"/>
    <n v="132"/>
    <n v="34"/>
  </r>
  <r>
    <n v="5"/>
    <x v="0"/>
    <x v="0"/>
    <s v="комфорт"/>
    <n v="132"/>
    <n v="34"/>
  </r>
  <r>
    <n v="4"/>
    <x v="0"/>
    <x v="0"/>
    <s v="комфорт"/>
    <n v="132"/>
    <n v="62"/>
  </r>
  <r>
    <n v="4"/>
    <x v="0"/>
    <x v="0"/>
    <s v="комфорт"/>
    <n v="132"/>
    <n v="62"/>
  </r>
  <r>
    <n v="4"/>
    <x v="0"/>
    <x v="0"/>
    <s v="частота рейсов"/>
    <n v="147"/>
    <n v="56"/>
  </r>
  <r>
    <n v="4"/>
    <x v="0"/>
    <x v="0"/>
    <s v="частота рейсов"/>
    <n v="147"/>
    <n v="56"/>
  </r>
  <r>
    <n v="3"/>
    <x v="0"/>
    <x v="0"/>
    <s v="комфорт"/>
    <n v="153"/>
    <n v="35"/>
  </r>
  <r>
    <n v="3"/>
    <x v="0"/>
    <x v="0"/>
    <s v="комфорт"/>
    <n v="153"/>
    <n v="35"/>
  </r>
  <r>
    <n v="3"/>
    <x v="0"/>
    <x v="0"/>
    <s v="точность"/>
    <n v="159"/>
    <n v="26"/>
  </r>
  <r>
    <n v="3"/>
    <x v="0"/>
    <x v="0"/>
    <s v="точность"/>
    <n v="159"/>
    <n v="26"/>
  </r>
  <r>
    <n v="5"/>
    <x v="0"/>
    <x v="0"/>
    <s v="точность"/>
    <n v="159"/>
    <n v="29"/>
  </r>
  <r>
    <n v="5"/>
    <x v="0"/>
    <x v="0"/>
    <s v="точность"/>
    <n v="159"/>
    <n v="29"/>
  </r>
  <r>
    <n v="6"/>
    <x v="0"/>
    <x v="0"/>
    <s v="частота рейсов"/>
    <n v="159"/>
    <n v="60"/>
  </r>
  <r>
    <n v="6"/>
    <x v="0"/>
    <x v="0"/>
    <s v="частота рейсов"/>
    <n v="159"/>
    <n v="60"/>
  </r>
  <r>
    <n v="5"/>
    <x v="1"/>
    <x v="0"/>
    <s v="комфорт"/>
    <n v="174"/>
    <n v="32"/>
  </r>
  <r>
    <n v="5"/>
    <x v="1"/>
    <x v="0"/>
    <s v="комфорт"/>
    <n v="174"/>
    <n v="32"/>
  </r>
  <r>
    <n v="4"/>
    <x v="1"/>
    <x v="0"/>
    <s v="точность"/>
    <n v="174"/>
    <n v="39"/>
  </r>
  <r>
    <n v="4"/>
    <x v="1"/>
    <x v="0"/>
    <s v="точность"/>
    <n v="174"/>
    <n v="39"/>
  </r>
  <r>
    <n v="3"/>
    <x v="1"/>
    <x v="0"/>
    <s v="комфорт"/>
    <n v="174"/>
    <n v="58"/>
  </r>
  <r>
    <n v="3"/>
    <x v="1"/>
    <x v="0"/>
    <s v="комфорт"/>
    <n v="174"/>
    <n v="58"/>
  </r>
  <r>
    <n v="9"/>
    <x v="0"/>
    <x v="0"/>
    <s v="точность"/>
    <n v="180"/>
    <n v="64"/>
  </r>
  <r>
    <n v="9"/>
    <x v="0"/>
    <x v="0"/>
    <s v="точность"/>
    <n v="180"/>
    <n v="64"/>
  </r>
  <r>
    <n v="4"/>
    <x v="1"/>
    <x v="0"/>
    <s v="комфорт"/>
    <n v="186"/>
    <n v="23"/>
  </r>
  <r>
    <n v="4"/>
    <x v="1"/>
    <x v="0"/>
    <s v="комфорт"/>
    <n v="186"/>
    <n v="23"/>
  </r>
  <r>
    <n v="3"/>
    <x v="0"/>
    <x v="0"/>
    <s v="комфорт"/>
    <n v="186"/>
    <n v="28"/>
  </r>
  <r>
    <n v="3"/>
    <x v="0"/>
    <x v="0"/>
    <s v="комфорт"/>
    <n v="186"/>
    <n v="28"/>
  </r>
  <r>
    <n v="6"/>
    <x v="0"/>
    <x v="0"/>
    <s v="частота рейсов"/>
    <n v="186"/>
    <n v="37"/>
  </r>
  <r>
    <n v="6"/>
    <x v="0"/>
    <x v="0"/>
    <s v="частота рейсов"/>
    <n v="186"/>
    <n v="37"/>
  </r>
  <r>
    <n v="5"/>
    <x v="0"/>
    <x v="0"/>
    <s v="частота рейсов"/>
    <n v="186"/>
    <n v="59"/>
  </r>
  <r>
    <n v="5"/>
    <x v="0"/>
    <x v="0"/>
    <s v="частота рейсов"/>
    <n v="186"/>
    <n v="59"/>
  </r>
  <r>
    <n v="5"/>
    <x v="0"/>
    <x v="0"/>
    <s v="частота рейсов"/>
    <n v="201"/>
    <n v="31"/>
  </r>
  <r>
    <n v="5"/>
    <x v="0"/>
    <x v="0"/>
    <s v="частота рейсов"/>
    <n v="201"/>
    <n v="31"/>
  </r>
  <r>
    <n v="7"/>
    <x v="0"/>
    <x v="0"/>
    <s v="комфорт"/>
    <n v="201"/>
    <n v="57"/>
  </r>
  <r>
    <n v="7"/>
    <x v="0"/>
    <x v="0"/>
    <s v="комфорт"/>
    <n v="201"/>
    <n v="57"/>
  </r>
  <r>
    <n v="10"/>
    <x v="0"/>
    <x v="0"/>
    <s v="частота рейсов"/>
    <n v="240"/>
    <n v="35"/>
  </r>
  <r>
    <n v="10"/>
    <x v="0"/>
    <x v="0"/>
    <s v="частота рейсов"/>
    <n v="240"/>
    <n v="35"/>
  </r>
  <r>
    <n v="5"/>
    <x v="0"/>
    <x v="0"/>
    <s v="комфорт"/>
    <n v="240"/>
    <n v="49"/>
  </r>
  <r>
    <n v="5"/>
    <x v="0"/>
    <x v="0"/>
    <s v="комфорт"/>
    <n v="240"/>
    <n v="49"/>
  </r>
  <r>
    <n v="13"/>
    <x v="0"/>
    <x v="0"/>
    <s v="частота рейсов"/>
    <n v="321"/>
    <n v="35"/>
  </r>
  <r>
    <n v="13"/>
    <x v="0"/>
    <x v="0"/>
    <s v="частота рейсов"/>
    <n v="321"/>
    <n v="35"/>
  </r>
  <r>
    <n v="3"/>
    <x v="1"/>
    <x v="1"/>
    <s v="точность"/>
    <n v="39"/>
    <n v="39"/>
  </r>
  <r>
    <n v="3"/>
    <x v="1"/>
    <x v="1"/>
    <s v="точность"/>
    <n v="39"/>
    <n v="39"/>
  </r>
  <r>
    <n v="1"/>
    <x v="0"/>
    <x v="1"/>
    <s v="точность"/>
    <n v="54"/>
    <n v="25"/>
  </r>
  <r>
    <n v="1"/>
    <x v="0"/>
    <x v="1"/>
    <s v="точность"/>
    <n v="54"/>
    <n v="25"/>
  </r>
  <r>
    <n v="1"/>
    <x v="0"/>
    <x v="1"/>
    <s v="точность"/>
    <n v="54"/>
    <n v="40"/>
  </r>
  <r>
    <n v="1"/>
    <x v="0"/>
    <x v="1"/>
    <s v="точность"/>
    <n v="54"/>
    <n v="40"/>
  </r>
  <r>
    <n v="1"/>
    <x v="0"/>
    <x v="1"/>
    <s v="частота рейсов"/>
    <n v="57"/>
    <n v="40"/>
  </r>
  <r>
    <n v="1"/>
    <x v="0"/>
    <x v="1"/>
    <s v="частота рейсов"/>
    <n v="57"/>
    <n v="40"/>
  </r>
  <r>
    <n v="1"/>
    <x v="0"/>
    <x v="1"/>
    <s v="комфорт"/>
    <n v="57"/>
    <n v="42"/>
  </r>
  <r>
    <n v="1"/>
    <x v="0"/>
    <x v="1"/>
    <s v="комфорт"/>
    <n v="57"/>
    <n v="42"/>
  </r>
  <r>
    <n v="2"/>
    <x v="0"/>
    <x v="1"/>
    <s v="точность"/>
    <n v="57"/>
    <n v="73"/>
  </r>
  <r>
    <n v="2"/>
    <x v="0"/>
    <x v="1"/>
    <s v="точность"/>
    <n v="57"/>
    <n v="73"/>
  </r>
  <r>
    <n v="2"/>
    <x v="0"/>
    <x v="1"/>
    <s v="точность"/>
    <n v="66"/>
    <n v="25"/>
  </r>
  <r>
    <n v="2"/>
    <x v="0"/>
    <x v="1"/>
    <s v="точность"/>
    <n v="66"/>
    <n v="25"/>
  </r>
  <r>
    <n v="2"/>
    <x v="1"/>
    <x v="1"/>
    <s v="частота рейсов"/>
    <n v="66"/>
    <n v="30"/>
  </r>
  <r>
    <n v="2"/>
    <x v="1"/>
    <x v="1"/>
    <s v="частота рейсов"/>
    <n v="66"/>
    <n v="30"/>
  </r>
  <r>
    <n v="3"/>
    <x v="0"/>
    <x v="1"/>
    <s v="частота рейсов"/>
    <n v="66"/>
    <n v="34"/>
  </r>
  <r>
    <n v="3"/>
    <x v="0"/>
    <x v="1"/>
    <s v="частота рейсов"/>
    <n v="66"/>
    <n v="34"/>
  </r>
  <r>
    <n v="3"/>
    <x v="0"/>
    <x v="1"/>
    <s v="точность"/>
    <n v="66"/>
    <n v="35"/>
  </r>
  <r>
    <n v="3"/>
    <x v="0"/>
    <x v="1"/>
    <s v="точность"/>
    <n v="66"/>
    <n v="35"/>
  </r>
  <r>
    <n v="3"/>
    <x v="0"/>
    <x v="1"/>
    <s v="комфорт"/>
    <n v="66"/>
    <n v="37"/>
  </r>
  <r>
    <n v="3"/>
    <x v="0"/>
    <x v="1"/>
    <s v="комфорт"/>
    <n v="66"/>
    <n v="37"/>
  </r>
  <r>
    <n v="3"/>
    <x v="0"/>
    <x v="1"/>
    <s v="комфорт"/>
    <n v="72"/>
    <n v="26"/>
  </r>
  <r>
    <n v="3"/>
    <x v="0"/>
    <x v="1"/>
    <s v="комфорт"/>
    <n v="72"/>
    <n v="26"/>
  </r>
  <r>
    <n v="2"/>
    <x v="0"/>
    <x v="1"/>
    <s v="точность"/>
    <n v="81"/>
    <n v="47"/>
  </r>
  <r>
    <n v="2"/>
    <x v="0"/>
    <x v="1"/>
    <s v="точность"/>
    <n v="81"/>
    <n v="47"/>
  </r>
  <r>
    <n v="1"/>
    <x v="1"/>
    <x v="1"/>
    <s v="комфорт"/>
    <n v="81"/>
    <n v="47"/>
  </r>
  <r>
    <n v="1"/>
    <x v="1"/>
    <x v="1"/>
    <s v="комфорт"/>
    <n v="81"/>
    <n v="47"/>
  </r>
  <r>
    <n v="2"/>
    <x v="0"/>
    <x v="1"/>
    <s v="частота рейсов"/>
    <n v="81"/>
    <n v="48"/>
  </r>
  <r>
    <n v="2"/>
    <x v="0"/>
    <x v="1"/>
    <s v="частота рейсов"/>
    <n v="81"/>
    <n v="48"/>
  </r>
  <r>
    <n v="2"/>
    <x v="1"/>
    <x v="1"/>
    <s v="комфорт"/>
    <n v="93"/>
    <n v="18"/>
  </r>
  <r>
    <n v="2"/>
    <x v="1"/>
    <x v="1"/>
    <s v="комфорт"/>
    <n v="93"/>
    <n v="18"/>
  </r>
  <r>
    <n v="3"/>
    <x v="0"/>
    <x v="1"/>
    <s v="точность"/>
    <n v="93"/>
    <n v="34"/>
  </r>
  <r>
    <n v="3"/>
    <x v="0"/>
    <x v="1"/>
    <s v="точность"/>
    <n v="93"/>
    <n v="34"/>
  </r>
  <r>
    <n v="1"/>
    <x v="0"/>
    <x v="1"/>
    <s v="частота рейсов"/>
    <n v="108"/>
    <n v="24"/>
  </r>
  <r>
    <n v="1"/>
    <x v="0"/>
    <x v="1"/>
    <s v="частота рейсов"/>
    <n v="108"/>
    <n v="24"/>
  </r>
  <r>
    <n v="3"/>
    <x v="0"/>
    <x v="1"/>
    <s v="частота рейсов"/>
    <n v="108"/>
    <n v="28"/>
  </r>
  <r>
    <n v="3"/>
    <x v="0"/>
    <x v="1"/>
    <s v="частота рейсов"/>
    <n v="108"/>
    <n v="28"/>
  </r>
  <r>
    <n v="3"/>
    <x v="1"/>
    <x v="1"/>
    <s v="частота рейсов"/>
    <n v="108"/>
    <n v="43"/>
  </r>
  <r>
    <n v="3"/>
    <x v="1"/>
    <x v="1"/>
    <s v="частота рейсов"/>
    <n v="108"/>
    <n v="43"/>
  </r>
  <r>
    <n v="2"/>
    <x v="1"/>
    <x v="1"/>
    <s v="комфорт"/>
    <n v="108"/>
    <n v="53"/>
  </r>
  <r>
    <n v="2"/>
    <x v="1"/>
    <x v="1"/>
    <s v="комфорт"/>
    <n v="108"/>
    <n v="53"/>
  </r>
  <r>
    <n v="3"/>
    <x v="0"/>
    <x v="1"/>
    <s v="комфорт"/>
    <n v="120"/>
    <n v="40"/>
  </r>
  <r>
    <n v="3"/>
    <x v="0"/>
    <x v="1"/>
    <s v="комфорт"/>
    <n v="120"/>
    <n v="40"/>
  </r>
  <r>
    <n v="1"/>
    <x v="0"/>
    <x v="1"/>
    <s v="комфорт"/>
    <n v="132"/>
    <n v="42"/>
  </r>
  <r>
    <n v="1"/>
    <x v="0"/>
    <x v="1"/>
    <s v="комфорт"/>
    <n v="132"/>
    <n v="42"/>
  </r>
  <r>
    <n v="3"/>
    <x v="0"/>
    <x v="1"/>
    <s v="частота рейсов"/>
    <n v="132"/>
    <n v="48"/>
  </r>
  <r>
    <n v="3"/>
    <x v="0"/>
    <x v="1"/>
    <s v="частота рейсов"/>
    <n v="132"/>
    <n v="48"/>
  </r>
  <r>
    <n v="3"/>
    <x v="1"/>
    <x v="1"/>
    <s v="комфорт"/>
    <n v="132"/>
    <n v="54"/>
  </r>
  <r>
    <n v="3"/>
    <x v="1"/>
    <x v="1"/>
    <s v="комфорт"/>
    <n v="132"/>
    <n v="54"/>
  </r>
  <r>
    <n v="4"/>
    <x v="0"/>
    <x v="1"/>
    <s v="частота рейсов"/>
    <n v="159"/>
    <n v="22"/>
  </r>
  <r>
    <n v="4"/>
    <x v="0"/>
    <x v="1"/>
    <s v="частота рейсов"/>
    <n v="159"/>
    <n v="22"/>
  </r>
  <r>
    <n v="3"/>
    <x v="0"/>
    <x v="1"/>
    <s v="частота рейсов"/>
    <n v="159"/>
    <n v="28"/>
  </r>
  <r>
    <n v="3"/>
    <x v="0"/>
    <x v="1"/>
    <s v="частота рейсов"/>
    <n v="159"/>
    <n v="28"/>
  </r>
  <r>
    <n v="5"/>
    <x v="1"/>
    <x v="1"/>
    <s v="комфорт"/>
    <n v="159"/>
    <n v="47"/>
  </r>
  <r>
    <n v="5"/>
    <x v="1"/>
    <x v="1"/>
    <s v="комфорт"/>
    <n v="159"/>
    <n v="47"/>
  </r>
  <r>
    <n v="4"/>
    <x v="0"/>
    <x v="1"/>
    <s v="комфорт"/>
    <n v="159"/>
    <n v="73"/>
  </r>
  <r>
    <n v="4"/>
    <x v="0"/>
    <x v="1"/>
    <s v="комфорт"/>
    <n v="159"/>
    <n v="73"/>
  </r>
  <r>
    <n v="4"/>
    <x v="1"/>
    <x v="1"/>
    <s v="комфорт"/>
    <n v="174"/>
    <n v="47"/>
  </r>
  <r>
    <n v="4"/>
    <x v="1"/>
    <x v="1"/>
    <s v="комфорт"/>
    <n v="174"/>
    <n v="47"/>
  </r>
  <r>
    <n v="5"/>
    <x v="0"/>
    <x v="1"/>
    <s v="точность"/>
    <n v="186"/>
    <n v="53"/>
  </r>
  <r>
    <n v="5"/>
    <x v="0"/>
    <x v="1"/>
    <s v="точность"/>
    <n v="186"/>
    <n v="53"/>
  </r>
  <r>
    <n v="5"/>
    <x v="0"/>
    <x v="1"/>
    <s v="частота рейсов"/>
    <n v="213"/>
    <n v="40"/>
  </r>
  <r>
    <n v="5"/>
    <x v="0"/>
    <x v="1"/>
    <s v="частота рейсов"/>
    <n v="213"/>
    <n v="40"/>
  </r>
  <r>
    <n v="6"/>
    <x v="0"/>
    <x v="1"/>
    <s v="комфорт"/>
    <n v="240"/>
    <n v="27"/>
  </r>
  <r>
    <n v="7"/>
    <x v="0"/>
    <x v="1"/>
    <s v="частота рейсов"/>
    <n v="240"/>
    <n v="27"/>
  </r>
  <r>
    <n v="7"/>
    <x v="0"/>
    <x v="1"/>
    <s v="частота рейсов"/>
    <n v="240"/>
    <n v="27"/>
  </r>
  <r>
    <n v="6"/>
    <x v="0"/>
    <x v="1"/>
    <s v="комфорт"/>
    <n v="240"/>
    <n v="27"/>
  </r>
  <r>
    <n v="8"/>
    <x v="1"/>
    <x v="1"/>
    <s v="комфорт"/>
    <n v="267"/>
    <n v="26"/>
  </r>
  <r>
    <n v="8"/>
    <x v="1"/>
    <x v="1"/>
    <s v="комфорт"/>
    <n v="267"/>
    <n v="26"/>
  </r>
  <r>
    <n v="8"/>
    <x v="0"/>
    <x v="1"/>
    <s v="точность"/>
    <n v="267"/>
    <n v="70"/>
  </r>
  <r>
    <n v="8"/>
    <x v="0"/>
    <x v="1"/>
    <s v="точность"/>
    <n v="267"/>
    <n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3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8" rowHeaderCaption="Цель полета" colHeaderCaption="Самая важная характеристика">
  <location ref="C90:G94" firstHeaderRow="1" firstDataRow="2" firstDataCol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 " fld="2" subtotal="count" baseField="0" baseItem="0"/>
  </dataFields>
  <formats count="20">
    <format dxfId="79">
      <pivotArea type="all" dataOnly="0" outline="0" fieldPosition="0"/>
    </format>
    <format dxfId="78">
      <pivotArea outline="0" collapsedLevelsAreSubtotals="1" fieldPosition="0"/>
    </format>
    <format dxfId="77">
      <pivotArea type="origin" dataOnly="0" labelOnly="1" outline="0" fieldPosition="0"/>
    </format>
    <format dxfId="76">
      <pivotArea field="1" type="button" dataOnly="0" labelOnly="1" outline="0" axis="axisCol" fieldPosition="0"/>
    </format>
    <format dxfId="75">
      <pivotArea type="topRight" dataOnly="0" labelOnly="1" outline="0" fieldPosition="0"/>
    </format>
    <format dxfId="74">
      <pivotArea field="0" type="button" dataOnly="0" labelOnly="1" outline="0" axis="axisRow" fieldPosition="0"/>
    </format>
    <format dxfId="73">
      <pivotArea dataOnly="0" labelOnly="1" fieldPosition="0">
        <references count="1">
          <reference field="0" count="0"/>
        </references>
      </pivotArea>
    </format>
    <format dxfId="72">
      <pivotArea dataOnly="0" labelOnly="1" grandRow="1" outline="0" fieldPosition="0"/>
    </format>
    <format dxfId="71">
      <pivotArea dataOnly="0" labelOnly="1" fieldPosition="0">
        <references count="1">
          <reference field="1" count="0"/>
        </references>
      </pivotArea>
    </format>
    <format dxfId="70">
      <pivotArea dataOnly="0" labelOnly="1" grandCol="1" outline="0" fieldPosition="0"/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type="origin" dataOnly="0" labelOnly="1" outline="0" fieldPosition="0"/>
    </format>
    <format dxfId="66">
      <pivotArea field="1" type="button" dataOnly="0" labelOnly="1" outline="0" axis="axisCol" fieldPosition="0"/>
    </format>
    <format dxfId="65">
      <pivotArea type="topRight" dataOnly="0" labelOnly="1" outline="0" fieldPosition="0"/>
    </format>
    <format dxfId="64">
      <pivotArea field="0" type="button" dataOnly="0" labelOnly="1" outline="0" axis="axisRow" fieldPosition="0"/>
    </format>
    <format dxfId="63">
      <pivotArea dataOnly="0" labelOnly="1" fieldPosition="0">
        <references count="1">
          <reference field="0" count="0"/>
        </references>
      </pivotArea>
    </format>
    <format dxfId="62">
      <pivotArea dataOnly="0" labelOnly="1" grandRow="1" outline="0" fieldPosition="0"/>
    </format>
    <format dxfId="61">
      <pivotArea dataOnly="0" labelOnly="1" fieldPosition="0">
        <references count="1">
          <reference field="1" count="0"/>
        </references>
      </pivotArea>
    </format>
    <format dxfId="60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 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Диапазон]"/>
      </x15:pivotTableUISettings>
    </ext>
  </extLst>
</pivotTableDefinition>
</file>

<file path=xl/pivotTables/pivotTable2.xml><?xml version="1.0" encoding="utf-8"?>
<pivotTableDefinition xmlns="http://schemas.openxmlformats.org/spreadsheetml/2006/main" name="Сводная таблица2" cacheId="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6" rowHeaderCaption="Пол" colHeaderCaption=" Самая важная характеристика">
  <location ref="C65:G69" firstHeaderRow="1" firstDataRow="2" firstDataCol="1"/>
  <pivotFields count="3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  " fld="2" subtotal="count" baseField="0" baseItem="0"/>
  </dataFields>
  <formats count="20">
    <format dxfId="99">
      <pivotArea type="all" dataOnly="0" outline="0" fieldPosition="0"/>
    </format>
    <format dxfId="98">
      <pivotArea outline="0" collapsedLevelsAreSubtotals="1" fieldPosition="0"/>
    </format>
    <format dxfId="97">
      <pivotArea type="origin" dataOnly="0" labelOnly="1" outline="0" fieldPosition="0"/>
    </format>
    <format dxfId="96">
      <pivotArea field="0" type="button" dataOnly="0" labelOnly="1" outline="0" axis="axisCol" fieldPosition="0"/>
    </format>
    <format dxfId="95">
      <pivotArea type="topRight" dataOnly="0" labelOnly="1" outline="0" fieldPosition="0"/>
    </format>
    <format dxfId="94">
      <pivotArea field="1" type="button" dataOnly="0" labelOnly="1" outline="0" axis="axisRow" fieldPosition="0"/>
    </format>
    <format dxfId="93">
      <pivotArea dataOnly="0" labelOnly="1" fieldPosition="0">
        <references count="1">
          <reference field="1" count="0"/>
        </references>
      </pivotArea>
    </format>
    <format dxfId="92">
      <pivotArea dataOnly="0" labelOnly="1" grandRow="1" outline="0" fieldPosition="0"/>
    </format>
    <format dxfId="91">
      <pivotArea dataOnly="0" labelOnly="1" fieldPosition="0">
        <references count="1">
          <reference field="0" count="0"/>
        </references>
      </pivotArea>
    </format>
    <format dxfId="90">
      <pivotArea dataOnly="0" labelOnly="1" grandCol="1" outline="0" fieldPosition="0"/>
    </format>
    <format dxfId="89">
      <pivotArea type="all" dataOnly="0" outline="0" fieldPosition="0"/>
    </format>
    <format dxfId="88">
      <pivotArea outline="0" collapsedLevelsAreSubtotals="1" fieldPosition="0"/>
    </format>
    <format dxfId="87">
      <pivotArea type="origin" dataOnly="0" labelOnly="1" outline="0" fieldPosition="0"/>
    </format>
    <format dxfId="86">
      <pivotArea field="0" type="button" dataOnly="0" labelOnly="1" outline="0" axis="axisCol" fieldPosition="0"/>
    </format>
    <format dxfId="85">
      <pivotArea type="topRight" dataOnly="0" labelOnly="1" outline="0" fieldPosition="0"/>
    </format>
    <format dxfId="84">
      <pivotArea field="1" type="button" dataOnly="0" labelOnly="1" outline="0" axis="axisRow" fieldPosition="0"/>
    </format>
    <format dxfId="83">
      <pivotArea dataOnly="0" labelOnly="1" fieldPosition="0">
        <references count="1">
          <reference field="1" count="0"/>
        </references>
      </pivotArea>
    </format>
    <format dxfId="82">
      <pivotArea dataOnly="0" labelOnly="1" grandRow="1" outline="0" fieldPosition="0"/>
    </format>
    <format dxfId="81">
      <pivotArea dataOnly="0" labelOnly="1" fieldPosition="0">
        <references count="1">
          <reference field="0" count="0"/>
        </references>
      </pivotArea>
    </format>
    <format dxfId="80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  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исходные данные!$A$1:$F$201">
        <x15:activeTabTopLevelEntity name="[Диапазон]"/>
      </x15:pivotTableUISettings>
    </ext>
  </extLst>
</pivotTableDefinition>
</file>

<file path=xl/pivotTables/pivotTable3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1" rowHeaderCaption="Пол" colHeaderCaption="Цель полета">
  <location ref="C42:F46" firstHeaderRow="1" firstDataRow="2" firstDataCol="1"/>
  <pivotFields count="6">
    <pivotField showAll="0"/>
    <pivotField axis="axisRow" dataField="1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 " fld="1" subtotal="count" baseField="0" baseItem="0"/>
  </dataFields>
  <formats count="20">
    <format dxfId="119">
      <pivotArea type="all" dataOnly="0" outline="0" fieldPosition="0"/>
    </format>
    <format dxfId="118">
      <pivotArea outline="0" collapsedLevelsAreSubtotals="1" fieldPosition="0"/>
    </format>
    <format dxfId="117">
      <pivotArea type="origin" dataOnly="0" labelOnly="1" outline="0" fieldPosition="0"/>
    </format>
    <format dxfId="116">
      <pivotArea field="2" type="button" dataOnly="0" labelOnly="1" outline="0" axis="axisCol" fieldPosition="0"/>
    </format>
    <format dxfId="115">
      <pivotArea type="topRight" dataOnly="0" labelOnly="1" outline="0" fieldPosition="0"/>
    </format>
    <format dxfId="114">
      <pivotArea field="1" type="button" dataOnly="0" labelOnly="1" outline="0" axis="axisRow" fieldPosition="0"/>
    </format>
    <format dxfId="113">
      <pivotArea dataOnly="0" labelOnly="1" fieldPosition="0">
        <references count="1">
          <reference field="1" count="0"/>
        </references>
      </pivotArea>
    </format>
    <format dxfId="112">
      <pivotArea dataOnly="0" labelOnly="1" grandRow="1" outline="0" fieldPosition="0"/>
    </format>
    <format dxfId="111">
      <pivotArea dataOnly="0" labelOnly="1" fieldPosition="0">
        <references count="1">
          <reference field="2" count="0"/>
        </references>
      </pivotArea>
    </format>
    <format dxfId="110">
      <pivotArea dataOnly="0" labelOnly="1" grandCol="1" outline="0" fieldPosition="0"/>
    </format>
    <format dxfId="109">
      <pivotArea type="all" dataOnly="0" outline="0" fieldPosition="0"/>
    </format>
    <format dxfId="108">
      <pivotArea outline="0" collapsedLevelsAreSubtotals="1" fieldPosition="0"/>
    </format>
    <format dxfId="107">
      <pivotArea type="origin" dataOnly="0" labelOnly="1" outline="0" fieldPosition="0"/>
    </format>
    <format dxfId="106">
      <pivotArea field="2" type="button" dataOnly="0" labelOnly="1" outline="0" axis="axisCol" fieldPosition="0"/>
    </format>
    <format dxfId="105">
      <pivotArea type="topRight" dataOnly="0" labelOnly="1" outline="0" fieldPosition="0"/>
    </format>
    <format dxfId="104">
      <pivotArea field="1" type="button" dataOnly="0" labelOnly="1" outline="0" axis="axisRow" fieldPosition="0"/>
    </format>
    <format dxfId="103">
      <pivotArea dataOnly="0" labelOnly="1" fieldPosition="0">
        <references count="1">
          <reference field="1" count="0"/>
        </references>
      </pivotArea>
    </format>
    <format dxfId="102">
      <pivotArea dataOnly="0" labelOnly="1" grandRow="1" outline="0" fieldPosition="0"/>
    </format>
    <format dxfId="101">
      <pivotArea dataOnly="0" labelOnly="1" fieldPosition="0">
        <references count="1">
          <reference field="2" count="0"/>
        </references>
      </pivotArea>
    </format>
    <format dxfId="100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 таблица10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6" rowHeaderCaption="Цель полета" colHeaderCaption="Самая важная характеристика">
  <location ref="A16:E20" firstHeaderRow="1" firstDataRow="2" firstDataCol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 " fld="2" subtotal="count" baseField="0" baseItem="0"/>
  </dataFields>
  <formats count="20"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1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grandCol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 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Ди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Сводная таблица9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6" rowHeaderCaption="Пол" colHeaderCaption=" Самая важная характеристика">
  <location ref="A10:E14" firstHeaderRow="1" firstDataRow="2" firstDataCol="1"/>
  <pivotFields count="3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  " fld="2" subtotal="count" baseField="0" baseItem="0"/>
  </dataFields>
  <formats count="20"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0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0" count="0"/>
        </references>
      </pivotArea>
    </format>
    <format dxfId="30">
      <pivotArea dataOnly="0" labelOnly="1" grandCol="1" outline="0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0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1" type="button" dataOnly="0" labelOnly="1" outline="0" axis="axisRow" fieldPosition="0"/>
    </format>
    <format dxfId="23">
      <pivotArea dataOnly="0" labelOnly="1" fieldPosition="0">
        <references count="1">
          <reference field="1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0" count="0"/>
        </references>
      </pivotArea>
    </format>
    <format dxfId="2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  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исходные данные!$A$1:$F$201">
        <x15:activeTabTopLevelEntity name="[Ди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name="Сводная таблица8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1" rowHeaderCaption="Пол" colHeaderCaption="Цель полета">
  <location ref="A4:D8" firstHeaderRow="1" firstDataRow="2" firstDataCol="1"/>
  <pivotFields count="6">
    <pivotField showAll="0"/>
    <pivotField axis="axisRow" dataField="1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 " fld="1" subtotal="count" baseField="0" baseItem="0"/>
  </dataFields>
  <formats count="20"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2" type="button" dataOnly="0" labelOnly="1" outline="0" axis="axisCol" fieldPosition="0"/>
    </format>
    <format dxfId="55">
      <pivotArea type="topRight" dataOnly="0" labelOnly="1" outline="0" fieldPosition="0"/>
    </format>
    <format dxfId="54">
      <pivotArea field="1" type="button" dataOnly="0" labelOnly="1" outline="0" axis="axisRow" fieldPosition="0"/>
    </format>
    <format dxfId="53">
      <pivotArea dataOnly="0" labelOnly="1" fieldPosition="0">
        <references count="1">
          <reference field="1" count="0"/>
        </references>
      </pivotArea>
    </format>
    <format dxfId="52">
      <pivotArea dataOnly="0" labelOnly="1" grandRow="1" outline="0" fieldPosition="0"/>
    </format>
    <format dxfId="51">
      <pivotArea dataOnly="0" labelOnly="1" fieldPosition="0">
        <references count="1">
          <reference field="2" count="0"/>
        </references>
      </pivotArea>
    </format>
    <format dxfId="50">
      <pivotArea dataOnly="0" labelOnly="1" grandCol="1" outline="0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field="2" type="button" dataOnly="0" labelOnly="1" outline="0" axis="axisCol" fieldPosition="0"/>
    </format>
    <format dxfId="45">
      <pivotArea type="topRight" dataOnly="0" labelOnly="1" outline="0" fieldPosition="0"/>
    </format>
    <format dxfId="44">
      <pivotArea field="1" type="button" dataOnly="0" labelOnly="1" outline="0" axis="axisRow" fieldPosition="0"/>
    </format>
    <format dxfId="43">
      <pivotArea dataOnly="0" labelOnly="1" fieldPosition="0">
        <references count="1">
          <reference field="1" count="0"/>
        </references>
      </pivotArea>
    </format>
    <format dxfId="42">
      <pivotArea dataOnly="0" labelOnly="1" grandRow="1" outline="0" fieldPosition="0"/>
    </format>
    <format dxfId="41">
      <pivotArea dataOnly="0" labelOnly="1" fieldPosition="0">
        <references count="1">
          <reference field="2" count="0"/>
        </references>
      </pivotArea>
    </format>
    <format dxfId="40">
      <pivotArea dataOnly="0" labelOnly="1" grandCol="1" outline="0" fieldPosition="0"/>
    </format>
  </formats>
  <chartFormats count="2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workbookViewId="0">
      <selection activeCell="L8" sqref="L8"/>
    </sheetView>
  </sheetViews>
  <sheetFormatPr defaultRowHeight="15" x14ac:dyDescent="0.25"/>
  <cols>
    <col min="1" max="1" width="15.7109375" customWidth="1"/>
    <col min="2" max="2" width="11.28515625" customWidth="1"/>
    <col min="3" max="3" width="17.42578125" customWidth="1"/>
    <col min="4" max="4" width="21.85546875" customWidth="1"/>
    <col min="5" max="5" width="10.7109375" customWidth="1"/>
    <col min="6" max="6" width="11.7109375" customWidth="1"/>
    <col min="8" max="8" width="9.140625" customWidth="1"/>
    <col min="9" max="9" width="15.5703125" customWidth="1"/>
    <col min="10" max="10" width="9" bestFit="1" customWidth="1"/>
    <col min="11" max="11" width="14.7109375" bestFit="1" customWidth="1"/>
    <col min="12" max="12" width="11.85546875" bestFit="1" customWidth="1"/>
    <col min="14" max="20" width="11.7109375" customWidth="1"/>
  </cols>
  <sheetData>
    <row r="1" spans="1:21" ht="42.75" customHeight="1" x14ac:dyDescent="0.25">
      <c r="A1" s="6" t="s">
        <v>12</v>
      </c>
      <c r="B1" s="6" t="s">
        <v>0</v>
      </c>
      <c r="C1" s="6" t="s">
        <v>1</v>
      </c>
      <c r="D1" s="6" t="s">
        <v>2</v>
      </c>
      <c r="E1" s="6" t="s">
        <v>11</v>
      </c>
      <c r="F1" s="6" t="s">
        <v>3</v>
      </c>
      <c r="H1" s="22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75" x14ac:dyDescent="0.25">
      <c r="A2" s="1">
        <v>1</v>
      </c>
      <c r="B2" s="2" t="s">
        <v>10</v>
      </c>
      <c r="C2" s="3" t="s">
        <v>5</v>
      </c>
      <c r="D2" s="4" t="s">
        <v>7</v>
      </c>
      <c r="E2">
        <v>54</v>
      </c>
      <c r="F2" s="1">
        <v>33</v>
      </c>
      <c r="H2">
        <f>IF(B2="мужчина",1,0)</f>
        <v>0</v>
      </c>
      <c r="L2" s="7"/>
      <c r="M2" s="7"/>
      <c r="N2" s="38"/>
      <c r="O2" s="38"/>
      <c r="P2" s="8"/>
      <c r="Q2" s="9"/>
      <c r="R2" s="38"/>
      <c r="S2" s="38"/>
      <c r="T2" s="8"/>
      <c r="U2" s="10"/>
    </row>
    <row r="3" spans="1:21" ht="15.75" x14ac:dyDescent="0.25">
      <c r="A3" s="1">
        <v>1</v>
      </c>
      <c r="B3" s="2" t="s">
        <v>10</v>
      </c>
      <c r="C3" s="3" t="s">
        <v>5</v>
      </c>
      <c r="D3" s="4" t="s">
        <v>7</v>
      </c>
      <c r="E3">
        <v>54</v>
      </c>
      <c r="F3" s="1">
        <v>33</v>
      </c>
      <c r="H3">
        <f t="shared" ref="H3:H66" si="0">IF(B3="мужчина",1,0)</f>
        <v>0</v>
      </c>
      <c r="L3" s="7"/>
      <c r="M3" s="7"/>
      <c r="N3" s="8"/>
      <c r="O3" s="8"/>
      <c r="P3" s="8"/>
      <c r="Q3" s="9"/>
      <c r="R3" s="8"/>
      <c r="S3" s="8"/>
      <c r="T3" s="8"/>
      <c r="U3" s="10"/>
    </row>
    <row r="4" spans="1:21" ht="15.75" x14ac:dyDescent="0.25">
      <c r="A4" s="1">
        <v>1</v>
      </c>
      <c r="B4" s="2" t="s">
        <v>10</v>
      </c>
      <c r="C4" s="3" t="s">
        <v>5</v>
      </c>
      <c r="D4" s="4" t="s">
        <v>6</v>
      </c>
      <c r="E4">
        <v>54</v>
      </c>
      <c r="F4" s="1">
        <v>41</v>
      </c>
      <c r="H4">
        <f t="shared" si="0"/>
        <v>0</v>
      </c>
      <c r="L4" s="7"/>
      <c r="M4" s="7"/>
      <c r="N4" s="8"/>
      <c r="O4" s="8"/>
      <c r="P4" s="11"/>
      <c r="Q4" s="9"/>
      <c r="R4" s="8"/>
      <c r="S4" s="8"/>
      <c r="T4" s="11"/>
      <c r="U4" s="10"/>
    </row>
    <row r="5" spans="1:21" ht="15.75" x14ac:dyDescent="0.25">
      <c r="A5" s="1">
        <v>1</v>
      </c>
      <c r="B5" s="2" t="s">
        <v>10</v>
      </c>
      <c r="C5" s="3" t="s">
        <v>5</v>
      </c>
      <c r="D5" s="4" t="s">
        <v>6</v>
      </c>
      <c r="E5">
        <v>54</v>
      </c>
      <c r="F5" s="1">
        <v>41</v>
      </c>
      <c r="H5">
        <f t="shared" si="0"/>
        <v>0</v>
      </c>
      <c r="L5" s="7"/>
      <c r="M5" s="7"/>
      <c r="N5" s="8"/>
      <c r="O5" s="8"/>
      <c r="P5" s="11"/>
      <c r="Q5" s="9"/>
      <c r="R5" s="8"/>
      <c r="S5" s="8"/>
      <c r="T5" s="11"/>
      <c r="U5" s="10"/>
    </row>
    <row r="6" spans="1:21" ht="15.75" x14ac:dyDescent="0.25">
      <c r="A6" s="1">
        <v>1</v>
      </c>
      <c r="B6" s="2" t="s">
        <v>10</v>
      </c>
      <c r="C6" s="3" t="s">
        <v>5</v>
      </c>
      <c r="D6" s="4" t="s">
        <v>7</v>
      </c>
      <c r="E6">
        <v>54</v>
      </c>
      <c r="F6" s="1">
        <v>60</v>
      </c>
      <c r="H6">
        <f t="shared" si="0"/>
        <v>0</v>
      </c>
      <c r="L6" s="7"/>
      <c r="M6" s="7"/>
      <c r="N6" s="8"/>
      <c r="O6" s="8"/>
      <c r="P6" s="11"/>
      <c r="Q6" s="9"/>
      <c r="R6" s="8"/>
      <c r="S6" s="8"/>
      <c r="T6" s="11"/>
      <c r="U6" s="10"/>
    </row>
    <row r="7" spans="1:21" ht="15.75" x14ac:dyDescent="0.25">
      <c r="A7" s="1">
        <v>1</v>
      </c>
      <c r="B7" s="2" t="s">
        <v>10</v>
      </c>
      <c r="C7" s="3" t="s">
        <v>5</v>
      </c>
      <c r="D7" s="4" t="s">
        <v>7</v>
      </c>
      <c r="E7">
        <v>54</v>
      </c>
      <c r="F7" s="1">
        <v>60</v>
      </c>
      <c r="H7">
        <f t="shared" si="0"/>
        <v>0</v>
      </c>
      <c r="L7" s="7"/>
      <c r="M7" s="7"/>
      <c r="N7" s="8"/>
      <c r="O7" s="8"/>
      <c r="P7" s="11"/>
      <c r="Q7" s="9"/>
      <c r="R7" s="8"/>
      <c r="S7" s="8"/>
      <c r="T7" s="11"/>
      <c r="U7" s="10"/>
    </row>
    <row r="8" spans="1:21" ht="15.75" x14ac:dyDescent="0.25">
      <c r="A8" s="1">
        <v>1</v>
      </c>
      <c r="B8" s="2" t="s">
        <v>10</v>
      </c>
      <c r="C8" s="3" t="s">
        <v>5</v>
      </c>
      <c r="D8" s="4" t="s">
        <v>7</v>
      </c>
      <c r="E8">
        <v>66</v>
      </c>
      <c r="F8" s="1">
        <v>35</v>
      </c>
      <c r="H8">
        <f t="shared" si="0"/>
        <v>0</v>
      </c>
      <c r="L8" s="7"/>
      <c r="M8" s="7"/>
      <c r="N8" s="8"/>
      <c r="O8" s="8"/>
      <c r="P8" s="11"/>
      <c r="Q8" s="9"/>
      <c r="R8" s="8"/>
      <c r="S8" s="8"/>
      <c r="T8" s="11"/>
      <c r="U8" s="10"/>
    </row>
    <row r="9" spans="1:21" ht="15.75" x14ac:dyDescent="0.25">
      <c r="A9" s="1">
        <v>1</v>
      </c>
      <c r="B9" s="2" t="s">
        <v>10</v>
      </c>
      <c r="C9" s="3" t="s">
        <v>5</v>
      </c>
      <c r="D9" s="4" t="s">
        <v>7</v>
      </c>
      <c r="E9">
        <v>66</v>
      </c>
      <c r="F9" s="1">
        <v>35</v>
      </c>
      <c r="H9">
        <f t="shared" si="0"/>
        <v>0</v>
      </c>
      <c r="L9" s="7"/>
      <c r="M9" s="7"/>
      <c r="N9" s="8"/>
      <c r="O9" s="8"/>
      <c r="P9" s="11"/>
      <c r="Q9" s="9"/>
      <c r="R9" s="8"/>
      <c r="S9" s="8"/>
      <c r="T9" s="11"/>
      <c r="U9" s="10"/>
    </row>
    <row r="10" spans="1:21" ht="15.75" x14ac:dyDescent="0.25">
      <c r="A10" s="1">
        <v>1</v>
      </c>
      <c r="B10" s="2" t="s">
        <v>10</v>
      </c>
      <c r="C10" s="3" t="s">
        <v>5</v>
      </c>
      <c r="D10" s="4" t="s">
        <v>9</v>
      </c>
      <c r="E10">
        <v>66</v>
      </c>
      <c r="F10" s="1">
        <v>39</v>
      </c>
      <c r="H10">
        <f t="shared" si="0"/>
        <v>0</v>
      </c>
      <c r="L10" s="7"/>
      <c r="M10" s="7"/>
      <c r="N10" s="8"/>
      <c r="O10" s="8"/>
      <c r="P10" s="11"/>
      <c r="Q10" s="9"/>
      <c r="R10" s="8"/>
      <c r="S10" s="8"/>
      <c r="T10" s="11"/>
      <c r="U10" s="10"/>
    </row>
    <row r="11" spans="1:21" ht="15.75" x14ac:dyDescent="0.25">
      <c r="A11" s="1">
        <v>1</v>
      </c>
      <c r="B11" s="2" t="s">
        <v>10</v>
      </c>
      <c r="C11" s="3" t="s">
        <v>5</v>
      </c>
      <c r="D11" s="4" t="s">
        <v>9</v>
      </c>
      <c r="E11">
        <v>66</v>
      </c>
      <c r="F11" s="1">
        <v>39</v>
      </c>
      <c r="H11">
        <f t="shared" si="0"/>
        <v>0</v>
      </c>
      <c r="L11" s="7"/>
      <c r="M11" s="7"/>
      <c r="N11" s="8"/>
      <c r="O11" s="8"/>
      <c r="P11" s="11"/>
      <c r="Q11" s="9"/>
      <c r="R11" s="8"/>
      <c r="S11" s="8"/>
      <c r="T11" s="11"/>
      <c r="U11" s="10"/>
    </row>
    <row r="12" spans="1:21" ht="15.75" x14ac:dyDescent="0.25">
      <c r="A12" s="1">
        <v>1</v>
      </c>
      <c r="B12" s="2" t="s">
        <v>10</v>
      </c>
      <c r="C12" s="3" t="s">
        <v>5</v>
      </c>
      <c r="D12" s="4" t="s">
        <v>9</v>
      </c>
      <c r="E12">
        <v>108</v>
      </c>
      <c r="F12" s="1">
        <v>26</v>
      </c>
      <c r="H12">
        <f t="shared" si="0"/>
        <v>0</v>
      </c>
      <c r="L12" s="7"/>
      <c r="M12" s="7"/>
      <c r="N12" s="8"/>
      <c r="O12" s="8"/>
      <c r="P12" s="11"/>
      <c r="Q12" s="9"/>
      <c r="R12" s="8"/>
      <c r="S12" s="8"/>
      <c r="T12" s="11"/>
      <c r="U12" s="10"/>
    </row>
    <row r="13" spans="1:21" ht="15.75" x14ac:dyDescent="0.25">
      <c r="A13" s="1">
        <v>1</v>
      </c>
      <c r="B13" s="2" t="s">
        <v>10</v>
      </c>
      <c r="C13" s="3" t="s">
        <v>5</v>
      </c>
      <c r="D13" s="4" t="s">
        <v>9</v>
      </c>
      <c r="E13">
        <v>108</v>
      </c>
      <c r="F13" s="1">
        <v>26</v>
      </c>
      <c r="H13">
        <f t="shared" si="0"/>
        <v>0</v>
      </c>
      <c r="L13" s="7"/>
      <c r="M13" s="7"/>
      <c r="N13" s="8"/>
      <c r="O13" s="8"/>
      <c r="P13" s="11"/>
      <c r="Q13" s="9"/>
      <c r="R13" s="8"/>
      <c r="S13" s="8"/>
      <c r="T13" s="11"/>
      <c r="U13" s="10"/>
    </row>
    <row r="14" spans="1:21" ht="15.75" x14ac:dyDescent="0.25">
      <c r="A14" s="1">
        <v>1</v>
      </c>
      <c r="B14" s="2" t="s">
        <v>4</v>
      </c>
      <c r="C14" s="3" t="s">
        <v>5</v>
      </c>
      <c r="D14" s="4" t="s">
        <v>6</v>
      </c>
      <c r="E14">
        <v>39</v>
      </c>
      <c r="F14" s="1">
        <v>35</v>
      </c>
      <c r="H14">
        <f t="shared" si="0"/>
        <v>1</v>
      </c>
      <c r="L14" s="7"/>
      <c r="M14" s="7"/>
      <c r="N14" s="8"/>
      <c r="O14" s="8"/>
      <c r="P14" s="11"/>
      <c r="Q14" s="9"/>
      <c r="R14" s="8"/>
      <c r="S14" s="8"/>
      <c r="T14" s="11"/>
      <c r="U14" s="10"/>
    </row>
    <row r="15" spans="1:21" ht="15.75" x14ac:dyDescent="0.25">
      <c r="A15" s="1">
        <v>1</v>
      </c>
      <c r="B15" s="2" t="s">
        <v>4</v>
      </c>
      <c r="C15" s="3" t="s">
        <v>5</v>
      </c>
      <c r="D15" s="4" t="s">
        <v>6</v>
      </c>
      <c r="E15">
        <v>39</v>
      </c>
      <c r="F15" s="1">
        <v>35</v>
      </c>
      <c r="H15">
        <f t="shared" si="0"/>
        <v>1</v>
      </c>
      <c r="L15" s="7"/>
      <c r="M15" s="7"/>
      <c r="N15" s="8"/>
      <c r="O15" s="8"/>
      <c r="P15" s="11"/>
      <c r="Q15" s="9"/>
      <c r="R15" s="8"/>
      <c r="S15" s="8"/>
      <c r="T15" s="11"/>
      <c r="U15" s="10"/>
    </row>
    <row r="16" spans="1:21" ht="15.75" x14ac:dyDescent="0.25">
      <c r="A16" s="1">
        <v>1</v>
      </c>
      <c r="B16" s="2" t="s">
        <v>4</v>
      </c>
      <c r="C16" s="3" t="s">
        <v>5</v>
      </c>
      <c r="D16" s="4" t="s">
        <v>6</v>
      </c>
      <c r="E16">
        <v>57</v>
      </c>
      <c r="F16" s="1">
        <v>32</v>
      </c>
      <c r="H16">
        <f t="shared" si="0"/>
        <v>1</v>
      </c>
      <c r="L16" s="7"/>
      <c r="M16" s="7"/>
      <c r="N16" s="8"/>
      <c r="O16" s="8"/>
      <c r="P16" s="11"/>
      <c r="Q16" s="9"/>
      <c r="R16" s="38"/>
      <c r="S16" s="38"/>
      <c r="T16" s="8"/>
      <c r="U16" s="10"/>
    </row>
    <row r="17" spans="1:21" ht="15.75" x14ac:dyDescent="0.25">
      <c r="A17" s="1">
        <v>1</v>
      </c>
      <c r="B17" s="2" t="s">
        <v>4</v>
      </c>
      <c r="C17" s="3" t="s">
        <v>5</v>
      </c>
      <c r="D17" s="4" t="s">
        <v>6</v>
      </c>
      <c r="E17">
        <v>57</v>
      </c>
      <c r="F17" s="1">
        <v>32</v>
      </c>
      <c r="H17">
        <f t="shared" si="0"/>
        <v>1</v>
      </c>
      <c r="L17" s="7"/>
      <c r="M17" s="7"/>
      <c r="N17" s="38"/>
      <c r="O17" s="38"/>
      <c r="P17" s="8"/>
      <c r="Q17" s="9"/>
      <c r="R17" s="9"/>
      <c r="S17" s="9"/>
      <c r="T17" s="9"/>
      <c r="U17" s="10"/>
    </row>
    <row r="18" spans="1:21" x14ac:dyDescent="0.25">
      <c r="A18" s="1">
        <v>1</v>
      </c>
      <c r="B18" s="2" t="s">
        <v>4</v>
      </c>
      <c r="C18" s="3" t="s">
        <v>5</v>
      </c>
      <c r="D18" s="4" t="s">
        <v>7</v>
      </c>
      <c r="E18">
        <v>57</v>
      </c>
      <c r="F18" s="1">
        <v>36</v>
      </c>
      <c r="H18">
        <f t="shared" si="0"/>
        <v>1</v>
      </c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25">
      <c r="A19" s="1">
        <v>1</v>
      </c>
      <c r="B19" s="2" t="s">
        <v>4</v>
      </c>
      <c r="C19" s="3" t="s">
        <v>5</v>
      </c>
      <c r="D19" s="4" t="s">
        <v>7</v>
      </c>
      <c r="E19">
        <v>57</v>
      </c>
      <c r="F19" s="1">
        <v>36</v>
      </c>
      <c r="H19">
        <f t="shared" si="0"/>
        <v>1</v>
      </c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25">
      <c r="A20" s="1">
        <v>1</v>
      </c>
      <c r="B20" s="2" t="s">
        <v>4</v>
      </c>
      <c r="C20" s="3" t="s">
        <v>5</v>
      </c>
      <c r="D20" s="4" t="s">
        <v>6</v>
      </c>
      <c r="E20">
        <v>57</v>
      </c>
      <c r="F20" s="1">
        <v>50</v>
      </c>
      <c r="H20">
        <f t="shared" si="0"/>
        <v>1</v>
      </c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5">
      <c r="A21" s="1">
        <v>1</v>
      </c>
      <c r="B21" s="2" t="s">
        <v>4</v>
      </c>
      <c r="C21" s="3" t="s">
        <v>5</v>
      </c>
      <c r="D21" s="4" t="s">
        <v>6</v>
      </c>
      <c r="E21">
        <v>57</v>
      </c>
      <c r="F21" s="1">
        <v>50</v>
      </c>
      <c r="H21">
        <f t="shared" si="0"/>
        <v>1</v>
      </c>
    </row>
    <row r="22" spans="1:21" x14ac:dyDescent="0.25">
      <c r="A22" s="1">
        <v>1</v>
      </c>
      <c r="B22" s="2" t="s">
        <v>4</v>
      </c>
      <c r="C22" s="3" t="s">
        <v>5</v>
      </c>
      <c r="D22" s="4" t="s">
        <v>7</v>
      </c>
      <c r="E22">
        <v>57</v>
      </c>
      <c r="F22" s="1">
        <v>65</v>
      </c>
      <c r="H22">
        <f t="shared" si="0"/>
        <v>1</v>
      </c>
    </row>
    <row r="23" spans="1:21" x14ac:dyDescent="0.25">
      <c r="A23" s="1">
        <v>1</v>
      </c>
      <c r="B23" s="2" t="s">
        <v>4</v>
      </c>
      <c r="C23" s="3" t="s">
        <v>5</v>
      </c>
      <c r="D23" s="4" t="s">
        <v>7</v>
      </c>
      <c r="E23">
        <v>57</v>
      </c>
      <c r="F23" s="1">
        <v>65</v>
      </c>
      <c r="H23">
        <f t="shared" si="0"/>
        <v>1</v>
      </c>
    </row>
    <row r="24" spans="1:21" x14ac:dyDescent="0.25">
      <c r="A24" s="1">
        <v>2</v>
      </c>
      <c r="B24" s="2" t="s">
        <v>10</v>
      </c>
      <c r="C24" s="3" t="s">
        <v>5</v>
      </c>
      <c r="D24" s="4" t="s">
        <v>9</v>
      </c>
      <c r="E24">
        <v>66</v>
      </c>
      <c r="F24" s="1">
        <v>51</v>
      </c>
      <c r="H24">
        <f t="shared" si="0"/>
        <v>0</v>
      </c>
    </row>
    <row r="25" spans="1:21" x14ac:dyDescent="0.25">
      <c r="A25" s="1">
        <v>2</v>
      </c>
      <c r="B25" s="2" t="s">
        <v>10</v>
      </c>
      <c r="C25" s="3" t="s">
        <v>5</v>
      </c>
      <c r="D25" s="4" t="s">
        <v>9</v>
      </c>
      <c r="E25">
        <v>66</v>
      </c>
      <c r="F25" s="1">
        <v>51</v>
      </c>
      <c r="H25">
        <f t="shared" si="0"/>
        <v>0</v>
      </c>
    </row>
    <row r="26" spans="1:21" x14ac:dyDescent="0.25">
      <c r="A26" s="1">
        <v>2</v>
      </c>
      <c r="B26" s="2" t="s">
        <v>4</v>
      </c>
      <c r="C26" s="3" t="s">
        <v>5</v>
      </c>
      <c r="D26" s="4" t="s">
        <v>6</v>
      </c>
      <c r="E26">
        <v>54</v>
      </c>
      <c r="F26" s="1">
        <v>42</v>
      </c>
      <c r="H26">
        <f t="shared" si="0"/>
        <v>1</v>
      </c>
    </row>
    <row r="27" spans="1:21" x14ac:dyDescent="0.25">
      <c r="A27" s="1">
        <v>2</v>
      </c>
      <c r="B27" s="2" t="s">
        <v>4</v>
      </c>
      <c r="C27" s="3" t="s">
        <v>5</v>
      </c>
      <c r="D27" s="4" t="s">
        <v>6</v>
      </c>
      <c r="E27">
        <v>54</v>
      </c>
      <c r="F27" s="1">
        <v>42</v>
      </c>
      <c r="H27">
        <f t="shared" si="0"/>
        <v>1</v>
      </c>
    </row>
    <row r="28" spans="1:21" x14ac:dyDescent="0.25">
      <c r="A28" s="1">
        <v>2</v>
      </c>
      <c r="B28" s="2" t="s">
        <v>4</v>
      </c>
      <c r="C28" s="3" t="s">
        <v>5</v>
      </c>
      <c r="D28" s="4" t="s">
        <v>7</v>
      </c>
      <c r="E28">
        <v>54</v>
      </c>
      <c r="F28" s="1">
        <v>52</v>
      </c>
      <c r="H28">
        <f t="shared" si="0"/>
        <v>1</v>
      </c>
    </row>
    <row r="29" spans="1:21" x14ac:dyDescent="0.25">
      <c r="A29" s="1">
        <v>2</v>
      </c>
      <c r="B29" s="2" t="s">
        <v>4</v>
      </c>
      <c r="C29" s="3" t="s">
        <v>5</v>
      </c>
      <c r="D29" s="4" t="s">
        <v>7</v>
      </c>
      <c r="E29">
        <v>54</v>
      </c>
      <c r="F29" s="1">
        <v>52</v>
      </c>
      <c r="H29">
        <f t="shared" si="0"/>
        <v>1</v>
      </c>
    </row>
    <row r="30" spans="1:21" x14ac:dyDescent="0.25">
      <c r="A30" s="1">
        <v>2</v>
      </c>
      <c r="B30" s="2" t="s">
        <v>4</v>
      </c>
      <c r="C30" s="3" t="s">
        <v>5</v>
      </c>
      <c r="D30" s="4" t="s">
        <v>6</v>
      </c>
      <c r="E30">
        <v>81</v>
      </c>
      <c r="F30" s="1">
        <v>27</v>
      </c>
      <c r="H30">
        <f t="shared" si="0"/>
        <v>1</v>
      </c>
    </row>
    <row r="31" spans="1:21" x14ac:dyDescent="0.25">
      <c r="A31" s="1">
        <v>2</v>
      </c>
      <c r="B31" s="2" t="s">
        <v>4</v>
      </c>
      <c r="C31" s="3" t="s">
        <v>5</v>
      </c>
      <c r="D31" s="4" t="s">
        <v>6</v>
      </c>
      <c r="E31">
        <v>81</v>
      </c>
      <c r="F31" s="1">
        <v>27</v>
      </c>
      <c r="H31">
        <f t="shared" si="0"/>
        <v>1</v>
      </c>
    </row>
    <row r="32" spans="1:21" x14ac:dyDescent="0.25">
      <c r="A32" s="1">
        <v>2</v>
      </c>
      <c r="B32" s="2" t="s">
        <v>4</v>
      </c>
      <c r="C32" s="3" t="s">
        <v>5</v>
      </c>
      <c r="D32" s="4" t="s">
        <v>7</v>
      </c>
      <c r="E32">
        <v>81</v>
      </c>
      <c r="F32" s="1">
        <v>30</v>
      </c>
      <c r="H32">
        <f t="shared" si="0"/>
        <v>1</v>
      </c>
    </row>
    <row r="33" spans="1:10" x14ac:dyDescent="0.25">
      <c r="A33" s="1">
        <v>2</v>
      </c>
      <c r="B33" s="2" t="s">
        <v>4</v>
      </c>
      <c r="C33" s="3" t="s">
        <v>5</v>
      </c>
      <c r="D33" s="4" t="s">
        <v>7</v>
      </c>
      <c r="E33">
        <v>81</v>
      </c>
      <c r="F33" s="1">
        <v>30</v>
      </c>
      <c r="H33">
        <f t="shared" si="0"/>
        <v>1</v>
      </c>
    </row>
    <row r="34" spans="1:10" x14ac:dyDescent="0.25">
      <c r="A34" s="1">
        <v>2</v>
      </c>
      <c r="B34" s="2" t="s">
        <v>4</v>
      </c>
      <c r="C34" s="3" t="s">
        <v>5</v>
      </c>
      <c r="D34" s="4" t="s">
        <v>9</v>
      </c>
      <c r="E34">
        <v>93</v>
      </c>
      <c r="F34" s="1">
        <v>44</v>
      </c>
      <c r="H34">
        <f t="shared" si="0"/>
        <v>1</v>
      </c>
    </row>
    <row r="35" spans="1:10" x14ac:dyDescent="0.25">
      <c r="A35" s="1">
        <v>2</v>
      </c>
      <c r="B35" s="2" t="s">
        <v>4</v>
      </c>
      <c r="C35" s="3" t="s">
        <v>5</v>
      </c>
      <c r="D35" s="4" t="s">
        <v>9</v>
      </c>
      <c r="E35">
        <v>93</v>
      </c>
      <c r="F35" s="1">
        <v>44</v>
      </c>
      <c r="H35">
        <f t="shared" si="0"/>
        <v>1</v>
      </c>
    </row>
    <row r="36" spans="1:10" x14ac:dyDescent="0.25">
      <c r="A36" s="1">
        <v>2</v>
      </c>
      <c r="B36" s="2" t="s">
        <v>4</v>
      </c>
      <c r="C36" s="3" t="s">
        <v>5</v>
      </c>
      <c r="D36" s="4" t="s">
        <v>6</v>
      </c>
      <c r="E36">
        <v>108</v>
      </c>
      <c r="F36" s="1">
        <v>42</v>
      </c>
      <c r="H36">
        <f t="shared" si="0"/>
        <v>1</v>
      </c>
    </row>
    <row r="37" spans="1:10" x14ac:dyDescent="0.25">
      <c r="A37" s="1">
        <v>2</v>
      </c>
      <c r="B37" s="2" t="s">
        <v>4</v>
      </c>
      <c r="C37" s="3" t="s">
        <v>5</v>
      </c>
      <c r="D37" s="4" t="s">
        <v>6</v>
      </c>
      <c r="E37">
        <v>108</v>
      </c>
      <c r="F37" s="1">
        <v>42</v>
      </c>
      <c r="H37">
        <f t="shared" si="0"/>
        <v>1</v>
      </c>
    </row>
    <row r="38" spans="1:10" x14ac:dyDescent="0.25">
      <c r="A38" s="1">
        <v>3</v>
      </c>
      <c r="B38" s="2" t="s">
        <v>10</v>
      </c>
      <c r="C38" s="3" t="s">
        <v>5</v>
      </c>
      <c r="D38" s="4" t="s">
        <v>7</v>
      </c>
      <c r="E38">
        <v>81</v>
      </c>
      <c r="F38" s="1">
        <v>59</v>
      </c>
      <c r="H38">
        <f t="shared" si="0"/>
        <v>0</v>
      </c>
      <c r="J38" s="5"/>
    </row>
    <row r="39" spans="1:10" x14ac:dyDescent="0.25">
      <c r="A39" s="1">
        <v>3</v>
      </c>
      <c r="B39" s="2" t="s">
        <v>10</v>
      </c>
      <c r="C39" s="3" t="s">
        <v>5</v>
      </c>
      <c r="D39" s="4" t="s">
        <v>7</v>
      </c>
      <c r="E39">
        <v>81</v>
      </c>
      <c r="F39" s="1">
        <v>59</v>
      </c>
      <c r="H39">
        <f t="shared" si="0"/>
        <v>0</v>
      </c>
      <c r="J39" s="5"/>
    </row>
    <row r="40" spans="1:10" x14ac:dyDescent="0.25">
      <c r="A40" s="1">
        <v>3</v>
      </c>
      <c r="B40" s="2" t="s">
        <v>10</v>
      </c>
      <c r="C40" s="3" t="s">
        <v>5</v>
      </c>
      <c r="D40" s="4" t="s">
        <v>6</v>
      </c>
      <c r="E40">
        <v>108</v>
      </c>
      <c r="F40" s="1">
        <v>21</v>
      </c>
      <c r="H40">
        <f t="shared" si="0"/>
        <v>0</v>
      </c>
      <c r="J40" s="5"/>
    </row>
    <row r="41" spans="1:10" x14ac:dyDescent="0.25">
      <c r="A41" s="1">
        <v>3</v>
      </c>
      <c r="B41" s="2" t="s">
        <v>10</v>
      </c>
      <c r="C41" s="3" t="s">
        <v>5</v>
      </c>
      <c r="D41" s="4" t="s">
        <v>6</v>
      </c>
      <c r="E41">
        <v>108</v>
      </c>
      <c r="F41" s="1">
        <v>21</v>
      </c>
      <c r="H41">
        <f t="shared" si="0"/>
        <v>0</v>
      </c>
      <c r="J41" s="5"/>
    </row>
    <row r="42" spans="1:10" x14ac:dyDescent="0.25">
      <c r="A42" s="1">
        <v>3</v>
      </c>
      <c r="B42" s="2" t="s">
        <v>10</v>
      </c>
      <c r="C42" s="3" t="s">
        <v>5</v>
      </c>
      <c r="D42" s="4" t="s">
        <v>7</v>
      </c>
      <c r="E42">
        <v>108</v>
      </c>
      <c r="F42" s="1">
        <v>59</v>
      </c>
      <c r="H42">
        <f t="shared" si="0"/>
        <v>0</v>
      </c>
      <c r="J42" s="5"/>
    </row>
    <row r="43" spans="1:10" x14ac:dyDescent="0.25">
      <c r="A43" s="1">
        <v>3</v>
      </c>
      <c r="B43" s="2" t="s">
        <v>10</v>
      </c>
      <c r="C43" s="3" t="s">
        <v>5</v>
      </c>
      <c r="D43" s="4" t="s">
        <v>7</v>
      </c>
      <c r="E43">
        <v>108</v>
      </c>
      <c r="F43" s="1">
        <v>59</v>
      </c>
      <c r="H43">
        <f t="shared" si="0"/>
        <v>0</v>
      </c>
      <c r="J43" s="5"/>
    </row>
    <row r="44" spans="1:10" x14ac:dyDescent="0.25">
      <c r="A44" s="1">
        <v>3</v>
      </c>
      <c r="B44" s="2" t="s">
        <v>10</v>
      </c>
      <c r="C44" s="3" t="s">
        <v>5</v>
      </c>
      <c r="D44" s="4" t="s">
        <v>6</v>
      </c>
      <c r="E44">
        <v>132</v>
      </c>
      <c r="F44" s="1">
        <v>30</v>
      </c>
      <c r="H44">
        <f t="shared" si="0"/>
        <v>0</v>
      </c>
      <c r="J44" s="5"/>
    </row>
    <row r="45" spans="1:10" x14ac:dyDescent="0.25">
      <c r="A45" s="1">
        <v>3</v>
      </c>
      <c r="B45" s="2" t="s">
        <v>10</v>
      </c>
      <c r="C45" s="3" t="s">
        <v>5</v>
      </c>
      <c r="D45" s="4" t="s">
        <v>6</v>
      </c>
      <c r="E45">
        <v>132</v>
      </c>
      <c r="F45" s="1">
        <v>30</v>
      </c>
      <c r="H45">
        <f t="shared" si="0"/>
        <v>0</v>
      </c>
      <c r="J45" s="5"/>
    </row>
    <row r="46" spans="1:10" x14ac:dyDescent="0.25">
      <c r="A46" s="1">
        <v>3</v>
      </c>
      <c r="B46" s="2" t="s">
        <v>10</v>
      </c>
      <c r="C46" s="3" t="s">
        <v>5</v>
      </c>
      <c r="D46" s="4" t="s">
        <v>7</v>
      </c>
      <c r="E46">
        <v>174</v>
      </c>
      <c r="F46" s="1">
        <v>58</v>
      </c>
      <c r="H46">
        <f t="shared" si="0"/>
        <v>0</v>
      </c>
      <c r="J46" s="5"/>
    </row>
    <row r="47" spans="1:10" x14ac:dyDescent="0.25">
      <c r="A47" s="1">
        <v>3</v>
      </c>
      <c r="B47" s="2" t="s">
        <v>10</v>
      </c>
      <c r="C47" s="3" t="s">
        <v>5</v>
      </c>
      <c r="D47" s="4" t="s">
        <v>7</v>
      </c>
      <c r="E47">
        <v>174</v>
      </c>
      <c r="F47" s="1">
        <v>58</v>
      </c>
      <c r="H47">
        <f t="shared" si="0"/>
        <v>0</v>
      </c>
      <c r="J47" s="5"/>
    </row>
    <row r="48" spans="1:10" x14ac:dyDescent="0.25">
      <c r="A48" s="1">
        <v>3</v>
      </c>
      <c r="B48" s="2" t="s">
        <v>4</v>
      </c>
      <c r="C48" s="3" t="s">
        <v>5</v>
      </c>
      <c r="D48" s="4" t="s">
        <v>6</v>
      </c>
      <c r="E48">
        <v>54</v>
      </c>
      <c r="F48" s="1">
        <v>51</v>
      </c>
      <c r="H48">
        <f t="shared" si="0"/>
        <v>1</v>
      </c>
      <c r="J48" s="5"/>
    </row>
    <row r="49" spans="1:10" x14ac:dyDescent="0.25">
      <c r="A49" s="1">
        <v>3</v>
      </c>
      <c r="B49" s="2" t="s">
        <v>4</v>
      </c>
      <c r="C49" s="3" t="s">
        <v>5</v>
      </c>
      <c r="D49" s="4" t="s">
        <v>6</v>
      </c>
      <c r="E49">
        <v>54</v>
      </c>
      <c r="F49" s="1">
        <v>51</v>
      </c>
      <c r="H49">
        <f t="shared" si="0"/>
        <v>1</v>
      </c>
      <c r="J49" s="5"/>
    </row>
    <row r="50" spans="1:10" x14ac:dyDescent="0.25">
      <c r="A50" s="1">
        <v>3</v>
      </c>
      <c r="B50" s="2" t="s">
        <v>4</v>
      </c>
      <c r="C50" s="3" t="s">
        <v>5</v>
      </c>
      <c r="D50" s="4" t="s">
        <v>6</v>
      </c>
      <c r="E50">
        <v>54</v>
      </c>
      <c r="F50" s="1">
        <v>62</v>
      </c>
      <c r="H50">
        <f t="shared" si="0"/>
        <v>1</v>
      </c>
      <c r="J50" s="5"/>
    </row>
    <row r="51" spans="1:10" x14ac:dyDescent="0.25">
      <c r="A51" s="1">
        <v>3</v>
      </c>
      <c r="B51" s="2" t="s">
        <v>4</v>
      </c>
      <c r="C51" s="3" t="s">
        <v>5</v>
      </c>
      <c r="D51" s="4" t="s">
        <v>6</v>
      </c>
      <c r="E51">
        <v>54</v>
      </c>
      <c r="F51" s="1">
        <v>62</v>
      </c>
      <c r="H51">
        <f t="shared" si="0"/>
        <v>1</v>
      </c>
      <c r="J51" s="5"/>
    </row>
    <row r="52" spans="1:10" x14ac:dyDescent="0.25">
      <c r="A52" s="1">
        <v>3</v>
      </c>
      <c r="B52" s="2" t="s">
        <v>4</v>
      </c>
      <c r="C52" s="3" t="s">
        <v>5</v>
      </c>
      <c r="D52" s="4" t="s">
        <v>6</v>
      </c>
      <c r="E52">
        <v>60</v>
      </c>
      <c r="F52" s="1">
        <v>58</v>
      </c>
      <c r="H52">
        <f t="shared" si="0"/>
        <v>1</v>
      </c>
      <c r="J52" s="5"/>
    </row>
    <row r="53" spans="1:10" x14ac:dyDescent="0.25">
      <c r="A53" s="1">
        <v>3</v>
      </c>
      <c r="B53" s="2" t="s">
        <v>4</v>
      </c>
      <c r="C53" s="3" t="s">
        <v>5</v>
      </c>
      <c r="D53" s="4" t="s">
        <v>6</v>
      </c>
      <c r="E53">
        <v>60</v>
      </c>
      <c r="F53" s="1">
        <v>58</v>
      </c>
      <c r="H53">
        <f t="shared" si="0"/>
        <v>1</v>
      </c>
      <c r="J53" s="5"/>
    </row>
    <row r="54" spans="1:10" x14ac:dyDescent="0.25">
      <c r="A54" s="1">
        <v>3</v>
      </c>
      <c r="B54" s="2" t="s">
        <v>4</v>
      </c>
      <c r="C54" s="3" t="s">
        <v>5</v>
      </c>
      <c r="D54" s="4" t="s">
        <v>6</v>
      </c>
      <c r="E54">
        <v>66</v>
      </c>
      <c r="F54" s="1">
        <v>53</v>
      </c>
      <c r="H54">
        <f t="shared" si="0"/>
        <v>1</v>
      </c>
      <c r="J54" s="5"/>
    </row>
    <row r="55" spans="1:10" x14ac:dyDescent="0.25">
      <c r="A55" s="1">
        <v>3</v>
      </c>
      <c r="B55" s="2" t="s">
        <v>4</v>
      </c>
      <c r="C55" s="3" t="s">
        <v>5</v>
      </c>
      <c r="D55" s="4" t="s">
        <v>6</v>
      </c>
      <c r="E55">
        <v>66</v>
      </c>
      <c r="F55" s="1">
        <v>53</v>
      </c>
      <c r="H55">
        <f t="shared" si="0"/>
        <v>1</v>
      </c>
      <c r="J55" s="5"/>
    </row>
    <row r="56" spans="1:10" x14ac:dyDescent="0.25">
      <c r="A56" s="1">
        <v>3</v>
      </c>
      <c r="B56" s="2" t="s">
        <v>4</v>
      </c>
      <c r="C56" s="3" t="s">
        <v>5</v>
      </c>
      <c r="D56" s="4" t="s">
        <v>9</v>
      </c>
      <c r="E56">
        <v>81</v>
      </c>
      <c r="F56" s="1">
        <v>27</v>
      </c>
      <c r="H56">
        <f t="shared" si="0"/>
        <v>1</v>
      </c>
      <c r="J56" s="5"/>
    </row>
    <row r="57" spans="1:10" x14ac:dyDescent="0.25">
      <c r="A57" s="1">
        <v>3</v>
      </c>
      <c r="B57" s="2" t="s">
        <v>4</v>
      </c>
      <c r="C57" s="3" t="s">
        <v>5</v>
      </c>
      <c r="D57" s="4" t="s">
        <v>9</v>
      </c>
      <c r="E57">
        <v>81</v>
      </c>
      <c r="F57" s="1">
        <v>27</v>
      </c>
      <c r="H57">
        <f t="shared" si="0"/>
        <v>1</v>
      </c>
      <c r="J57" s="5"/>
    </row>
    <row r="58" spans="1:10" x14ac:dyDescent="0.25">
      <c r="A58" s="1">
        <v>3</v>
      </c>
      <c r="B58" s="2" t="s">
        <v>4</v>
      </c>
      <c r="C58" s="3" t="s">
        <v>5</v>
      </c>
      <c r="D58" s="4" t="s">
        <v>6</v>
      </c>
      <c r="E58">
        <v>81</v>
      </c>
      <c r="F58" s="1">
        <v>31</v>
      </c>
      <c r="H58">
        <f t="shared" si="0"/>
        <v>1</v>
      </c>
      <c r="J58" s="5"/>
    </row>
    <row r="59" spans="1:10" x14ac:dyDescent="0.25">
      <c r="A59" s="1">
        <v>3</v>
      </c>
      <c r="B59" s="2" t="s">
        <v>4</v>
      </c>
      <c r="C59" s="3" t="s">
        <v>5</v>
      </c>
      <c r="D59" s="4" t="s">
        <v>6</v>
      </c>
      <c r="E59">
        <v>81</v>
      </c>
      <c r="F59" s="1">
        <v>31</v>
      </c>
      <c r="H59">
        <f t="shared" si="0"/>
        <v>1</v>
      </c>
      <c r="J59" s="5"/>
    </row>
    <row r="60" spans="1:10" x14ac:dyDescent="0.25">
      <c r="A60" s="1">
        <v>3</v>
      </c>
      <c r="B60" s="2" t="s">
        <v>4</v>
      </c>
      <c r="C60" s="3" t="s">
        <v>5</v>
      </c>
      <c r="D60" s="4" t="s">
        <v>6</v>
      </c>
      <c r="E60">
        <v>81</v>
      </c>
      <c r="F60" s="1">
        <v>36</v>
      </c>
      <c r="H60">
        <f t="shared" si="0"/>
        <v>1</v>
      </c>
      <c r="J60" s="5"/>
    </row>
    <row r="61" spans="1:10" x14ac:dyDescent="0.25">
      <c r="A61" s="1">
        <v>3</v>
      </c>
      <c r="B61" s="2" t="s">
        <v>4</v>
      </c>
      <c r="C61" s="3" t="s">
        <v>5</v>
      </c>
      <c r="D61" s="4" t="s">
        <v>6</v>
      </c>
      <c r="E61">
        <v>81</v>
      </c>
      <c r="F61" s="1">
        <v>36</v>
      </c>
      <c r="H61">
        <f t="shared" si="0"/>
        <v>1</v>
      </c>
      <c r="J61" s="5"/>
    </row>
    <row r="62" spans="1:10" x14ac:dyDescent="0.25">
      <c r="A62" s="1">
        <v>3</v>
      </c>
      <c r="B62" s="2" t="s">
        <v>4</v>
      </c>
      <c r="C62" s="3" t="s">
        <v>5</v>
      </c>
      <c r="D62" s="4" t="s">
        <v>6</v>
      </c>
      <c r="E62">
        <v>81</v>
      </c>
      <c r="F62" s="1">
        <v>43</v>
      </c>
      <c r="H62">
        <f t="shared" si="0"/>
        <v>1</v>
      </c>
      <c r="J62" s="5"/>
    </row>
    <row r="63" spans="1:10" x14ac:dyDescent="0.25">
      <c r="A63" s="1">
        <v>3</v>
      </c>
      <c r="B63" s="2" t="s">
        <v>4</v>
      </c>
      <c r="C63" s="3" t="s">
        <v>5</v>
      </c>
      <c r="D63" s="4" t="s">
        <v>6</v>
      </c>
      <c r="E63">
        <v>81</v>
      </c>
      <c r="F63" s="1">
        <v>43</v>
      </c>
      <c r="H63">
        <f t="shared" si="0"/>
        <v>1</v>
      </c>
      <c r="J63" s="5"/>
    </row>
    <row r="64" spans="1:10" x14ac:dyDescent="0.25">
      <c r="A64" s="1">
        <v>3</v>
      </c>
      <c r="B64" s="2" t="s">
        <v>4</v>
      </c>
      <c r="C64" s="3" t="s">
        <v>5</v>
      </c>
      <c r="D64" s="4" t="s">
        <v>7</v>
      </c>
      <c r="E64">
        <v>81</v>
      </c>
      <c r="F64" s="1">
        <v>49</v>
      </c>
      <c r="H64">
        <f t="shared" si="0"/>
        <v>1</v>
      </c>
      <c r="J64" s="5"/>
    </row>
    <row r="65" spans="1:10" x14ac:dyDescent="0.25">
      <c r="A65" s="1">
        <v>3</v>
      </c>
      <c r="B65" s="2" t="s">
        <v>4</v>
      </c>
      <c r="C65" s="3" t="s">
        <v>5</v>
      </c>
      <c r="D65" s="4" t="s">
        <v>7</v>
      </c>
      <c r="E65">
        <v>81</v>
      </c>
      <c r="F65" s="1">
        <v>49</v>
      </c>
      <c r="H65">
        <f t="shared" si="0"/>
        <v>1</v>
      </c>
      <c r="J65" s="5"/>
    </row>
    <row r="66" spans="1:10" x14ac:dyDescent="0.25">
      <c r="A66" s="1">
        <v>3</v>
      </c>
      <c r="B66" s="2" t="s">
        <v>4</v>
      </c>
      <c r="C66" s="3" t="s">
        <v>5</v>
      </c>
      <c r="D66" s="4" t="s">
        <v>6</v>
      </c>
      <c r="E66">
        <v>81</v>
      </c>
      <c r="F66" s="1">
        <v>50</v>
      </c>
      <c r="H66">
        <f t="shared" si="0"/>
        <v>1</v>
      </c>
      <c r="J66" s="5"/>
    </row>
    <row r="67" spans="1:10" x14ac:dyDescent="0.25">
      <c r="A67" s="1">
        <v>3</v>
      </c>
      <c r="B67" s="2" t="s">
        <v>4</v>
      </c>
      <c r="C67" s="3" t="s">
        <v>5</v>
      </c>
      <c r="D67" s="4" t="s">
        <v>6</v>
      </c>
      <c r="E67">
        <v>81</v>
      </c>
      <c r="F67" s="1">
        <v>50</v>
      </c>
      <c r="H67">
        <f t="shared" ref="H67:H130" si="1">IF(B67="мужчина",1,0)</f>
        <v>1</v>
      </c>
      <c r="J67" s="5"/>
    </row>
    <row r="68" spans="1:10" x14ac:dyDescent="0.25">
      <c r="A68" s="1">
        <v>3</v>
      </c>
      <c r="B68" s="2" t="s">
        <v>4</v>
      </c>
      <c r="C68" s="3" t="s">
        <v>5</v>
      </c>
      <c r="D68" s="4" t="s">
        <v>9</v>
      </c>
      <c r="E68">
        <v>93</v>
      </c>
      <c r="F68" s="1">
        <v>34</v>
      </c>
      <c r="H68">
        <f t="shared" si="1"/>
        <v>1</v>
      </c>
      <c r="J68" s="5"/>
    </row>
    <row r="69" spans="1:10" x14ac:dyDescent="0.25">
      <c r="A69" s="1">
        <v>3</v>
      </c>
      <c r="B69" s="2" t="s">
        <v>4</v>
      </c>
      <c r="C69" s="3" t="s">
        <v>5</v>
      </c>
      <c r="D69" s="4" t="s">
        <v>9</v>
      </c>
      <c r="E69">
        <v>93</v>
      </c>
      <c r="F69" s="1">
        <v>34</v>
      </c>
      <c r="H69">
        <f t="shared" si="1"/>
        <v>1</v>
      </c>
      <c r="J69" s="5"/>
    </row>
    <row r="70" spans="1:10" x14ac:dyDescent="0.25">
      <c r="A70" s="1">
        <v>3</v>
      </c>
      <c r="B70" s="2" t="s">
        <v>4</v>
      </c>
      <c r="C70" s="3" t="s">
        <v>5</v>
      </c>
      <c r="D70" s="4" t="s">
        <v>6</v>
      </c>
      <c r="E70">
        <v>99</v>
      </c>
      <c r="F70" s="1">
        <v>41</v>
      </c>
      <c r="H70">
        <f t="shared" si="1"/>
        <v>1</v>
      </c>
      <c r="J70" s="5"/>
    </row>
    <row r="71" spans="1:10" x14ac:dyDescent="0.25">
      <c r="A71" s="1">
        <v>3</v>
      </c>
      <c r="B71" s="2" t="s">
        <v>4</v>
      </c>
      <c r="C71" s="3" t="s">
        <v>5</v>
      </c>
      <c r="D71" s="4" t="s">
        <v>6</v>
      </c>
      <c r="E71">
        <v>99</v>
      </c>
      <c r="F71" s="1">
        <v>41</v>
      </c>
      <c r="H71">
        <f t="shared" si="1"/>
        <v>1</v>
      </c>
      <c r="J71" s="5"/>
    </row>
    <row r="72" spans="1:10" x14ac:dyDescent="0.25">
      <c r="A72" s="1">
        <v>3</v>
      </c>
      <c r="B72" s="2" t="s">
        <v>4</v>
      </c>
      <c r="C72" s="3" t="s">
        <v>5</v>
      </c>
      <c r="D72" s="4" t="s">
        <v>9</v>
      </c>
      <c r="E72">
        <v>108</v>
      </c>
      <c r="F72" s="1">
        <v>24</v>
      </c>
      <c r="H72">
        <f t="shared" si="1"/>
        <v>1</v>
      </c>
      <c r="J72" s="5"/>
    </row>
    <row r="73" spans="1:10" x14ac:dyDescent="0.25">
      <c r="A73" s="1">
        <v>3</v>
      </c>
      <c r="B73" s="2" t="s">
        <v>4</v>
      </c>
      <c r="C73" s="3" t="s">
        <v>5</v>
      </c>
      <c r="D73" s="4" t="s">
        <v>9</v>
      </c>
      <c r="E73">
        <v>108</v>
      </c>
      <c r="F73" s="1">
        <v>24</v>
      </c>
      <c r="H73">
        <f t="shared" si="1"/>
        <v>1</v>
      </c>
      <c r="J73" s="5"/>
    </row>
    <row r="74" spans="1:10" x14ac:dyDescent="0.25">
      <c r="A74" s="1">
        <v>3</v>
      </c>
      <c r="B74" s="2" t="s">
        <v>4</v>
      </c>
      <c r="C74" s="3" t="s">
        <v>5</v>
      </c>
      <c r="D74" s="4" t="s">
        <v>6</v>
      </c>
      <c r="E74">
        <v>108</v>
      </c>
      <c r="F74" s="1">
        <v>30</v>
      </c>
      <c r="H74">
        <f t="shared" si="1"/>
        <v>1</v>
      </c>
      <c r="J74" s="5"/>
    </row>
    <row r="75" spans="1:10" x14ac:dyDescent="0.25">
      <c r="A75" s="1">
        <v>3</v>
      </c>
      <c r="B75" s="2" t="s">
        <v>4</v>
      </c>
      <c r="C75" s="3" t="s">
        <v>5</v>
      </c>
      <c r="D75" s="4" t="s">
        <v>6</v>
      </c>
      <c r="E75">
        <v>108</v>
      </c>
      <c r="F75" s="1">
        <v>30</v>
      </c>
      <c r="H75">
        <f t="shared" si="1"/>
        <v>1</v>
      </c>
      <c r="J75" s="5"/>
    </row>
    <row r="76" spans="1:10" x14ac:dyDescent="0.25">
      <c r="A76" s="1">
        <v>3</v>
      </c>
      <c r="B76" s="2" t="s">
        <v>4</v>
      </c>
      <c r="C76" s="3" t="s">
        <v>5</v>
      </c>
      <c r="D76" s="4" t="s">
        <v>7</v>
      </c>
      <c r="E76">
        <v>108</v>
      </c>
      <c r="F76" s="1">
        <v>42</v>
      </c>
      <c r="H76">
        <f t="shared" si="1"/>
        <v>1</v>
      </c>
      <c r="J76" s="5"/>
    </row>
    <row r="77" spans="1:10" x14ac:dyDescent="0.25">
      <c r="A77" s="1">
        <v>3</v>
      </c>
      <c r="B77" s="2" t="s">
        <v>4</v>
      </c>
      <c r="C77" s="3" t="s">
        <v>5</v>
      </c>
      <c r="D77" s="4" t="s">
        <v>7</v>
      </c>
      <c r="E77">
        <v>108</v>
      </c>
      <c r="F77" s="1">
        <v>42</v>
      </c>
      <c r="H77">
        <f t="shared" si="1"/>
        <v>1</v>
      </c>
      <c r="J77" s="5"/>
    </row>
    <row r="78" spans="1:10" x14ac:dyDescent="0.25">
      <c r="A78" s="1">
        <v>3</v>
      </c>
      <c r="B78" s="2" t="s">
        <v>4</v>
      </c>
      <c r="C78" s="3" t="s">
        <v>5</v>
      </c>
      <c r="D78" s="4" t="s">
        <v>6</v>
      </c>
      <c r="E78">
        <v>108</v>
      </c>
      <c r="F78" s="1">
        <v>50</v>
      </c>
      <c r="H78">
        <f t="shared" si="1"/>
        <v>1</v>
      </c>
      <c r="J78" s="5"/>
    </row>
    <row r="79" spans="1:10" x14ac:dyDescent="0.25">
      <c r="A79" s="1">
        <v>3</v>
      </c>
      <c r="B79" s="2" t="s">
        <v>4</v>
      </c>
      <c r="C79" s="3" t="s">
        <v>5</v>
      </c>
      <c r="D79" s="4" t="s">
        <v>6</v>
      </c>
      <c r="E79">
        <v>108</v>
      </c>
      <c r="F79" s="1">
        <v>50</v>
      </c>
      <c r="H79">
        <f t="shared" si="1"/>
        <v>1</v>
      </c>
      <c r="J79" s="5"/>
    </row>
    <row r="80" spans="1:10" x14ac:dyDescent="0.25">
      <c r="A80" s="1">
        <v>3</v>
      </c>
      <c r="B80" s="2" t="s">
        <v>4</v>
      </c>
      <c r="C80" s="3" t="s">
        <v>5</v>
      </c>
      <c r="D80" s="4" t="s">
        <v>7</v>
      </c>
      <c r="E80">
        <v>108</v>
      </c>
      <c r="F80" s="1">
        <v>51</v>
      </c>
      <c r="H80">
        <f t="shared" si="1"/>
        <v>1</v>
      </c>
      <c r="J80" s="5"/>
    </row>
    <row r="81" spans="1:10" x14ac:dyDescent="0.25">
      <c r="A81" s="1">
        <v>3</v>
      </c>
      <c r="B81" s="2" t="s">
        <v>4</v>
      </c>
      <c r="C81" s="3" t="s">
        <v>5</v>
      </c>
      <c r="D81" s="4" t="s">
        <v>7</v>
      </c>
      <c r="E81">
        <v>108</v>
      </c>
      <c r="F81" s="1">
        <v>51</v>
      </c>
      <c r="H81">
        <f t="shared" si="1"/>
        <v>1</v>
      </c>
      <c r="J81" s="5"/>
    </row>
    <row r="82" spans="1:10" x14ac:dyDescent="0.25">
      <c r="A82" s="1">
        <v>3</v>
      </c>
      <c r="B82" s="2" t="s">
        <v>4</v>
      </c>
      <c r="C82" s="3" t="s">
        <v>5</v>
      </c>
      <c r="D82" s="4" t="s">
        <v>7</v>
      </c>
      <c r="E82">
        <v>108</v>
      </c>
      <c r="F82" s="1">
        <v>52</v>
      </c>
      <c r="H82">
        <f t="shared" si="1"/>
        <v>1</v>
      </c>
      <c r="J82" s="5"/>
    </row>
    <row r="83" spans="1:10" x14ac:dyDescent="0.25">
      <c r="A83" s="1">
        <v>3</v>
      </c>
      <c r="B83" s="2" t="s">
        <v>4</v>
      </c>
      <c r="C83" s="3" t="s">
        <v>5</v>
      </c>
      <c r="D83" s="4" t="s">
        <v>7</v>
      </c>
      <c r="E83">
        <v>108</v>
      </c>
      <c r="F83" s="1">
        <v>52</v>
      </c>
      <c r="H83">
        <f t="shared" si="1"/>
        <v>1</v>
      </c>
      <c r="J83" s="5"/>
    </row>
    <row r="84" spans="1:10" x14ac:dyDescent="0.25">
      <c r="A84" s="1">
        <v>3</v>
      </c>
      <c r="B84" s="2" t="s">
        <v>4</v>
      </c>
      <c r="C84" s="3" t="s">
        <v>5</v>
      </c>
      <c r="D84" s="4" t="s">
        <v>7</v>
      </c>
      <c r="E84">
        <v>108</v>
      </c>
      <c r="F84" s="1">
        <v>56</v>
      </c>
      <c r="H84">
        <f t="shared" si="1"/>
        <v>1</v>
      </c>
      <c r="J84" s="5"/>
    </row>
    <row r="85" spans="1:10" x14ac:dyDescent="0.25">
      <c r="A85" s="1">
        <v>3</v>
      </c>
      <c r="B85" s="2" t="s">
        <v>4</v>
      </c>
      <c r="C85" s="3" t="s">
        <v>5</v>
      </c>
      <c r="D85" s="4" t="s">
        <v>7</v>
      </c>
      <c r="E85">
        <v>108</v>
      </c>
      <c r="F85" s="1">
        <v>56</v>
      </c>
      <c r="H85">
        <f t="shared" si="1"/>
        <v>1</v>
      </c>
      <c r="J85" s="5"/>
    </row>
    <row r="86" spans="1:10" x14ac:dyDescent="0.25">
      <c r="A86" s="1">
        <v>3</v>
      </c>
      <c r="B86" s="2" t="s">
        <v>4</v>
      </c>
      <c r="C86" s="3" t="s">
        <v>5</v>
      </c>
      <c r="D86" s="4" t="s">
        <v>7</v>
      </c>
      <c r="E86">
        <v>120</v>
      </c>
      <c r="F86" s="1">
        <v>35</v>
      </c>
      <c r="H86">
        <f t="shared" si="1"/>
        <v>1</v>
      </c>
      <c r="J86" s="5"/>
    </row>
    <row r="87" spans="1:10" x14ac:dyDescent="0.25">
      <c r="A87" s="1">
        <v>3</v>
      </c>
      <c r="B87" s="2" t="s">
        <v>4</v>
      </c>
      <c r="C87" s="3" t="s">
        <v>5</v>
      </c>
      <c r="D87" s="4" t="s">
        <v>7</v>
      </c>
      <c r="E87">
        <v>120</v>
      </c>
      <c r="F87" s="1">
        <v>35</v>
      </c>
      <c r="H87">
        <f t="shared" si="1"/>
        <v>1</v>
      </c>
      <c r="J87" s="5"/>
    </row>
    <row r="88" spans="1:10" x14ac:dyDescent="0.25">
      <c r="A88" s="1">
        <v>3</v>
      </c>
      <c r="B88" s="2" t="s">
        <v>4</v>
      </c>
      <c r="C88" s="3" t="s">
        <v>5</v>
      </c>
      <c r="D88" s="4" t="s">
        <v>7</v>
      </c>
      <c r="E88">
        <v>153</v>
      </c>
      <c r="F88" s="1">
        <v>35</v>
      </c>
      <c r="H88">
        <f t="shared" si="1"/>
        <v>1</v>
      </c>
      <c r="J88" s="5"/>
    </row>
    <row r="89" spans="1:10" x14ac:dyDescent="0.25">
      <c r="A89" s="1">
        <v>3</v>
      </c>
      <c r="B89" s="2" t="s">
        <v>4</v>
      </c>
      <c r="C89" s="3" t="s">
        <v>5</v>
      </c>
      <c r="D89" s="4" t="s">
        <v>7</v>
      </c>
      <c r="E89">
        <v>153</v>
      </c>
      <c r="F89" s="1">
        <v>35</v>
      </c>
      <c r="H89">
        <f t="shared" si="1"/>
        <v>1</v>
      </c>
      <c r="J89" s="5"/>
    </row>
    <row r="90" spans="1:10" x14ac:dyDescent="0.25">
      <c r="A90" s="1">
        <v>3</v>
      </c>
      <c r="B90" s="2" t="s">
        <v>4</v>
      </c>
      <c r="C90" s="3" t="s">
        <v>5</v>
      </c>
      <c r="D90" s="4" t="s">
        <v>9</v>
      </c>
      <c r="E90">
        <v>159</v>
      </c>
      <c r="F90" s="1">
        <v>26</v>
      </c>
      <c r="H90">
        <f t="shared" si="1"/>
        <v>1</v>
      </c>
      <c r="J90" s="5"/>
    </row>
    <row r="91" spans="1:10" x14ac:dyDescent="0.25">
      <c r="A91" s="1">
        <v>3</v>
      </c>
      <c r="B91" s="2" t="s">
        <v>4</v>
      </c>
      <c r="C91" s="3" t="s">
        <v>5</v>
      </c>
      <c r="D91" s="4" t="s">
        <v>9</v>
      </c>
      <c r="E91">
        <v>159</v>
      </c>
      <c r="F91" s="1">
        <v>26</v>
      </c>
      <c r="H91">
        <f t="shared" si="1"/>
        <v>1</v>
      </c>
      <c r="J91" s="5"/>
    </row>
    <row r="92" spans="1:10" x14ac:dyDescent="0.25">
      <c r="A92" s="1">
        <v>3</v>
      </c>
      <c r="B92" s="2" t="s">
        <v>4</v>
      </c>
      <c r="C92" s="3" t="s">
        <v>5</v>
      </c>
      <c r="D92" s="4" t="s">
        <v>7</v>
      </c>
      <c r="E92">
        <v>186</v>
      </c>
      <c r="F92" s="1">
        <v>28</v>
      </c>
      <c r="H92">
        <f t="shared" si="1"/>
        <v>1</v>
      </c>
      <c r="J92" s="5"/>
    </row>
    <row r="93" spans="1:10" x14ac:dyDescent="0.25">
      <c r="A93" s="1">
        <v>3</v>
      </c>
      <c r="B93" s="2" t="s">
        <v>4</v>
      </c>
      <c r="C93" s="3" t="s">
        <v>5</v>
      </c>
      <c r="D93" s="4" t="s">
        <v>7</v>
      </c>
      <c r="E93">
        <v>186</v>
      </c>
      <c r="F93" s="1">
        <v>28</v>
      </c>
      <c r="H93">
        <f t="shared" si="1"/>
        <v>1</v>
      </c>
      <c r="J93" s="5"/>
    </row>
    <row r="94" spans="1:10" x14ac:dyDescent="0.25">
      <c r="A94" s="1">
        <v>4</v>
      </c>
      <c r="B94" s="2" t="s">
        <v>10</v>
      </c>
      <c r="C94" s="3" t="s">
        <v>5</v>
      </c>
      <c r="D94" s="4" t="s">
        <v>9</v>
      </c>
      <c r="E94">
        <v>174</v>
      </c>
      <c r="F94" s="1">
        <v>39</v>
      </c>
      <c r="H94">
        <f t="shared" si="1"/>
        <v>0</v>
      </c>
      <c r="J94" s="5"/>
    </row>
    <row r="95" spans="1:10" x14ac:dyDescent="0.25">
      <c r="A95" s="1">
        <v>4</v>
      </c>
      <c r="B95" s="2" t="s">
        <v>10</v>
      </c>
      <c r="C95" s="3" t="s">
        <v>5</v>
      </c>
      <c r="D95" s="4" t="s">
        <v>9</v>
      </c>
      <c r="E95">
        <v>174</v>
      </c>
      <c r="F95" s="1">
        <v>39</v>
      </c>
      <c r="H95">
        <f t="shared" si="1"/>
        <v>0</v>
      </c>
      <c r="J95" s="5"/>
    </row>
    <row r="96" spans="1:10" x14ac:dyDescent="0.25">
      <c r="A96" s="1">
        <v>4</v>
      </c>
      <c r="B96" s="2" t="s">
        <v>10</v>
      </c>
      <c r="C96" s="3" t="s">
        <v>5</v>
      </c>
      <c r="D96" s="4" t="s">
        <v>7</v>
      </c>
      <c r="E96">
        <v>186</v>
      </c>
      <c r="F96" s="1">
        <v>23</v>
      </c>
      <c r="H96">
        <f t="shared" si="1"/>
        <v>0</v>
      </c>
      <c r="J96" s="5"/>
    </row>
    <row r="97" spans="1:10" x14ac:dyDescent="0.25">
      <c r="A97" s="1">
        <v>4</v>
      </c>
      <c r="B97" s="2" t="s">
        <v>10</v>
      </c>
      <c r="C97" s="3" t="s">
        <v>5</v>
      </c>
      <c r="D97" s="4" t="s">
        <v>7</v>
      </c>
      <c r="E97">
        <v>186</v>
      </c>
      <c r="F97" s="1">
        <v>23</v>
      </c>
      <c r="H97">
        <f t="shared" si="1"/>
        <v>0</v>
      </c>
      <c r="J97" s="5"/>
    </row>
    <row r="98" spans="1:10" x14ac:dyDescent="0.25">
      <c r="A98" s="1">
        <v>4</v>
      </c>
      <c r="B98" s="2" t="s">
        <v>4</v>
      </c>
      <c r="C98" s="3" t="s">
        <v>5</v>
      </c>
      <c r="D98" s="4" t="s">
        <v>9</v>
      </c>
      <c r="E98">
        <v>108</v>
      </c>
      <c r="F98" s="1">
        <v>45</v>
      </c>
      <c r="H98">
        <f t="shared" si="1"/>
        <v>1</v>
      </c>
      <c r="J98" s="5"/>
    </row>
    <row r="99" spans="1:10" x14ac:dyDescent="0.25">
      <c r="A99" s="1">
        <v>4</v>
      </c>
      <c r="B99" s="2" t="s">
        <v>4</v>
      </c>
      <c r="C99" s="3" t="s">
        <v>5</v>
      </c>
      <c r="D99" s="4" t="s">
        <v>9</v>
      </c>
      <c r="E99">
        <v>108</v>
      </c>
      <c r="F99" s="1">
        <v>45</v>
      </c>
      <c r="H99">
        <f t="shared" si="1"/>
        <v>1</v>
      </c>
      <c r="J99" s="5"/>
    </row>
    <row r="100" spans="1:10" x14ac:dyDescent="0.25">
      <c r="A100" s="1">
        <v>4</v>
      </c>
      <c r="B100" s="2" t="s">
        <v>4</v>
      </c>
      <c r="C100" s="3" t="s">
        <v>5</v>
      </c>
      <c r="D100" s="4" t="s">
        <v>7</v>
      </c>
      <c r="E100">
        <v>132</v>
      </c>
      <c r="F100" s="1">
        <v>62</v>
      </c>
      <c r="H100">
        <f t="shared" si="1"/>
        <v>1</v>
      </c>
      <c r="J100" s="5"/>
    </row>
    <row r="101" spans="1:10" x14ac:dyDescent="0.25">
      <c r="A101" s="1">
        <v>4</v>
      </c>
      <c r="B101" s="2" t="s">
        <v>4</v>
      </c>
      <c r="C101" s="3" t="s">
        <v>5</v>
      </c>
      <c r="D101" s="4" t="s">
        <v>7</v>
      </c>
      <c r="E101">
        <v>132</v>
      </c>
      <c r="F101" s="1">
        <v>62</v>
      </c>
      <c r="H101">
        <f t="shared" si="1"/>
        <v>1</v>
      </c>
      <c r="J101" s="5"/>
    </row>
    <row r="102" spans="1:10" x14ac:dyDescent="0.25">
      <c r="A102" s="1">
        <v>4</v>
      </c>
      <c r="B102" s="2" t="s">
        <v>4</v>
      </c>
      <c r="C102" s="3" t="s">
        <v>5</v>
      </c>
      <c r="D102" s="4" t="s">
        <v>6</v>
      </c>
      <c r="E102">
        <v>147</v>
      </c>
      <c r="F102" s="1">
        <v>56</v>
      </c>
      <c r="H102">
        <f t="shared" si="1"/>
        <v>1</v>
      </c>
      <c r="J102" s="5"/>
    </row>
    <row r="103" spans="1:10" x14ac:dyDescent="0.25">
      <c r="A103" s="1">
        <v>4</v>
      </c>
      <c r="B103" s="2" t="s">
        <v>4</v>
      </c>
      <c r="C103" s="3" t="s">
        <v>5</v>
      </c>
      <c r="D103" s="4" t="s">
        <v>6</v>
      </c>
      <c r="E103">
        <v>147</v>
      </c>
      <c r="F103" s="1">
        <v>56</v>
      </c>
      <c r="H103">
        <f t="shared" si="1"/>
        <v>1</v>
      </c>
      <c r="J103" s="5"/>
    </row>
    <row r="104" spans="1:10" x14ac:dyDescent="0.25">
      <c r="A104" s="1">
        <v>5</v>
      </c>
      <c r="B104" s="2" t="s">
        <v>10</v>
      </c>
      <c r="C104" s="3" t="s">
        <v>5</v>
      </c>
      <c r="D104" s="4" t="s">
        <v>7</v>
      </c>
      <c r="E104">
        <v>174</v>
      </c>
      <c r="F104" s="1">
        <v>32</v>
      </c>
      <c r="H104">
        <f t="shared" si="1"/>
        <v>0</v>
      </c>
      <c r="J104" s="5"/>
    </row>
    <row r="105" spans="1:10" x14ac:dyDescent="0.25">
      <c r="A105" s="1">
        <v>5</v>
      </c>
      <c r="B105" s="2" t="s">
        <v>10</v>
      </c>
      <c r="C105" s="3" t="s">
        <v>5</v>
      </c>
      <c r="D105" s="4" t="s">
        <v>7</v>
      </c>
      <c r="E105">
        <v>174</v>
      </c>
      <c r="F105" s="1">
        <v>32</v>
      </c>
      <c r="H105">
        <f t="shared" si="1"/>
        <v>0</v>
      </c>
      <c r="J105" s="5"/>
    </row>
    <row r="106" spans="1:10" x14ac:dyDescent="0.25">
      <c r="A106" s="1">
        <v>5</v>
      </c>
      <c r="B106" s="2" t="s">
        <v>4</v>
      </c>
      <c r="C106" s="3" t="s">
        <v>5</v>
      </c>
      <c r="D106" s="4" t="s">
        <v>9</v>
      </c>
      <c r="E106">
        <v>93</v>
      </c>
      <c r="F106" s="1">
        <v>44</v>
      </c>
      <c r="H106">
        <f t="shared" si="1"/>
        <v>1</v>
      </c>
      <c r="J106" s="5"/>
    </row>
    <row r="107" spans="1:10" x14ac:dyDescent="0.25">
      <c r="A107" s="1">
        <v>5</v>
      </c>
      <c r="B107" s="2" t="s">
        <v>4</v>
      </c>
      <c r="C107" s="3" t="s">
        <v>5</v>
      </c>
      <c r="D107" s="4" t="s">
        <v>9</v>
      </c>
      <c r="E107">
        <v>93</v>
      </c>
      <c r="F107" s="1">
        <v>44</v>
      </c>
      <c r="H107">
        <f t="shared" si="1"/>
        <v>1</v>
      </c>
      <c r="J107" s="5"/>
    </row>
    <row r="108" spans="1:10" x14ac:dyDescent="0.25">
      <c r="A108" s="1">
        <v>5</v>
      </c>
      <c r="B108" s="2" t="s">
        <v>4</v>
      </c>
      <c r="C108" s="3" t="s">
        <v>5</v>
      </c>
      <c r="D108" s="4" t="s">
        <v>7</v>
      </c>
      <c r="E108">
        <v>132</v>
      </c>
      <c r="F108" s="1">
        <v>34</v>
      </c>
      <c r="H108">
        <f t="shared" si="1"/>
        <v>1</v>
      </c>
      <c r="J108" s="5"/>
    </row>
    <row r="109" spans="1:10" x14ac:dyDescent="0.25">
      <c r="A109" s="1">
        <v>5</v>
      </c>
      <c r="B109" s="2" t="s">
        <v>4</v>
      </c>
      <c r="C109" s="3" t="s">
        <v>5</v>
      </c>
      <c r="D109" s="4" t="s">
        <v>7</v>
      </c>
      <c r="E109">
        <v>132</v>
      </c>
      <c r="F109" s="1">
        <v>34</v>
      </c>
      <c r="H109">
        <f t="shared" si="1"/>
        <v>1</v>
      </c>
      <c r="J109" s="5"/>
    </row>
    <row r="110" spans="1:10" x14ac:dyDescent="0.25">
      <c r="A110" s="1">
        <v>5</v>
      </c>
      <c r="B110" s="2" t="s">
        <v>4</v>
      </c>
      <c r="C110" s="3" t="s">
        <v>5</v>
      </c>
      <c r="D110" s="4" t="s">
        <v>9</v>
      </c>
      <c r="E110">
        <v>159</v>
      </c>
      <c r="F110" s="1">
        <v>29</v>
      </c>
      <c r="H110">
        <f t="shared" si="1"/>
        <v>1</v>
      </c>
      <c r="J110" s="5"/>
    </row>
    <row r="111" spans="1:10" x14ac:dyDescent="0.25">
      <c r="A111" s="1">
        <v>5</v>
      </c>
      <c r="B111" s="2" t="s">
        <v>4</v>
      </c>
      <c r="C111" s="3" t="s">
        <v>5</v>
      </c>
      <c r="D111" s="4" t="s">
        <v>9</v>
      </c>
      <c r="E111">
        <v>159</v>
      </c>
      <c r="F111" s="1">
        <v>29</v>
      </c>
      <c r="H111">
        <f t="shared" si="1"/>
        <v>1</v>
      </c>
      <c r="J111" s="5"/>
    </row>
    <row r="112" spans="1:10" x14ac:dyDescent="0.25">
      <c r="A112" s="1">
        <v>5</v>
      </c>
      <c r="B112" s="2" t="s">
        <v>4</v>
      </c>
      <c r="C112" s="3" t="s">
        <v>5</v>
      </c>
      <c r="D112" s="4" t="s">
        <v>6</v>
      </c>
      <c r="E112">
        <v>186</v>
      </c>
      <c r="F112" s="1">
        <v>59</v>
      </c>
      <c r="H112">
        <f t="shared" si="1"/>
        <v>1</v>
      </c>
      <c r="J112" s="5"/>
    </row>
    <row r="113" spans="1:10" x14ac:dyDescent="0.25">
      <c r="A113" s="1">
        <v>5</v>
      </c>
      <c r="B113" s="2" t="s">
        <v>4</v>
      </c>
      <c r="C113" s="3" t="s">
        <v>5</v>
      </c>
      <c r="D113" s="4" t="s">
        <v>6</v>
      </c>
      <c r="E113">
        <v>186</v>
      </c>
      <c r="F113" s="1">
        <v>59</v>
      </c>
      <c r="H113">
        <f t="shared" si="1"/>
        <v>1</v>
      </c>
      <c r="J113" s="5"/>
    </row>
    <row r="114" spans="1:10" x14ac:dyDescent="0.25">
      <c r="A114" s="1">
        <v>5</v>
      </c>
      <c r="B114" s="2" t="s">
        <v>4</v>
      </c>
      <c r="C114" s="3" t="s">
        <v>5</v>
      </c>
      <c r="D114" s="4" t="s">
        <v>6</v>
      </c>
      <c r="E114">
        <v>201</v>
      </c>
      <c r="F114" s="1">
        <v>31</v>
      </c>
      <c r="H114">
        <f t="shared" si="1"/>
        <v>1</v>
      </c>
      <c r="J114" s="5"/>
    </row>
    <row r="115" spans="1:10" x14ac:dyDescent="0.25">
      <c r="A115" s="1">
        <v>5</v>
      </c>
      <c r="B115" s="2" t="s">
        <v>4</v>
      </c>
      <c r="C115" s="3" t="s">
        <v>5</v>
      </c>
      <c r="D115" s="4" t="s">
        <v>6</v>
      </c>
      <c r="E115">
        <v>201</v>
      </c>
      <c r="F115" s="1">
        <v>31</v>
      </c>
      <c r="H115">
        <f t="shared" si="1"/>
        <v>1</v>
      </c>
      <c r="J115" s="5"/>
    </row>
    <row r="116" spans="1:10" x14ac:dyDescent="0.25">
      <c r="A116" s="1">
        <v>5</v>
      </c>
      <c r="B116" s="2" t="s">
        <v>4</v>
      </c>
      <c r="C116" s="3" t="s">
        <v>5</v>
      </c>
      <c r="D116" s="4" t="s">
        <v>7</v>
      </c>
      <c r="E116">
        <v>240</v>
      </c>
      <c r="F116" s="1">
        <v>49</v>
      </c>
      <c r="H116">
        <f t="shared" si="1"/>
        <v>1</v>
      </c>
      <c r="J116" s="5"/>
    </row>
    <row r="117" spans="1:10" x14ac:dyDescent="0.25">
      <c r="A117" s="1">
        <v>5</v>
      </c>
      <c r="B117" s="2" t="s">
        <v>4</v>
      </c>
      <c r="C117" s="3" t="s">
        <v>5</v>
      </c>
      <c r="D117" s="4" t="s">
        <v>7</v>
      </c>
      <c r="E117">
        <v>240</v>
      </c>
      <c r="F117" s="1">
        <v>49</v>
      </c>
      <c r="H117">
        <f t="shared" si="1"/>
        <v>1</v>
      </c>
      <c r="J117" s="5"/>
    </row>
    <row r="118" spans="1:10" x14ac:dyDescent="0.25">
      <c r="A118" s="1">
        <v>6</v>
      </c>
      <c r="B118" s="2" t="s">
        <v>4</v>
      </c>
      <c r="C118" s="3" t="s">
        <v>5</v>
      </c>
      <c r="D118" s="4" t="s">
        <v>6</v>
      </c>
      <c r="E118">
        <v>159</v>
      </c>
      <c r="F118" s="1">
        <v>60</v>
      </c>
      <c r="H118">
        <f t="shared" si="1"/>
        <v>1</v>
      </c>
      <c r="J118" s="5"/>
    </row>
    <row r="119" spans="1:10" x14ac:dyDescent="0.25">
      <c r="A119" s="1">
        <v>6</v>
      </c>
      <c r="B119" s="2" t="s">
        <v>4</v>
      </c>
      <c r="C119" s="3" t="s">
        <v>5</v>
      </c>
      <c r="D119" s="4" t="s">
        <v>6</v>
      </c>
      <c r="E119">
        <v>159</v>
      </c>
      <c r="F119" s="1">
        <v>60</v>
      </c>
      <c r="H119">
        <f t="shared" si="1"/>
        <v>1</v>
      </c>
      <c r="J119" s="5"/>
    </row>
    <row r="120" spans="1:10" x14ac:dyDescent="0.25">
      <c r="A120" s="1">
        <v>6</v>
      </c>
      <c r="B120" s="2" t="s">
        <v>4</v>
      </c>
      <c r="C120" s="3" t="s">
        <v>5</v>
      </c>
      <c r="D120" s="4" t="s">
        <v>6</v>
      </c>
      <c r="E120">
        <v>186</v>
      </c>
      <c r="F120" s="1">
        <v>37</v>
      </c>
      <c r="H120">
        <f t="shared" si="1"/>
        <v>1</v>
      </c>
      <c r="J120" s="5"/>
    </row>
    <row r="121" spans="1:10" x14ac:dyDescent="0.25">
      <c r="A121" s="1">
        <v>6</v>
      </c>
      <c r="B121" s="2" t="s">
        <v>4</v>
      </c>
      <c r="C121" s="3" t="s">
        <v>5</v>
      </c>
      <c r="D121" s="4" t="s">
        <v>6</v>
      </c>
      <c r="E121">
        <v>186</v>
      </c>
      <c r="F121" s="1">
        <v>37</v>
      </c>
      <c r="H121">
        <f t="shared" si="1"/>
        <v>1</v>
      </c>
      <c r="J121" s="5"/>
    </row>
    <row r="122" spans="1:10" x14ac:dyDescent="0.25">
      <c r="A122" s="1">
        <v>7</v>
      </c>
      <c r="B122" s="2" t="s">
        <v>4</v>
      </c>
      <c r="C122" s="3" t="s">
        <v>5</v>
      </c>
      <c r="D122" s="4" t="s">
        <v>7</v>
      </c>
      <c r="E122">
        <v>201</v>
      </c>
      <c r="F122" s="1">
        <v>57</v>
      </c>
      <c r="H122">
        <f t="shared" si="1"/>
        <v>1</v>
      </c>
      <c r="J122" s="5"/>
    </row>
    <row r="123" spans="1:10" x14ac:dyDescent="0.25">
      <c r="A123" s="1">
        <v>7</v>
      </c>
      <c r="B123" s="2" t="s">
        <v>4</v>
      </c>
      <c r="C123" s="3" t="s">
        <v>5</v>
      </c>
      <c r="D123" s="4" t="s">
        <v>7</v>
      </c>
      <c r="E123">
        <v>201</v>
      </c>
      <c r="F123" s="1">
        <v>57</v>
      </c>
      <c r="H123">
        <f t="shared" si="1"/>
        <v>1</v>
      </c>
      <c r="J123" s="5"/>
    </row>
    <row r="124" spans="1:10" x14ac:dyDescent="0.25">
      <c r="A124" s="1">
        <v>9</v>
      </c>
      <c r="B124" s="2" t="s">
        <v>4</v>
      </c>
      <c r="C124" s="3" t="s">
        <v>5</v>
      </c>
      <c r="D124" s="4" t="s">
        <v>9</v>
      </c>
      <c r="E124">
        <v>180</v>
      </c>
      <c r="F124" s="1">
        <v>64</v>
      </c>
      <c r="H124">
        <f t="shared" si="1"/>
        <v>1</v>
      </c>
      <c r="J124" s="5"/>
    </row>
    <row r="125" spans="1:10" x14ac:dyDescent="0.25">
      <c r="A125" s="1">
        <v>9</v>
      </c>
      <c r="B125" s="2" t="s">
        <v>4</v>
      </c>
      <c r="C125" s="3" t="s">
        <v>5</v>
      </c>
      <c r="D125" s="4" t="s">
        <v>9</v>
      </c>
      <c r="E125">
        <v>180</v>
      </c>
      <c r="F125" s="1">
        <v>64</v>
      </c>
      <c r="H125">
        <f t="shared" si="1"/>
        <v>1</v>
      </c>
      <c r="J125" s="5"/>
    </row>
    <row r="126" spans="1:10" x14ac:dyDescent="0.25">
      <c r="A126" s="1">
        <v>10</v>
      </c>
      <c r="B126" s="2" t="s">
        <v>4</v>
      </c>
      <c r="C126" s="3" t="s">
        <v>5</v>
      </c>
      <c r="D126" s="4" t="s">
        <v>6</v>
      </c>
      <c r="E126">
        <v>240</v>
      </c>
      <c r="F126" s="1">
        <v>35</v>
      </c>
      <c r="H126">
        <f t="shared" si="1"/>
        <v>1</v>
      </c>
      <c r="J126" s="5"/>
    </row>
    <row r="127" spans="1:10" x14ac:dyDescent="0.25">
      <c r="A127" s="1">
        <v>10</v>
      </c>
      <c r="B127" s="2" t="s">
        <v>4</v>
      </c>
      <c r="C127" s="3" t="s">
        <v>5</v>
      </c>
      <c r="D127" s="4" t="s">
        <v>6</v>
      </c>
      <c r="E127">
        <v>240</v>
      </c>
      <c r="F127" s="1">
        <v>35</v>
      </c>
      <c r="H127">
        <f t="shared" si="1"/>
        <v>1</v>
      </c>
      <c r="J127" s="5"/>
    </row>
    <row r="128" spans="1:10" x14ac:dyDescent="0.25">
      <c r="A128" s="1">
        <v>13</v>
      </c>
      <c r="B128" s="2" t="s">
        <v>4</v>
      </c>
      <c r="C128" s="3" t="s">
        <v>5</v>
      </c>
      <c r="D128" s="4" t="s">
        <v>6</v>
      </c>
      <c r="E128">
        <v>321</v>
      </c>
      <c r="F128" s="1">
        <v>35</v>
      </c>
      <c r="H128">
        <f t="shared" si="1"/>
        <v>1</v>
      </c>
      <c r="J128" s="5"/>
    </row>
    <row r="129" spans="1:10" x14ac:dyDescent="0.25">
      <c r="A129" s="1">
        <v>13</v>
      </c>
      <c r="B129" s="2" t="s">
        <v>4</v>
      </c>
      <c r="C129" s="3" t="s">
        <v>5</v>
      </c>
      <c r="D129" s="4" t="s">
        <v>6</v>
      </c>
      <c r="E129">
        <v>321</v>
      </c>
      <c r="F129" s="1">
        <v>35</v>
      </c>
      <c r="H129">
        <f t="shared" si="1"/>
        <v>1</v>
      </c>
      <c r="J129" s="5"/>
    </row>
    <row r="130" spans="1:10" x14ac:dyDescent="0.25">
      <c r="A130" s="1">
        <v>1</v>
      </c>
      <c r="B130" s="2" t="s">
        <v>10</v>
      </c>
      <c r="C130" s="3" t="s">
        <v>8</v>
      </c>
      <c r="D130" s="4" t="s">
        <v>7</v>
      </c>
      <c r="E130">
        <v>81</v>
      </c>
      <c r="F130" s="1">
        <v>47</v>
      </c>
      <c r="H130">
        <f t="shared" si="1"/>
        <v>0</v>
      </c>
      <c r="J130" s="5"/>
    </row>
    <row r="131" spans="1:10" x14ac:dyDescent="0.25">
      <c r="A131" s="1">
        <v>1</v>
      </c>
      <c r="B131" s="2" t="s">
        <v>10</v>
      </c>
      <c r="C131" s="3" t="s">
        <v>8</v>
      </c>
      <c r="D131" s="4" t="s">
        <v>7</v>
      </c>
      <c r="E131">
        <v>81</v>
      </c>
      <c r="F131" s="1">
        <v>47</v>
      </c>
      <c r="H131">
        <f t="shared" ref="H131:H194" si="2">IF(B131="мужчина",1,0)</f>
        <v>0</v>
      </c>
      <c r="J131" s="5"/>
    </row>
    <row r="132" spans="1:10" x14ac:dyDescent="0.25">
      <c r="A132" s="1">
        <v>1</v>
      </c>
      <c r="B132" s="2" t="s">
        <v>4</v>
      </c>
      <c r="C132" s="3" t="s">
        <v>8</v>
      </c>
      <c r="D132" s="4" t="s">
        <v>9</v>
      </c>
      <c r="E132">
        <v>54</v>
      </c>
      <c r="F132" s="1">
        <v>25</v>
      </c>
      <c r="H132">
        <f t="shared" si="2"/>
        <v>1</v>
      </c>
      <c r="J132" s="5"/>
    </row>
    <row r="133" spans="1:10" x14ac:dyDescent="0.25">
      <c r="A133" s="1">
        <v>1</v>
      </c>
      <c r="B133" s="2" t="s">
        <v>4</v>
      </c>
      <c r="C133" s="3" t="s">
        <v>8</v>
      </c>
      <c r="D133" s="4" t="s">
        <v>9</v>
      </c>
      <c r="E133">
        <v>54</v>
      </c>
      <c r="F133" s="1">
        <v>25</v>
      </c>
      <c r="H133">
        <f t="shared" si="2"/>
        <v>1</v>
      </c>
      <c r="J133" s="5"/>
    </row>
    <row r="134" spans="1:10" x14ac:dyDescent="0.25">
      <c r="A134" s="1">
        <v>1</v>
      </c>
      <c r="B134" s="2" t="s">
        <v>4</v>
      </c>
      <c r="C134" s="3" t="s">
        <v>8</v>
      </c>
      <c r="D134" s="4" t="s">
        <v>9</v>
      </c>
      <c r="E134">
        <v>54</v>
      </c>
      <c r="F134" s="1">
        <v>40</v>
      </c>
      <c r="H134">
        <f t="shared" si="2"/>
        <v>1</v>
      </c>
      <c r="J134" s="5"/>
    </row>
    <row r="135" spans="1:10" x14ac:dyDescent="0.25">
      <c r="A135" s="1">
        <v>1</v>
      </c>
      <c r="B135" s="2" t="s">
        <v>4</v>
      </c>
      <c r="C135" s="3" t="s">
        <v>8</v>
      </c>
      <c r="D135" s="4" t="s">
        <v>9</v>
      </c>
      <c r="E135">
        <v>54</v>
      </c>
      <c r="F135" s="1">
        <v>40</v>
      </c>
      <c r="H135">
        <f t="shared" si="2"/>
        <v>1</v>
      </c>
      <c r="J135" s="5"/>
    </row>
    <row r="136" spans="1:10" x14ac:dyDescent="0.25">
      <c r="A136" s="1">
        <v>1</v>
      </c>
      <c r="B136" s="2" t="s">
        <v>4</v>
      </c>
      <c r="C136" s="3" t="s">
        <v>8</v>
      </c>
      <c r="D136" s="4" t="s">
        <v>6</v>
      </c>
      <c r="E136">
        <v>57</v>
      </c>
      <c r="F136" s="1">
        <v>40</v>
      </c>
      <c r="H136">
        <f t="shared" si="2"/>
        <v>1</v>
      </c>
      <c r="J136" s="5"/>
    </row>
    <row r="137" spans="1:10" x14ac:dyDescent="0.25">
      <c r="A137" s="1">
        <v>1</v>
      </c>
      <c r="B137" s="2" t="s">
        <v>4</v>
      </c>
      <c r="C137" s="3" t="s">
        <v>8</v>
      </c>
      <c r="D137" s="4" t="s">
        <v>6</v>
      </c>
      <c r="E137">
        <v>57</v>
      </c>
      <c r="F137" s="1">
        <v>40</v>
      </c>
      <c r="H137">
        <f t="shared" si="2"/>
        <v>1</v>
      </c>
      <c r="J137" s="5"/>
    </row>
    <row r="138" spans="1:10" x14ac:dyDescent="0.25">
      <c r="A138" s="1">
        <v>1</v>
      </c>
      <c r="B138" s="2" t="s">
        <v>4</v>
      </c>
      <c r="C138" s="3" t="s">
        <v>8</v>
      </c>
      <c r="D138" s="4" t="s">
        <v>7</v>
      </c>
      <c r="E138">
        <v>57</v>
      </c>
      <c r="F138" s="1">
        <v>42</v>
      </c>
      <c r="H138">
        <f t="shared" si="2"/>
        <v>1</v>
      </c>
      <c r="J138" s="5"/>
    </row>
    <row r="139" spans="1:10" x14ac:dyDescent="0.25">
      <c r="A139" s="1">
        <v>1</v>
      </c>
      <c r="B139" s="2" t="s">
        <v>4</v>
      </c>
      <c r="C139" s="3" t="s">
        <v>8</v>
      </c>
      <c r="D139" s="4" t="s">
        <v>7</v>
      </c>
      <c r="E139">
        <v>57</v>
      </c>
      <c r="F139" s="1">
        <v>42</v>
      </c>
      <c r="H139">
        <f t="shared" si="2"/>
        <v>1</v>
      </c>
      <c r="J139" s="5"/>
    </row>
    <row r="140" spans="1:10" x14ac:dyDescent="0.25">
      <c r="A140" s="1">
        <v>1</v>
      </c>
      <c r="B140" s="2" t="s">
        <v>4</v>
      </c>
      <c r="C140" s="3" t="s">
        <v>8</v>
      </c>
      <c r="D140" s="4" t="s">
        <v>6</v>
      </c>
      <c r="E140">
        <v>108</v>
      </c>
      <c r="F140" s="1">
        <v>24</v>
      </c>
      <c r="H140">
        <f t="shared" si="2"/>
        <v>1</v>
      </c>
      <c r="J140" s="5"/>
    </row>
    <row r="141" spans="1:10" x14ac:dyDescent="0.25">
      <c r="A141" s="1">
        <v>1</v>
      </c>
      <c r="B141" s="2" t="s">
        <v>4</v>
      </c>
      <c r="C141" s="3" t="s">
        <v>8</v>
      </c>
      <c r="D141" s="4" t="s">
        <v>6</v>
      </c>
      <c r="E141">
        <v>108</v>
      </c>
      <c r="F141" s="1">
        <v>24</v>
      </c>
      <c r="H141">
        <f t="shared" si="2"/>
        <v>1</v>
      </c>
      <c r="J141" s="5"/>
    </row>
    <row r="142" spans="1:10" x14ac:dyDescent="0.25">
      <c r="A142" s="1">
        <v>1</v>
      </c>
      <c r="B142" s="2" t="s">
        <v>4</v>
      </c>
      <c r="C142" s="3" t="s">
        <v>8</v>
      </c>
      <c r="D142" s="4" t="s">
        <v>7</v>
      </c>
      <c r="E142">
        <v>132</v>
      </c>
      <c r="F142" s="1">
        <v>42</v>
      </c>
      <c r="H142">
        <f t="shared" si="2"/>
        <v>1</v>
      </c>
      <c r="J142" s="5"/>
    </row>
    <row r="143" spans="1:10" x14ac:dyDescent="0.25">
      <c r="A143" s="1">
        <v>1</v>
      </c>
      <c r="B143" s="2" t="s">
        <v>4</v>
      </c>
      <c r="C143" s="3" t="s">
        <v>8</v>
      </c>
      <c r="D143" s="4" t="s">
        <v>7</v>
      </c>
      <c r="E143">
        <v>132</v>
      </c>
      <c r="F143" s="1">
        <v>42</v>
      </c>
      <c r="H143">
        <f t="shared" si="2"/>
        <v>1</v>
      </c>
      <c r="J143" s="5"/>
    </row>
    <row r="144" spans="1:10" x14ac:dyDescent="0.25">
      <c r="A144" s="1">
        <v>2</v>
      </c>
      <c r="B144" s="2" t="s">
        <v>10</v>
      </c>
      <c r="C144" s="3" t="s">
        <v>8</v>
      </c>
      <c r="D144" s="4" t="s">
        <v>6</v>
      </c>
      <c r="E144">
        <v>66</v>
      </c>
      <c r="F144" s="1">
        <v>30</v>
      </c>
      <c r="H144">
        <f t="shared" si="2"/>
        <v>0</v>
      </c>
      <c r="J144" s="5"/>
    </row>
    <row r="145" spans="1:10" x14ac:dyDescent="0.25">
      <c r="A145" s="1">
        <v>2</v>
      </c>
      <c r="B145" s="2" t="s">
        <v>10</v>
      </c>
      <c r="C145" s="3" t="s">
        <v>8</v>
      </c>
      <c r="D145" s="4" t="s">
        <v>6</v>
      </c>
      <c r="E145">
        <v>66</v>
      </c>
      <c r="F145" s="1">
        <v>30</v>
      </c>
      <c r="H145">
        <f t="shared" si="2"/>
        <v>0</v>
      </c>
      <c r="J145" s="5"/>
    </row>
    <row r="146" spans="1:10" x14ac:dyDescent="0.25">
      <c r="A146" s="1">
        <v>2</v>
      </c>
      <c r="B146" s="2" t="s">
        <v>10</v>
      </c>
      <c r="C146" s="3" t="s">
        <v>8</v>
      </c>
      <c r="D146" s="4" t="s">
        <v>7</v>
      </c>
      <c r="E146">
        <v>93</v>
      </c>
      <c r="F146" s="1">
        <v>18</v>
      </c>
      <c r="H146">
        <f t="shared" si="2"/>
        <v>0</v>
      </c>
      <c r="J146" s="5"/>
    </row>
    <row r="147" spans="1:10" x14ac:dyDescent="0.25">
      <c r="A147" s="1">
        <v>2</v>
      </c>
      <c r="B147" s="2" t="s">
        <v>10</v>
      </c>
      <c r="C147" s="3" t="s">
        <v>8</v>
      </c>
      <c r="D147" s="4" t="s">
        <v>7</v>
      </c>
      <c r="E147">
        <v>93</v>
      </c>
      <c r="F147" s="1">
        <v>18</v>
      </c>
      <c r="H147">
        <f t="shared" si="2"/>
        <v>0</v>
      </c>
      <c r="J147" s="5"/>
    </row>
    <row r="148" spans="1:10" x14ac:dyDescent="0.25">
      <c r="A148" s="1">
        <v>2</v>
      </c>
      <c r="B148" s="2" t="s">
        <v>10</v>
      </c>
      <c r="C148" s="3" t="s">
        <v>8</v>
      </c>
      <c r="D148" s="4" t="s">
        <v>7</v>
      </c>
      <c r="E148">
        <v>108</v>
      </c>
      <c r="F148" s="1">
        <v>53</v>
      </c>
      <c r="H148">
        <f t="shared" si="2"/>
        <v>0</v>
      </c>
      <c r="J148" s="5"/>
    </row>
    <row r="149" spans="1:10" x14ac:dyDescent="0.25">
      <c r="A149" s="1">
        <v>2</v>
      </c>
      <c r="B149" s="2" t="s">
        <v>10</v>
      </c>
      <c r="C149" s="3" t="s">
        <v>8</v>
      </c>
      <c r="D149" s="4" t="s">
        <v>7</v>
      </c>
      <c r="E149">
        <v>108</v>
      </c>
      <c r="F149" s="1">
        <v>53</v>
      </c>
      <c r="H149">
        <f t="shared" si="2"/>
        <v>0</v>
      </c>
      <c r="J149" s="5"/>
    </row>
    <row r="150" spans="1:10" x14ac:dyDescent="0.25">
      <c r="A150" s="1">
        <v>2</v>
      </c>
      <c r="B150" s="2" t="s">
        <v>4</v>
      </c>
      <c r="C150" s="3" t="s">
        <v>8</v>
      </c>
      <c r="D150" s="4" t="s">
        <v>9</v>
      </c>
      <c r="E150">
        <v>57</v>
      </c>
      <c r="F150" s="1">
        <v>73</v>
      </c>
      <c r="H150">
        <f t="shared" si="2"/>
        <v>1</v>
      </c>
      <c r="J150" s="5"/>
    </row>
    <row r="151" spans="1:10" x14ac:dyDescent="0.25">
      <c r="A151" s="1">
        <v>2</v>
      </c>
      <c r="B151" s="2" t="s">
        <v>4</v>
      </c>
      <c r="C151" s="3" t="s">
        <v>8</v>
      </c>
      <c r="D151" s="4" t="s">
        <v>9</v>
      </c>
      <c r="E151">
        <v>57</v>
      </c>
      <c r="F151" s="1">
        <v>73</v>
      </c>
      <c r="H151">
        <f t="shared" si="2"/>
        <v>1</v>
      </c>
      <c r="J151" s="5"/>
    </row>
    <row r="152" spans="1:10" x14ac:dyDescent="0.25">
      <c r="A152" s="1">
        <v>2</v>
      </c>
      <c r="B152" s="2" t="s">
        <v>4</v>
      </c>
      <c r="C152" s="3" t="s">
        <v>8</v>
      </c>
      <c r="D152" s="4" t="s">
        <v>9</v>
      </c>
      <c r="E152">
        <v>66</v>
      </c>
      <c r="F152" s="1">
        <v>25</v>
      </c>
      <c r="H152">
        <f t="shared" si="2"/>
        <v>1</v>
      </c>
      <c r="J152" s="5"/>
    </row>
    <row r="153" spans="1:10" x14ac:dyDescent="0.25">
      <c r="A153" s="1">
        <v>2</v>
      </c>
      <c r="B153" s="2" t="s">
        <v>4</v>
      </c>
      <c r="C153" s="3" t="s">
        <v>8</v>
      </c>
      <c r="D153" s="4" t="s">
        <v>9</v>
      </c>
      <c r="E153">
        <v>66</v>
      </c>
      <c r="F153" s="1">
        <v>25</v>
      </c>
      <c r="H153">
        <f t="shared" si="2"/>
        <v>1</v>
      </c>
      <c r="J153" s="5"/>
    </row>
    <row r="154" spans="1:10" x14ac:dyDescent="0.25">
      <c r="A154" s="1">
        <v>2</v>
      </c>
      <c r="B154" s="2" t="s">
        <v>4</v>
      </c>
      <c r="C154" s="3" t="s">
        <v>8</v>
      </c>
      <c r="D154" s="4" t="s">
        <v>9</v>
      </c>
      <c r="E154">
        <v>81</v>
      </c>
      <c r="F154" s="1">
        <v>47</v>
      </c>
      <c r="H154">
        <f t="shared" si="2"/>
        <v>1</v>
      </c>
      <c r="J154" s="5"/>
    </row>
    <row r="155" spans="1:10" x14ac:dyDescent="0.25">
      <c r="A155" s="1">
        <v>2</v>
      </c>
      <c r="B155" s="2" t="s">
        <v>4</v>
      </c>
      <c r="C155" s="3" t="s">
        <v>8</v>
      </c>
      <c r="D155" s="4" t="s">
        <v>9</v>
      </c>
      <c r="E155">
        <v>81</v>
      </c>
      <c r="F155" s="1">
        <v>47</v>
      </c>
      <c r="H155">
        <f t="shared" si="2"/>
        <v>1</v>
      </c>
      <c r="J155" s="5"/>
    </row>
    <row r="156" spans="1:10" x14ac:dyDescent="0.25">
      <c r="A156" s="1">
        <v>2</v>
      </c>
      <c r="B156" s="2" t="s">
        <v>4</v>
      </c>
      <c r="C156" s="3" t="s">
        <v>8</v>
      </c>
      <c r="D156" s="4" t="s">
        <v>6</v>
      </c>
      <c r="E156">
        <v>81</v>
      </c>
      <c r="F156" s="1">
        <v>48</v>
      </c>
      <c r="H156">
        <f t="shared" si="2"/>
        <v>1</v>
      </c>
      <c r="J156" s="5"/>
    </row>
    <row r="157" spans="1:10" x14ac:dyDescent="0.25">
      <c r="A157" s="1">
        <v>2</v>
      </c>
      <c r="B157" s="2" t="s">
        <v>4</v>
      </c>
      <c r="C157" s="3" t="s">
        <v>8</v>
      </c>
      <c r="D157" s="4" t="s">
        <v>6</v>
      </c>
      <c r="E157">
        <v>81</v>
      </c>
      <c r="F157" s="1">
        <v>48</v>
      </c>
      <c r="H157">
        <f t="shared" si="2"/>
        <v>1</v>
      </c>
      <c r="J157" s="5"/>
    </row>
    <row r="158" spans="1:10" x14ac:dyDescent="0.25">
      <c r="A158" s="1">
        <v>3</v>
      </c>
      <c r="B158" s="2" t="s">
        <v>10</v>
      </c>
      <c r="C158" s="3" t="s">
        <v>8</v>
      </c>
      <c r="D158" s="4" t="s">
        <v>9</v>
      </c>
      <c r="E158">
        <v>39</v>
      </c>
      <c r="F158" s="1">
        <v>39</v>
      </c>
      <c r="H158">
        <f t="shared" si="2"/>
        <v>0</v>
      </c>
      <c r="J158" s="5"/>
    </row>
    <row r="159" spans="1:10" x14ac:dyDescent="0.25">
      <c r="A159" s="1">
        <v>3</v>
      </c>
      <c r="B159" s="2" t="s">
        <v>10</v>
      </c>
      <c r="C159" s="3" t="s">
        <v>8</v>
      </c>
      <c r="D159" s="4" t="s">
        <v>9</v>
      </c>
      <c r="E159">
        <v>39</v>
      </c>
      <c r="F159" s="1">
        <v>39</v>
      </c>
      <c r="H159">
        <f t="shared" si="2"/>
        <v>0</v>
      </c>
      <c r="J159" s="5"/>
    </row>
    <row r="160" spans="1:10" x14ac:dyDescent="0.25">
      <c r="A160" s="1">
        <v>3</v>
      </c>
      <c r="B160" s="2" t="s">
        <v>10</v>
      </c>
      <c r="C160" s="3" t="s">
        <v>8</v>
      </c>
      <c r="D160" s="4" t="s">
        <v>6</v>
      </c>
      <c r="E160">
        <v>108</v>
      </c>
      <c r="F160" s="1">
        <v>43</v>
      </c>
      <c r="H160">
        <f t="shared" si="2"/>
        <v>0</v>
      </c>
      <c r="J160" s="5"/>
    </row>
    <row r="161" spans="1:10" x14ac:dyDescent="0.25">
      <c r="A161" s="1">
        <v>3</v>
      </c>
      <c r="B161" s="2" t="s">
        <v>10</v>
      </c>
      <c r="C161" s="3" t="s">
        <v>8</v>
      </c>
      <c r="D161" s="4" t="s">
        <v>6</v>
      </c>
      <c r="E161">
        <v>108</v>
      </c>
      <c r="F161" s="1">
        <v>43</v>
      </c>
      <c r="H161">
        <f t="shared" si="2"/>
        <v>0</v>
      </c>
      <c r="J161" s="5"/>
    </row>
    <row r="162" spans="1:10" x14ac:dyDescent="0.25">
      <c r="A162" s="1">
        <v>3</v>
      </c>
      <c r="B162" s="2" t="s">
        <v>10</v>
      </c>
      <c r="C162" s="3" t="s">
        <v>8</v>
      </c>
      <c r="D162" s="4" t="s">
        <v>7</v>
      </c>
      <c r="E162">
        <v>132</v>
      </c>
      <c r="F162" s="1">
        <v>54</v>
      </c>
      <c r="H162">
        <f t="shared" si="2"/>
        <v>0</v>
      </c>
      <c r="J162" s="5"/>
    </row>
    <row r="163" spans="1:10" x14ac:dyDescent="0.25">
      <c r="A163" s="1">
        <v>3</v>
      </c>
      <c r="B163" s="2" t="s">
        <v>10</v>
      </c>
      <c r="C163" s="3" t="s">
        <v>8</v>
      </c>
      <c r="D163" s="4" t="s">
        <v>7</v>
      </c>
      <c r="E163">
        <v>132</v>
      </c>
      <c r="F163" s="1">
        <v>54</v>
      </c>
      <c r="H163">
        <f t="shared" si="2"/>
        <v>0</v>
      </c>
      <c r="J163" s="5"/>
    </row>
    <row r="164" spans="1:10" x14ac:dyDescent="0.25">
      <c r="A164" s="1">
        <v>3</v>
      </c>
      <c r="B164" s="2" t="s">
        <v>4</v>
      </c>
      <c r="C164" s="3" t="s">
        <v>8</v>
      </c>
      <c r="D164" s="4" t="s">
        <v>6</v>
      </c>
      <c r="E164">
        <v>66</v>
      </c>
      <c r="F164" s="1">
        <v>34</v>
      </c>
      <c r="H164">
        <f t="shared" si="2"/>
        <v>1</v>
      </c>
      <c r="J164" s="5"/>
    </row>
    <row r="165" spans="1:10" x14ac:dyDescent="0.25">
      <c r="A165" s="1">
        <v>3</v>
      </c>
      <c r="B165" s="2" t="s">
        <v>4</v>
      </c>
      <c r="C165" s="3" t="s">
        <v>8</v>
      </c>
      <c r="D165" s="4" t="s">
        <v>6</v>
      </c>
      <c r="E165">
        <v>66</v>
      </c>
      <c r="F165" s="1">
        <v>34</v>
      </c>
      <c r="H165">
        <f t="shared" si="2"/>
        <v>1</v>
      </c>
      <c r="J165" s="5"/>
    </row>
    <row r="166" spans="1:10" x14ac:dyDescent="0.25">
      <c r="A166" s="1">
        <v>3</v>
      </c>
      <c r="B166" s="2" t="s">
        <v>4</v>
      </c>
      <c r="C166" s="3" t="s">
        <v>8</v>
      </c>
      <c r="D166" s="4" t="s">
        <v>9</v>
      </c>
      <c r="E166">
        <v>66</v>
      </c>
      <c r="F166" s="1">
        <v>35</v>
      </c>
      <c r="H166">
        <f t="shared" si="2"/>
        <v>1</v>
      </c>
      <c r="J166" s="5"/>
    </row>
    <row r="167" spans="1:10" x14ac:dyDescent="0.25">
      <c r="A167" s="1">
        <v>3</v>
      </c>
      <c r="B167" s="2" t="s">
        <v>4</v>
      </c>
      <c r="C167" s="3" t="s">
        <v>8</v>
      </c>
      <c r="D167" s="4" t="s">
        <v>9</v>
      </c>
      <c r="E167">
        <v>66</v>
      </c>
      <c r="F167" s="1">
        <v>35</v>
      </c>
      <c r="H167">
        <f t="shared" si="2"/>
        <v>1</v>
      </c>
      <c r="J167" s="5"/>
    </row>
    <row r="168" spans="1:10" x14ac:dyDescent="0.25">
      <c r="A168" s="1">
        <v>3</v>
      </c>
      <c r="B168" s="2" t="s">
        <v>4</v>
      </c>
      <c r="C168" s="3" t="s">
        <v>8</v>
      </c>
      <c r="D168" s="4" t="s">
        <v>7</v>
      </c>
      <c r="E168">
        <v>66</v>
      </c>
      <c r="F168" s="1">
        <v>37</v>
      </c>
      <c r="H168">
        <f t="shared" si="2"/>
        <v>1</v>
      </c>
      <c r="J168" s="5"/>
    </row>
    <row r="169" spans="1:10" x14ac:dyDescent="0.25">
      <c r="A169" s="1">
        <v>3</v>
      </c>
      <c r="B169" s="2" t="s">
        <v>4</v>
      </c>
      <c r="C169" s="3" t="s">
        <v>8</v>
      </c>
      <c r="D169" s="4" t="s">
        <v>7</v>
      </c>
      <c r="E169">
        <v>66</v>
      </c>
      <c r="F169" s="1">
        <v>37</v>
      </c>
      <c r="H169">
        <f t="shared" si="2"/>
        <v>1</v>
      </c>
      <c r="J169" s="5"/>
    </row>
    <row r="170" spans="1:10" x14ac:dyDescent="0.25">
      <c r="A170" s="1">
        <v>3</v>
      </c>
      <c r="B170" s="2" t="s">
        <v>4</v>
      </c>
      <c r="C170" s="3" t="s">
        <v>8</v>
      </c>
      <c r="D170" s="4" t="s">
        <v>7</v>
      </c>
      <c r="E170">
        <v>72</v>
      </c>
      <c r="F170" s="1">
        <v>26</v>
      </c>
      <c r="H170">
        <f t="shared" si="2"/>
        <v>1</v>
      </c>
      <c r="J170" s="5"/>
    </row>
    <row r="171" spans="1:10" x14ac:dyDescent="0.25">
      <c r="A171" s="1">
        <v>3</v>
      </c>
      <c r="B171" s="2" t="s">
        <v>4</v>
      </c>
      <c r="C171" s="3" t="s">
        <v>8</v>
      </c>
      <c r="D171" s="4" t="s">
        <v>7</v>
      </c>
      <c r="E171">
        <v>72</v>
      </c>
      <c r="F171" s="1">
        <v>26</v>
      </c>
      <c r="H171">
        <f t="shared" si="2"/>
        <v>1</v>
      </c>
      <c r="J171" s="5"/>
    </row>
    <row r="172" spans="1:10" x14ac:dyDescent="0.25">
      <c r="A172" s="1">
        <v>3</v>
      </c>
      <c r="B172" s="2" t="s">
        <v>4</v>
      </c>
      <c r="C172" s="3" t="s">
        <v>8</v>
      </c>
      <c r="D172" s="4" t="s">
        <v>9</v>
      </c>
      <c r="E172">
        <v>93</v>
      </c>
      <c r="F172" s="1">
        <v>34</v>
      </c>
      <c r="H172">
        <f t="shared" si="2"/>
        <v>1</v>
      </c>
      <c r="J172" s="5"/>
    </row>
    <row r="173" spans="1:10" x14ac:dyDescent="0.25">
      <c r="A173" s="1">
        <v>3</v>
      </c>
      <c r="B173" s="2" t="s">
        <v>4</v>
      </c>
      <c r="C173" s="3" t="s">
        <v>8</v>
      </c>
      <c r="D173" s="4" t="s">
        <v>9</v>
      </c>
      <c r="E173">
        <v>93</v>
      </c>
      <c r="F173" s="1">
        <v>34</v>
      </c>
      <c r="H173">
        <f t="shared" si="2"/>
        <v>1</v>
      </c>
      <c r="J173" s="5"/>
    </row>
    <row r="174" spans="1:10" x14ac:dyDescent="0.25">
      <c r="A174" s="1">
        <v>3</v>
      </c>
      <c r="B174" s="2" t="s">
        <v>4</v>
      </c>
      <c r="C174" s="3" t="s">
        <v>8</v>
      </c>
      <c r="D174" s="4" t="s">
        <v>6</v>
      </c>
      <c r="E174">
        <v>108</v>
      </c>
      <c r="F174" s="1">
        <v>28</v>
      </c>
      <c r="H174">
        <f t="shared" si="2"/>
        <v>1</v>
      </c>
      <c r="J174" s="5"/>
    </row>
    <row r="175" spans="1:10" x14ac:dyDescent="0.25">
      <c r="A175" s="1">
        <v>3</v>
      </c>
      <c r="B175" s="2" t="s">
        <v>4</v>
      </c>
      <c r="C175" s="3" t="s">
        <v>8</v>
      </c>
      <c r="D175" s="4" t="s">
        <v>6</v>
      </c>
      <c r="E175">
        <v>108</v>
      </c>
      <c r="F175" s="1">
        <v>28</v>
      </c>
      <c r="H175">
        <f t="shared" si="2"/>
        <v>1</v>
      </c>
      <c r="J175" s="5"/>
    </row>
    <row r="176" spans="1:10" x14ac:dyDescent="0.25">
      <c r="A176" s="1">
        <v>3</v>
      </c>
      <c r="B176" s="2" t="s">
        <v>4</v>
      </c>
      <c r="C176" s="3" t="s">
        <v>8</v>
      </c>
      <c r="D176" s="4" t="s">
        <v>7</v>
      </c>
      <c r="E176">
        <v>120</v>
      </c>
      <c r="F176" s="1">
        <v>40</v>
      </c>
      <c r="H176">
        <f t="shared" si="2"/>
        <v>1</v>
      </c>
      <c r="J176" s="5"/>
    </row>
    <row r="177" spans="1:10" x14ac:dyDescent="0.25">
      <c r="A177" s="1">
        <v>3</v>
      </c>
      <c r="B177" s="2" t="s">
        <v>4</v>
      </c>
      <c r="C177" s="3" t="s">
        <v>8</v>
      </c>
      <c r="D177" s="4" t="s">
        <v>7</v>
      </c>
      <c r="E177">
        <v>120</v>
      </c>
      <c r="F177" s="1">
        <v>40</v>
      </c>
      <c r="H177">
        <f t="shared" si="2"/>
        <v>1</v>
      </c>
      <c r="J177" s="5"/>
    </row>
    <row r="178" spans="1:10" x14ac:dyDescent="0.25">
      <c r="A178" s="1">
        <v>3</v>
      </c>
      <c r="B178" s="2" t="s">
        <v>4</v>
      </c>
      <c r="C178" s="3" t="s">
        <v>8</v>
      </c>
      <c r="D178" s="4" t="s">
        <v>6</v>
      </c>
      <c r="E178">
        <v>132</v>
      </c>
      <c r="F178" s="1">
        <v>48</v>
      </c>
      <c r="H178">
        <f t="shared" si="2"/>
        <v>1</v>
      </c>
      <c r="J178" s="5"/>
    </row>
    <row r="179" spans="1:10" x14ac:dyDescent="0.25">
      <c r="A179" s="1">
        <v>3</v>
      </c>
      <c r="B179" s="2" t="s">
        <v>4</v>
      </c>
      <c r="C179" s="3" t="s">
        <v>8</v>
      </c>
      <c r="D179" s="4" t="s">
        <v>6</v>
      </c>
      <c r="E179">
        <v>132</v>
      </c>
      <c r="F179" s="1">
        <v>48</v>
      </c>
      <c r="H179">
        <f t="shared" si="2"/>
        <v>1</v>
      </c>
      <c r="J179" s="5"/>
    </row>
    <row r="180" spans="1:10" x14ac:dyDescent="0.25">
      <c r="A180" s="1">
        <v>3</v>
      </c>
      <c r="B180" s="2" t="s">
        <v>4</v>
      </c>
      <c r="C180" s="3" t="s">
        <v>8</v>
      </c>
      <c r="D180" s="4" t="s">
        <v>6</v>
      </c>
      <c r="E180">
        <v>159</v>
      </c>
      <c r="F180" s="1">
        <v>28</v>
      </c>
      <c r="H180">
        <f t="shared" si="2"/>
        <v>1</v>
      </c>
      <c r="J180" s="5"/>
    </row>
    <row r="181" spans="1:10" x14ac:dyDescent="0.25">
      <c r="A181" s="1">
        <v>3</v>
      </c>
      <c r="B181" s="2" t="s">
        <v>4</v>
      </c>
      <c r="C181" s="3" t="s">
        <v>8</v>
      </c>
      <c r="D181" s="4" t="s">
        <v>6</v>
      </c>
      <c r="E181">
        <v>159</v>
      </c>
      <c r="F181" s="1">
        <v>28</v>
      </c>
      <c r="H181">
        <f t="shared" si="2"/>
        <v>1</v>
      </c>
      <c r="J181" s="5"/>
    </row>
    <row r="182" spans="1:10" x14ac:dyDescent="0.25">
      <c r="A182" s="1">
        <v>4</v>
      </c>
      <c r="B182" s="2" t="s">
        <v>10</v>
      </c>
      <c r="C182" s="3" t="s">
        <v>8</v>
      </c>
      <c r="D182" s="4" t="s">
        <v>7</v>
      </c>
      <c r="E182">
        <v>174</v>
      </c>
      <c r="F182" s="1">
        <v>47</v>
      </c>
      <c r="H182">
        <f t="shared" si="2"/>
        <v>0</v>
      </c>
      <c r="J182" s="5"/>
    </row>
    <row r="183" spans="1:10" x14ac:dyDescent="0.25">
      <c r="A183" s="1">
        <v>4</v>
      </c>
      <c r="B183" s="2" t="s">
        <v>10</v>
      </c>
      <c r="C183" s="3" t="s">
        <v>8</v>
      </c>
      <c r="D183" s="4" t="s">
        <v>7</v>
      </c>
      <c r="E183">
        <v>174</v>
      </c>
      <c r="F183" s="1">
        <v>47</v>
      </c>
      <c r="H183">
        <f t="shared" si="2"/>
        <v>0</v>
      </c>
      <c r="J183" s="5"/>
    </row>
    <row r="184" spans="1:10" x14ac:dyDescent="0.25">
      <c r="A184" s="1">
        <v>4</v>
      </c>
      <c r="B184" s="2" t="s">
        <v>4</v>
      </c>
      <c r="C184" s="3" t="s">
        <v>8</v>
      </c>
      <c r="D184" s="4" t="s">
        <v>6</v>
      </c>
      <c r="E184">
        <v>159</v>
      </c>
      <c r="F184" s="1">
        <v>22</v>
      </c>
      <c r="H184">
        <f t="shared" si="2"/>
        <v>1</v>
      </c>
      <c r="J184" s="5"/>
    </row>
    <row r="185" spans="1:10" x14ac:dyDescent="0.25">
      <c r="A185" s="1">
        <v>4</v>
      </c>
      <c r="B185" s="2" t="s">
        <v>4</v>
      </c>
      <c r="C185" s="3" t="s">
        <v>8</v>
      </c>
      <c r="D185" s="4" t="s">
        <v>6</v>
      </c>
      <c r="E185">
        <v>159</v>
      </c>
      <c r="F185" s="1">
        <v>22</v>
      </c>
      <c r="H185">
        <f t="shared" si="2"/>
        <v>1</v>
      </c>
      <c r="J185" s="5"/>
    </row>
    <row r="186" spans="1:10" x14ac:dyDescent="0.25">
      <c r="A186" s="1">
        <v>4</v>
      </c>
      <c r="B186" s="2" t="s">
        <v>4</v>
      </c>
      <c r="C186" s="3" t="s">
        <v>8</v>
      </c>
      <c r="D186" s="4" t="s">
        <v>7</v>
      </c>
      <c r="E186">
        <v>159</v>
      </c>
      <c r="F186" s="1">
        <v>73</v>
      </c>
      <c r="H186">
        <f t="shared" si="2"/>
        <v>1</v>
      </c>
      <c r="J186" s="5"/>
    </row>
    <row r="187" spans="1:10" x14ac:dyDescent="0.25">
      <c r="A187" s="1">
        <v>4</v>
      </c>
      <c r="B187" s="2" t="s">
        <v>4</v>
      </c>
      <c r="C187" s="3" t="s">
        <v>8</v>
      </c>
      <c r="D187" s="4" t="s">
        <v>7</v>
      </c>
      <c r="E187">
        <v>159</v>
      </c>
      <c r="F187" s="1">
        <v>73</v>
      </c>
      <c r="H187">
        <f t="shared" si="2"/>
        <v>1</v>
      </c>
      <c r="J187" s="5"/>
    </row>
    <row r="188" spans="1:10" x14ac:dyDescent="0.25">
      <c r="A188" s="1">
        <v>5</v>
      </c>
      <c r="B188" s="2" t="s">
        <v>10</v>
      </c>
      <c r="C188" s="3" t="s">
        <v>8</v>
      </c>
      <c r="D188" s="4" t="s">
        <v>7</v>
      </c>
      <c r="E188">
        <v>159</v>
      </c>
      <c r="F188" s="1">
        <v>47</v>
      </c>
      <c r="H188">
        <f t="shared" si="2"/>
        <v>0</v>
      </c>
      <c r="J188" s="5"/>
    </row>
    <row r="189" spans="1:10" x14ac:dyDescent="0.25">
      <c r="A189" s="1">
        <v>5</v>
      </c>
      <c r="B189" s="2" t="s">
        <v>10</v>
      </c>
      <c r="C189" s="3" t="s">
        <v>8</v>
      </c>
      <c r="D189" s="4" t="s">
        <v>7</v>
      </c>
      <c r="E189">
        <v>159</v>
      </c>
      <c r="F189" s="1">
        <v>47</v>
      </c>
      <c r="H189">
        <f t="shared" si="2"/>
        <v>0</v>
      </c>
      <c r="J189" s="5"/>
    </row>
    <row r="190" spans="1:10" x14ac:dyDescent="0.25">
      <c r="A190" s="1">
        <v>5</v>
      </c>
      <c r="B190" s="2" t="s">
        <v>4</v>
      </c>
      <c r="C190" s="3" t="s">
        <v>8</v>
      </c>
      <c r="D190" s="4" t="s">
        <v>9</v>
      </c>
      <c r="E190">
        <v>186</v>
      </c>
      <c r="F190" s="1">
        <v>53</v>
      </c>
      <c r="H190">
        <f t="shared" si="2"/>
        <v>1</v>
      </c>
      <c r="J190" s="5"/>
    </row>
    <row r="191" spans="1:10" x14ac:dyDescent="0.25">
      <c r="A191" s="1">
        <v>5</v>
      </c>
      <c r="B191" s="2" t="s">
        <v>4</v>
      </c>
      <c r="C191" s="3" t="s">
        <v>8</v>
      </c>
      <c r="D191" s="4" t="s">
        <v>9</v>
      </c>
      <c r="E191">
        <v>186</v>
      </c>
      <c r="F191" s="1">
        <v>53</v>
      </c>
      <c r="H191">
        <f t="shared" si="2"/>
        <v>1</v>
      </c>
      <c r="J191" s="5"/>
    </row>
    <row r="192" spans="1:10" x14ac:dyDescent="0.25">
      <c r="A192" s="1">
        <v>5</v>
      </c>
      <c r="B192" s="2" t="s">
        <v>4</v>
      </c>
      <c r="C192" s="3" t="s">
        <v>8</v>
      </c>
      <c r="D192" s="4" t="s">
        <v>6</v>
      </c>
      <c r="E192">
        <v>213</v>
      </c>
      <c r="F192" s="1">
        <v>40</v>
      </c>
      <c r="H192">
        <f t="shared" si="2"/>
        <v>1</v>
      </c>
      <c r="J192" s="5"/>
    </row>
    <row r="193" spans="1:10" x14ac:dyDescent="0.25">
      <c r="A193" s="1">
        <v>5</v>
      </c>
      <c r="B193" s="2" t="s">
        <v>4</v>
      </c>
      <c r="C193" s="3" t="s">
        <v>8</v>
      </c>
      <c r="D193" s="4" t="s">
        <v>6</v>
      </c>
      <c r="E193">
        <v>213</v>
      </c>
      <c r="F193" s="1">
        <v>40</v>
      </c>
      <c r="H193">
        <f t="shared" si="2"/>
        <v>1</v>
      </c>
      <c r="J193" s="5"/>
    </row>
    <row r="194" spans="1:10" x14ac:dyDescent="0.25">
      <c r="A194" s="1">
        <v>6</v>
      </c>
      <c r="B194" s="2" t="s">
        <v>4</v>
      </c>
      <c r="C194" s="3" t="s">
        <v>8</v>
      </c>
      <c r="D194" s="4" t="s">
        <v>7</v>
      </c>
      <c r="E194">
        <v>240</v>
      </c>
      <c r="F194" s="1">
        <v>27</v>
      </c>
      <c r="H194">
        <f t="shared" si="2"/>
        <v>1</v>
      </c>
      <c r="J194" s="5"/>
    </row>
    <row r="195" spans="1:10" x14ac:dyDescent="0.25">
      <c r="A195" s="1">
        <v>6</v>
      </c>
      <c r="B195" s="2" t="s">
        <v>4</v>
      </c>
      <c r="C195" s="3" t="s">
        <v>8</v>
      </c>
      <c r="D195" s="4" t="s">
        <v>7</v>
      </c>
      <c r="E195">
        <v>240</v>
      </c>
      <c r="F195" s="1">
        <v>27</v>
      </c>
      <c r="H195">
        <f t="shared" ref="H195:H201" si="3">IF(B195="мужчина",1,0)</f>
        <v>1</v>
      </c>
      <c r="J195" s="5"/>
    </row>
    <row r="196" spans="1:10" x14ac:dyDescent="0.25">
      <c r="A196" s="1">
        <v>7</v>
      </c>
      <c r="B196" s="2" t="s">
        <v>4</v>
      </c>
      <c r="C196" s="3" t="s">
        <v>8</v>
      </c>
      <c r="D196" s="4" t="s">
        <v>6</v>
      </c>
      <c r="E196">
        <v>240</v>
      </c>
      <c r="F196" s="1">
        <v>27</v>
      </c>
      <c r="H196">
        <f t="shared" si="3"/>
        <v>1</v>
      </c>
      <c r="J196" s="5"/>
    </row>
    <row r="197" spans="1:10" x14ac:dyDescent="0.25">
      <c r="A197" s="1">
        <v>7</v>
      </c>
      <c r="B197" s="2" t="s">
        <v>4</v>
      </c>
      <c r="C197" s="3" t="s">
        <v>8</v>
      </c>
      <c r="D197" s="4" t="s">
        <v>6</v>
      </c>
      <c r="E197">
        <v>240</v>
      </c>
      <c r="F197" s="1">
        <v>27</v>
      </c>
      <c r="H197">
        <f t="shared" si="3"/>
        <v>1</v>
      </c>
      <c r="J197" s="5"/>
    </row>
    <row r="198" spans="1:10" x14ac:dyDescent="0.25">
      <c r="A198" s="1">
        <v>8</v>
      </c>
      <c r="B198" s="2" t="s">
        <v>10</v>
      </c>
      <c r="C198" s="3" t="s">
        <v>8</v>
      </c>
      <c r="D198" s="4" t="s">
        <v>7</v>
      </c>
      <c r="E198">
        <v>267</v>
      </c>
      <c r="F198" s="1">
        <v>26</v>
      </c>
      <c r="H198">
        <f t="shared" si="3"/>
        <v>0</v>
      </c>
      <c r="J198" s="5"/>
    </row>
    <row r="199" spans="1:10" x14ac:dyDescent="0.25">
      <c r="A199" s="1">
        <v>8</v>
      </c>
      <c r="B199" s="2" t="s">
        <v>10</v>
      </c>
      <c r="C199" s="3" t="s">
        <v>8</v>
      </c>
      <c r="D199" s="4" t="s">
        <v>7</v>
      </c>
      <c r="E199">
        <v>267</v>
      </c>
      <c r="F199" s="1">
        <v>26</v>
      </c>
      <c r="H199">
        <f t="shared" si="3"/>
        <v>0</v>
      </c>
      <c r="J199" s="5"/>
    </row>
    <row r="200" spans="1:10" x14ac:dyDescent="0.25">
      <c r="A200" s="1">
        <v>8</v>
      </c>
      <c r="B200" s="2" t="s">
        <v>4</v>
      </c>
      <c r="C200" s="3" t="s">
        <v>8</v>
      </c>
      <c r="D200" s="4" t="s">
        <v>9</v>
      </c>
      <c r="E200">
        <v>267</v>
      </c>
      <c r="F200" s="1">
        <v>70</v>
      </c>
      <c r="H200">
        <f t="shared" si="3"/>
        <v>1</v>
      </c>
      <c r="J200" s="5"/>
    </row>
    <row r="201" spans="1:10" x14ac:dyDescent="0.25">
      <c r="A201" s="1">
        <v>8</v>
      </c>
      <c r="B201" s="2" t="s">
        <v>4</v>
      </c>
      <c r="C201" s="3" t="s">
        <v>8</v>
      </c>
      <c r="D201" s="4" t="s">
        <v>9</v>
      </c>
      <c r="E201">
        <v>267</v>
      </c>
      <c r="F201" s="1">
        <v>70</v>
      </c>
      <c r="H201">
        <f t="shared" si="3"/>
        <v>1</v>
      </c>
      <c r="J201" s="5"/>
    </row>
  </sheetData>
  <autoFilter ref="A1:F1">
    <sortState ref="A2:F201">
      <sortCondition ref="C1"/>
    </sortState>
  </autoFilter>
  <mergeCells count="4">
    <mergeCell ref="N2:O2"/>
    <mergeCell ref="N17:O17"/>
    <mergeCell ref="R2:S2"/>
    <mergeCell ref="R16:S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zoomScale="130" zoomScaleNormal="130" workbookViewId="0">
      <selection activeCell="K53" sqref="K53"/>
    </sheetView>
  </sheetViews>
  <sheetFormatPr defaultRowHeight="15" x14ac:dyDescent="0.25"/>
  <cols>
    <col min="2" max="2" width="15.28515625" customWidth="1"/>
    <col min="3" max="3" width="12.7109375" customWidth="1"/>
    <col min="4" max="4" width="11.28515625" customWidth="1"/>
    <col min="5" max="5" width="12.28515625" customWidth="1"/>
    <col min="6" max="7" width="11.42578125" customWidth="1"/>
    <col min="9" max="10" width="9.5703125" bestFit="1" customWidth="1"/>
  </cols>
  <sheetData>
    <row r="1" spans="1:10" x14ac:dyDescent="0.25">
      <c r="A1" t="s">
        <v>14</v>
      </c>
      <c r="C1" t="s">
        <v>15</v>
      </c>
    </row>
    <row r="2" spans="1:10" x14ac:dyDescent="0.25">
      <c r="A2" t="s">
        <v>13</v>
      </c>
      <c r="C2" t="s">
        <v>16</v>
      </c>
    </row>
    <row r="3" spans="1:10" x14ac:dyDescent="0.25">
      <c r="C3" t="s">
        <v>17</v>
      </c>
    </row>
    <row r="5" spans="1:10" x14ac:dyDescent="0.25">
      <c r="A5" t="s">
        <v>34</v>
      </c>
      <c r="C5" t="s">
        <v>35</v>
      </c>
    </row>
    <row r="6" spans="1:10" x14ac:dyDescent="0.25">
      <c r="C6" t="s">
        <v>36</v>
      </c>
    </row>
    <row r="7" spans="1:10" x14ac:dyDescent="0.25">
      <c r="C7" t="s">
        <v>37</v>
      </c>
    </row>
    <row r="9" spans="1:10" x14ac:dyDescent="0.25">
      <c r="A9" t="s">
        <v>38</v>
      </c>
      <c r="C9" t="s">
        <v>39</v>
      </c>
    </row>
    <row r="10" spans="1:10" x14ac:dyDescent="0.25">
      <c r="C10" t="str">
        <f xml:space="preserve"> "Размах вариации дохода: "&amp; MAX(данные!E2:E201) - MIN(данные!E2:E201)</f>
        <v>Размах вариации дохода: 282</v>
      </c>
    </row>
    <row r="11" spans="1:10" x14ac:dyDescent="0.25">
      <c r="C11" t="str">
        <f xml:space="preserve"> "Размах вариации возраста: "&amp; MAX(данные!F2:F201) - MIN(данные!F2:F201)</f>
        <v>Размах вариации возраста: 55</v>
      </c>
    </row>
    <row r="12" spans="1:10" x14ac:dyDescent="0.25">
      <c r="C12" t="str">
        <f xml:space="preserve"> "Медиана дохода: "&amp; MEDIAN(данные!E2:E201)</f>
        <v>Медиана дохода: 108</v>
      </c>
    </row>
    <row r="13" spans="1:10" x14ac:dyDescent="0.25">
      <c r="C13" t="str">
        <f xml:space="preserve"> "Медиана возраста: "&amp; MEDIAN(данные!F2:F201)</f>
        <v>Медиана возраста: 40</v>
      </c>
    </row>
    <row r="15" spans="1:10" ht="28.15" customHeight="1" x14ac:dyDescent="0.25">
      <c r="A15" t="s">
        <v>40</v>
      </c>
      <c r="C15" s="40" t="s">
        <v>44</v>
      </c>
      <c r="D15" s="40"/>
      <c r="F15" s="27" t="s">
        <v>72</v>
      </c>
      <c r="G15" s="28"/>
      <c r="H15" s="24"/>
      <c r="I15" s="34" t="s">
        <v>53</v>
      </c>
      <c r="J15" s="34" t="s">
        <v>54</v>
      </c>
    </row>
    <row r="16" spans="1:10" x14ac:dyDescent="0.25">
      <c r="C16" s="24" t="s">
        <v>5</v>
      </c>
      <c r="D16" s="24" t="s">
        <v>49</v>
      </c>
      <c r="F16" s="26">
        <f>_xlfn.STDEV.S(данные!A130:A201)</f>
        <v>1.8712468958496409</v>
      </c>
      <c r="G16" s="29"/>
      <c r="H16" s="24" t="s">
        <v>49</v>
      </c>
      <c r="I16" s="26">
        <f>_xlfn.CONFIDENCE.NORM(0.05,F16,D18)</f>
        <v>0.43222803821007999</v>
      </c>
      <c r="J16" s="26">
        <f>_xlfn.CONFIDENCE.T(0.05,F16,D18)</f>
        <v>0.43972146273298152</v>
      </c>
    </row>
    <row r="17" spans="1:10" x14ac:dyDescent="0.25">
      <c r="C17" s="25">
        <v>3.359375</v>
      </c>
      <c r="D17" s="25">
        <v>3.1388888888888888</v>
      </c>
      <c r="F17" s="26">
        <f>_xlfn.STDEV.S(данные!A2:A129)</f>
        <v>2.1544108754999454</v>
      </c>
      <c r="G17" s="29"/>
      <c r="H17" s="24" t="s">
        <v>5</v>
      </c>
      <c r="I17" s="26">
        <f>_xlfn.CONFIDENCE.NORM(0.05,F17,C18)</f>
        <v>0.37322578394698885</v>
      </c>
      <c r="J17" s="26">
        <f>_xlfn.CONFIDENCE.T(0.05,F17,C18)</f>
        <v>0.37681634864448993</v>
      </c>
    </row>
    <row r="18" spans="1:10" x14ac:dyDescent="0.25">
      <c r="C18" s="24">
        <v>128</v>
      </c>
      <c r="D18" s="24">
        <v>72</v>
      </c>
      <c r="I18" s="30" t="s">
        <v>55</v>
      </c>
    </row>
    <row r="19" spans="1:10" x14ac:dyDescent="0.25">
      <c r="C19" s="7"/>
      <c r="D19" s="7"/>
    </row>
    <row r="20" spans="1:10" x14ac:dyDescent="0.25">
      <c r="C20" s="7"/>
      <c r="D20" s="7"/>
      <c r="G20" s="24"/>
      <c r="H20" s="39" t="s">
        <v>74</v>
      </c>
      <c r="I20" s="39"/>
    </row>
    <row r="21" spans="1:10" ht="15.75" customHeight="1" x14ac:dyDescent="0.25">
      <c r="B21" s="24"/>
      <c r="C21" s="34" t="s">
        <v>70</v>
      </c>
      <c r="D21" s="34" t="s">
        <v>71</v>
      </c>
      <c r="E21" s="27" t="s">
        <v>73</v>
      </c>
      <c r="G21" s="24" t="s">
        <v>5</v>
      </c>
      <c r="H21" s="26">
        <f>C17-I17</f>
        <v>2.9861492160530112</v>
      </c>
      <c r="I21" s="26">
        <f>C17+I17</f>
        <v>3.7326007839469888</v>
      </c>
    </row>
    <row r="22" spans="1:10" x14ac:dyDescent="0.25">
      <c r="B22" s="24" t="s">
        <v>5</v>
      </c>
      <c r="C22" s="25">
        <v>3.359375</v>
      </c>
      <c r="D22" s="24">
        <v>128</v>
      </c>
      <c r="E22" s="35">
        <f>_xlfn.STDEV.S(данные!A2:A129)</f>
        <v>2.1544108754999454</v>
      </c>
      <c r="G22" s="24" t="s">
        <v>49</v>
      </c>
      <c r="H22" s="26">
        <f>D17-I16</f>
        <v>2.706660850678809</v>
      </c>
      <c r="I22" s="26">
        <f>D17+I16</f>
        <v>3.5711169270989687</v>
      </c>
    </row>
    <row r="23" spans="1:10" x14ac:dyDescent="0.25">
      <c r="B23" s="24" t="s">
        <v>49</v>
      </c>
      <c r="C23" s="25">
        <v>3.1388888888888888</v>
      </c>
      <c r="D23" s="24">
        <v>72</v>
      </c>
      <c r="E23" s="35">
        <f>_xlfn.STDEV.S(данные!A130:A201)</f>
        <v>1.8712468958496409</v>
      </c>
    </row>
    <row r="24" spans="1:10" x14ac:dyDescent="0.25">
      <c r="G24" s="24"/>
      <c r="H24" s="39" t="s">
        <v>75</v>
      </c>
      <c r="I24" s="39"/>
    </row>
    <row r="25" spans="1:10" x14ac:dyDescent="0.25">
      <c r="A25" t="s">
        <v>41</v>
      </c>
      <c r="G25" s="24" t="s">
        <v>5</v>
      </c>
      <c r="H25" s="26">
        <f>C17-J17</f>
        <v>2.98255865135551</v>
      </c>
      <c r="I25" s="26">
        <f>C17+J17</f>
        <v>3.73619134864449</v>
      </c>
    </row>
    <row r="26" spans="1:10" x14ac:dyDescent="0.25">
      <c r="G26" s="24" t="s">
        <v>49</v>
      </c>
      <c r="H26" s="26">
        <f>D17-J16</f>
        <v>2.6991674261559071</v>
      </c>
      <c r="I26" s="26">
        <f>D17+J16</f>
        <v>3.5786103516218706</v>
      </c>
    </row>
    <row r="27" spans="1:10" x14ac:dyDescent="0.25">
      <c r="A27" t="s">
        <v>42</v>
      </c>
    </row>
    <row r="29" spans="1:10" x14ac:dyDescent="0.25">
      <c r="A29" t="s">
        <v>43</v>
      </c>
      <c r="C29" s="39" t="s">
        <v>44</v>
      </c>
      <c r="D29" s="39"/>
      <c r="E29" s="23"/>
    </row>
    <row r="30" spans="1:10" x14ac:dyDescent="0.25">
      <c r="C30" s="36" t="s">
        <v>45</v>
      </c>
      <c r="D30" s="36" t="s">
        <v>46</v>
      </c>
      <c r="F30">
        <f>C31/D31</f>
        <v>3.0833333333333335</v>
      </c>
    </row>
    <row r="31" spans="1:10" x14ac:dyDescent="0.25">
      <c r="C31" s="25">
        <v>3.9466666666666668</v>
      </c>
      <c r="D31" s="25">
        <v>1.28</v>
      </c>
    </row>
    <row r="33" spans="1:8" x14ac:dyDescent="0.25">
      <c r="C33" t="s">
        <v>47</v>
      </c>
    </row>
    <row r="35" spans="1:8" x14ac:dyDescent="0.25">
      <c r="A35" t="s">
        <v>48</v>
      </c>
      <c r="C35" s="39" t="s">
        <v>44</v>
      </c>
      <c r="D35" s="39"/>
      <c r="E35" s="23"/>
    </row>
    <row r="36" spans="1:8" x14ac:dyDescent="0.25">
      <c r="C36" s="36" t="s">
        <v>5</v>
      </c>
      <c r="D36" s="36" t="s">
        <v>49</v>
      </c>
    </row>
    <row r="37" spans="1:8" x14ac:dyDescent="0.25">
      <c r="A37" t="s">
        <v>51</v>
      </c>
      <c r="C37" s="25">
        <v>3.359375</v>
      </c>
      <c r="D37" s="25">
        <v>3.1388888888888888</v>
      </c>
      <c r="F37">
        <f>C37/D37</f>
        <v>1.0702433628318584</v>
      </c>
    </row>
    <row r="38" spans="1:8" x14ac:dyDescent="0.25">
      <c r="A38" t="s">
        <v>52</v>
      </c>
      <c r="C38" s="25">
        <v>4.6414862204724407</v>
      </c>
      <c r="D38" s="25">
        <v>3.5015649452269169</v>
      </c>
    </row>
    <row r="39" spans="1:8" x14ac:dyDescent="0.25">
      <c r="C39" t="s">
        <v>50</v>
      </c>
    </row>
    <row r="42" spans="1:8" x14ac:dyDescent="0.25">
      <c r="A42" t="s">
        <v>56</v>
      </c>
      <c r="C42" s="12" t="s">
        <v>20</v>
      </c>
      <c r="D42" s="12" t="s">
        <v>22</v>
      </c>
      <c r="E42" s="13"/>
      <c r="F42" s="13"/>
    </row>
    <row r="43" spans="1:8" x14ac:dyDescent="0.25">
      <c r="C43" s="12" t="s">
        <v>19</v>
      </c>
      <c r="D43" s="13" t="s">
        <v>5</v>
      </c>
      <c r="E43" s="13" t="s">
        <v>8</v>
      </c>
      <c r="F43" s="13" t="s">
        <v>18</v>
      </c>
    </row>
    <row r="44" spans="1:8" x14ac:dyDescent="0.25">
      <c r="C44" s="16" t="s">
        <v>10</v>
      </c>
      <c r="D44" s="17">
        <v>30</v>
      </c>
      <c r="E44" s="17">
        <v>20</v>
      </c>
      <c r="F44" s="17">
        <v>50</v>
      </c>
      <c r="G44">
        <f>GETPIVOTDATA("пол",$C$42,"пол","женщина","цель полета","бизнес")/GETPIVOTDATA("пол",$C$42,"пол","женщина","цель полета","личные цели")</f>
        <v>1.5</v>
      </c>
    </row>
    <row r="45" spans="1:8" x14ac:dyDescent="0.25">
      <c r="C45" s="16" t="s">
        <v>4</v>
      </c>
      <c r="D45" s="17">
        <v>98</v>
      </c>
      <c r="E45" s="17">
        <v>52</v>
      </c>
      <c r="F45" s="17">
        <v>150</v>
      </c>
      <c r="G45">
        <f>GETPIVOTDATA("пол",$C$42,"пол","мужчина","цель полета","бизнес")/GETPIVOTDATA("пол",$C$42,"пол","мужчина","цель полета","личные цели")</f>
        <v>1.8846153846153846</v>
      </c>
      <c r="H45">
        <f>GETPIVOTDATA("пол",$C$42,"пол","мужчина","цель полета","бизнес")/150</f>
        <v>0.65333333333333332</v>
      </c>
    </row>
    <row r="46" spans="1:8" x14ac:dyDescent="0.25">
      <c r="C46" s="16" t="s">
        <v>18</v>
      </c>
      <c r="D46" s="17">
        <v>128</v>
      </c>
      <c r="E46" s="17">
        <v>72</v>
      </c>
      <c r="F46" s="17">
        <v>200</v>
      </c>
    </row>
    <row r="48" spans="1:8" x14ac:dyDescent="0.25">
      <c r="C48" s="31" t="s">
        <v>57</v>
      </c>
    </row>
    <row r="49" spans="3:3" x14ac:dyDescent="0.25">
      <c r="C49" s="31" t="s">
        <v>58</v>
      </c>
    </row>
    <row r="50" spans="3:3" x14ac:dyDescent="0.25">
      <c r="C50" s="31" t="s">
        <v>59</v>
      </c>
    </row>
    <row r="65" spans="1:9" x14ac:dyDescent="0.25">
      <c r="A65" t="s">
        <v>60</v>
      </c>
      <c r="C65" s="12" t="s">
        <v>21</v>
      </c>
      <c r="D65" s="12" t="s">
        <v>23</v>
      </c>
      <c r="E65" s="13"/>
      <c r="F65" s="13"/>
      <c r="G65" s="13"/>
    </row>
    <row r="66" spans="1:9" x14ac:dyDescent="0.25">
      <c r="C66" s="12" t="s">
        <v>19</v>
      </c>
      <c r="D66" s="13" t="s">
        <v>7</v>
      </c>
      <c r="E66" s="13" t="s">
        <v>9</v>
      </c>
      <c r="F66" s="13" t="s">
        <v>6</v>
      </c>
      <c r="G66" s="13" t="s">
        <v>18</v>
      </c>
      <c r="I66" s="32" t="s">
        <v>61</v>
      </c>
    </row>
    <row r="67" spans="1:9" x14ac:dyDescent="0.25">
      <c r="C67" s="16" t="s">
        <v>10</v>
      </c>
      <c r="D67" s="17">
        <v>30</v>
      </c>
      <c r="E67" s="17">
        <v>10</v>
      </c>
      <c r="F67" s="17">
        <v>10</v>
      </c>
      <c r="G67" s="17">
        <v>50</v>
      </c>
      <c r="I67" t="s">
        <v>62</v>
      </c>
    </row>
    <row r="68" spans="1:9" x14ac:dyDescent="0.25">
      <c r="C68" s="16" t="s">
        <v>4</v>
      </c>
      <c r="D68" s="17">
        <v>46</v>
      </c>
      <c r="E68" s="17">
        <v>36</v>
      </c>
      <c r="F68" s="17">
        <v>68</v>
      </c>
      <c r="G68" s="17">
        <v>150</v>
      </c>
      <c r="I68" t="s">
        <v>63</v>
      </c>
    </row>
    <row r="69" spans="1:9" x14ac:dyDescent="0.25">
      <c r="C69" s="16" t="s">
        <v>18</v>
      </c>
      <c r="D69" s="17">
        <v>76</v>
      </c>
      <c r="E69" s="17">
        <v>46</v>
      </c>
      <c r="F69" s="17">
        <v>78</v>
      </c>
      <c r="G69" s="17">
        <v>200</v>
      </c>
    </row>
    <row r="70" spans="1:9" x14ac:dyDescent="0.25">
      <c r="D70">
        <f>GETPIVOTDATA("[Measures].[Число элементов в столбце пол]",$C$65,"[Диапазон].[самая важная характеристика]","[Диапазон].[самая важная характеристика].&amp;[комфорт]","[Диапазон].[пол]","[Диапазон].[пол].&amp;[женщина]")/GETPIVOTDATA("[Measures].[Число элементов в столбце пол]",$C$65,"[Диапазон].[пол]","[Диапазон].[пол].&amp;[женщина]")</f>
        <v>0.6</v>
      </c>
      <c r="E70">
        <f>GETPIVOTDATA("[Measures].[Число элементов в столбце пол]",$C$65,"[Диапазон].[самая важная характеристика]","[Диапазон].[самая важная характеристика].&amp;[точность]","[Диапазон].[пол]","[Диапазон].[пол].&amp;[женщина]")/GETPIVOTDATA("[Measures].[Число элементов в столбце пол]",$C$65,"[Диапазон].[пол]","[Диапазон].[пол].&amp;[женщина]")</f>
        <v>0.2</v>
      </c>
      <c r="F70">
        <f>GETPIVOTDATA("[Measures].[Число элементов в столбце пол]",$C$65,"[Диапазон].[самая важная характеристика]","[Диапазон].[самая важная характеристика].&amp;[частота рейсов]","[Диапазон].[пол]","[Диапазон].[пол].&amp;[женщина]")/GETPIVOTDATA("[Measures].[Число элементов в столбце пол]",$C$65,"[Диапазон].[пол]","[Диапазон].[пол].&amp;[женщина]")</f>
        <v>0.2</v>
      </c>
    </row>
    <row r="71" spans="1:9" x14ac:dyDescent="0.25">
      <c r="D71">
        <f>GETPIVOTDATA("[Measures].[Число элементов в столбце пол]",$C$65,"[Диапазон].[самая важная характеристика]","[Диапазон].[самая важная характеристика].&amp;[комфорт]","[Диапазон].[пол]","[Диапазон].[пол].&amp;[мужчина]")/GETPIVOTDATA("[Measures].[Число элементов в столбце пол]",$C$65,"[Диапазон].[пол]","[Диапазон].[пол].&amp;[мужчина]")</f>
        <v>0.30666666666666664</v>
      </c>
      <c r="E71">
        <f>GETPIVOTDATA("[Measures].[Число элементов в столбце пол]",$C$65,"[Диапазон].[самая важная характеристика]","[Диапазон].[самая важная характеристика].&amp;[точность]","[Диапазон].[пол]","[Диапазон].[пол].&amp;[мужчина]")/GETPIVOTDATA("[Measures].[Число элементов в столбце пол]",$C$65,"[Диапазон].[пол]","[Диапазон].[пол].&amp;[мужчина]")</f>
        <v>0.24</v>
      </c>
      <c r="F71">
        <f>GETPIVOTDATA("[Measures].[Число элементов в столбце пол]",$C$65,"[Диапазон].[самая важная характеристика]","[Диапазон].[самая важная характеристика].&amp;[частота рейсов]","[Диапазон].[пол]","[Диапазон].[пол].&amp;[мужчина]")/GETPIVOTDATA("[Measures].[Число элементов в столбце пол]",$C$65,"[Диапазон].[пол]","[Диапазон].[пол].&amp;[мужчина]")</f>
        <v>0.45333333333333331</v>
      </c>
    </row>
    <row r="90" spans="1:9" x14ac:dyDescent="0.25">
      <c r="A90" t="s">
        <v>64</v>
      </c>
      <c r="C90" s="12" t="s">
        <v>20</v>
      </c>
      <c r="D90" s="12" t="s">
        <v>24</v>
      </c>
      <c r="E90" s="13"/>
      <c r="F90" s="13"/>
      <c r="G90" s="13"/>
    </row>
    <row r="91" spans="1:9" x14ac:dyDescent="0.25">
      <c r="C91" s="12" t="s">
        <v>22</v>
      </c>
      <c r="D91" s="13" t="s">
        <v>7</v>
      </c>
      <c r="E91" s="13" t="s">
        <v>9</v>
      </c>
      <c r="F91" s="13" t="s">
        <v>6</v>
      </c>
      <c r="G91" s="13" t="s">
        <v>18</v>
      </c>
      <c r="I91" s="32" t="s">
        <v>65</v>
      </c>
    </row>
    <row r="92" spans="1:9" x14ac:dyDescent="0.25">
      <c r="C92" s="16" t="s">
        <v>5</v>
      </c>
      <c r="D92" s="17">
        <v>48</v>
      </c>
      <c r="E92" s="17">
        <v>26</v>
      </c>
      <c r="F92" s="17">
        <v>54</v>
      </c>
      <c r="G92" s="17">
        <v>128</v>
      </c>
      <c r="I92" t="s">
        <v>66</v>
      </c>
    </row>
    <row r="93" spans="1:9" x14ac:dyDescent="0.25">
      <c r="C93" s="16" t="s">
        <v>8</v>
      </c>
      <c r="D93" s="17">
        <v>28</v>
      </c>
      <c r="E93" s="17">
        <v>20</v>
      </c>
      <c r="F93" s="17">
        <v>24</v>
      </c>
      <c r="G93" s="17">
        <v>72</v>
      </c>
    </row>
    <row r="94" spans="1:9" x14ac:dyDescent="0.25">
      <c r="C94" s="16" t="s">
        <v>18</v>
      </c>
      <c r="D94" s="17">
        <v>76</v>
      </c>
      <c r="E94" s="17">
        <v>46</v>
      </c>
      <c r="F94" s="17">
        <v>78</v>
      </c>
      <c r="G94" s="17">
        <v>200</v>
      </c>
    </row>
    <row r="113" spans="1:5" x14ac:dyDescent="0.25">
      <c r="A113" t="s">
        <v>67</v>
      </c>
      <c r="B113" s="24"/>
      <c r="C113" s="37" t="s">
        <v>7</v>
      </c>
      <c r="E113" t="s">
        <v>68</v>
      </c>
    </row>
    <row r="114" spans="1:5" x14ac:dyDescent="0.25">
      <c r="B114" s="24" t="s">
        <v>45</v>
      </c>
      <c r="C114" s="24">
        <f>GETPIVOTDATA("[Measures].[Число элементов в столбце пол]",$C$65,"[Диапазон].[самая важная характеристика]","[Диапазон].[самая важная характеристика].&amp;[комфорт]","[Диапазон].[пол]","[Диапазон].[пол].&amp;[мужчина]")/GETPIVOTDATA("[Measures].[Число элементов в столбце пол]",$C$65,"[Диапазон].[пол]","[Диапазон].[пол].&amp;[мужчина]")</f>
        <v>0.30666666666666664</v>
      </c>
    </row>
    <row r="115" spans="1:5" x14ac:dyDescent="0.25">
      <c r="B115" s="33" t="s">
        <v>46</v>
      </c>
      <c r="C115" s="33">
        <f>GETPIVOTDATA("[Measures].[Число элементов в столбце пол]",$C$65,"[Диапазон].[самая важная характеристика]","[Диапазон].[самая важная характеристика].&amp;[комфорт]","[Диапазон].[пол]","[Диапазон].[пол].&amp;[женщина]")/GETPIVOTDATA("[Measures].[Число элементов в столбце пол]",$C$65,"[Диапазон].[пол]","[Диапазон].[пол].&amp;[женщина]")</f>
        <v>0.6</v>
      </c>
    </row>
    <row r="117" spans="1:5" x14ac:dyDescent="0.25">
      <c r="A117" t="s">
        <v>69</v>
      </c>
    </row>
    <row r="120" spans="1:5" x14ac:dyDescent="0.25">
      <c r="A120" t="s">
        <v>76</v>
      </c>
    </row>
    <row r="141" spans="1:3" x14ac:dyDescent="0.25">
      <c r="A141" t="s">
        <v>77</v>
      </c>
      <c r="B141" s="24"/>
      <c r="C141" s="37" t="s">
        <v>78</v>
      </c>
    </row>
    <row r="142" spans="1:3" x14ac:dyDescent="0.25">
      <c r="B142" s="36" t="s">
        <v>79</v>
      </c>
      <c r="C142" s="25">
        <f>CORREL(данные!A2:A201,данные!F2:F201)</f>
        <v>7.7180675525788847E-2</v>
      </c>
    </row>
    <row r="143" spans="1:3" x14ac:dyDescent="0.25">
      <c r="B143" s="36" t="s">
        <v>80</v>
      </c>
      <c r="C143" s="25">
        <f>CORREL(данные!A2:A201,данные!E2:E201)</f>
        <v>0.83527371964906305</v>
      </c>
    </row>
    <row r="144" spans="1:3" x14ac:dyDescent="0.25">
      <c r="B144" s="36" t="s">
        <v>81</v>
      </c>
      <c r="C144" s="25">
        <f>CORREL(данные!F2:F201,данные!E2:E201)</f>
        <v>-3.1603056479293762E-2</v>
      </c>
    </row>
    <row r="146" spans="2:2" x14ac:dyDescent="0.25">
      <c r="B146">
        <f>RSQ(данные!E2:E201,данные!A2:A201)</f>
        <v>0.69768218673638172</v>
      </c>
    </row>
  </sheetData>
  <mergeCells count="5">
    <mergeCell ref="C29:D29"/>
    <mergeCell ref="C35:D35"/>
    <mergeCell ref="C15:D15"/>
    <mergeCell ref="H20:I20"/>
    <mergeCell ref="H24:I24"/>
  </mergeCell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"/>
  <sheetViews>
    <sheetView zoomScaleNormal="100" workbookViewId="0">
      <selection activeCell="H61" sqref="H61"/>
    </sheetView>
  </sheetViews>
  <sheetFormatPr defaultColWidth="9.140625" defaultRowHeight="14.25" x14ac:dyDescent="0.2"/>
  <cols>
    <col min="1" max="1" width="14.5703125" style="14" customWidth="1"/>
    <col min="2" max="2" width="10.140625" style="14" customWidth="1"/>
    <col min="3" max="3" width="11" style="14" customWidth="1"/>
    <col min="4" max="4" width="16.5703125" style="14" customWidth="1"/>
    <col min="5" max="5" width="13.140625" style="14" customWidth="1"/>
    <col min="6" max="7" width="9.140625" style="14"/>
    <col min="8" max="18" width="11.7109375" style="14" customWidth="1"/>
    <col min="19" max="19" width="11" style="14" customWidth="1"/>
    <col min="20" max="16384" width="9.140625" style="14"/>
  </cols>
  <sheetData>
    <row r="2" spans="1:19" ht="15" customHeight="1" x14ac:dyDescent="0.25">
      <c r="H2" s="42" t="s">
        <v>25</v>
      </c>
      <c r="I2" s="43"/>
      <c r="J2" s="43"/>
      <c r="K2" s="43"/>
      <c r="L2" s="44"/>
      <c r="M2" s="15"/>
      <c r="N2" s="42" t="s">
        <v>30</v>
      </c>
      <c r="O2" s="43"/>
      <c r="P2" s="43"/>
      <c r="Q2" s="43"/>
      <c r="R2" s="44"/>
      <c r="S2" s="20"/>
    </row>
    <row r="3" spans="1:19" ht="63.75" customHeight="1" x14ac:dyDescent="0.25">
      <c r="H3" s="18" t="s">
        <v>26</v>
      </c>
      <c r="I3" s="18" t="s">
        <v>27</v>
      </c>
      <c r="J3" s="18" t="s">
        <v>28</v>
      </c>
      <c r="K3" s="18" t="s">
        <v>31</v>
      </c>
      <c r="L3" s="18" t="s">
        <v>32</v>
      </c>
      <c r="M3" s="15"/>
      <c r="N3" s="18" t="s">
        <v>26</v>
      </c>
      <c r="O3" s="18" t="s">
        <v>27</v>
      </c>
      <c r="P3" s="18" t="s">
        <v>28</v>
      </c>
      <c r="Q3" s="18" t="s">
        <v>31</v>
      </c>
      <c r="R3" s="18" t="s">
        <v>32</v>
      </c>
      <c r="S3" s="20" t="s">
        <v>33</v>
      </c>
    </row>
    <row r="4" spans="1:19" x14ac:dyDescent="0.2">
      <c r="A4" s="12" t="s">
        <v>20</v>
      </c>
      <c r="B4" s="13" t="s">
        <v>22</v>
      </c>
      <c r="C4" s="13"/>
      <c r="D4" s="13"/>
      <c r="H4" s="19">
        <v>11</v>
      </c>
      <c r="I4" s="19">
        <v>15</v>
      </c>
      <c r="J4" s="19">
        <f t="array" ref="J4:J16">FREQUENCY(данные!F2:F201,I4:I16)</f>
        <v>0</v>
      </c>
      <c r="K4" s="19">
        <f>(I4-H4)/2+H4</f>
        <v>13</v>
      </c>
      <c r="L4" s="19">
        <f>J4/$J$17</f>
        <v>0</v>
      </c>
      <c r="N4" s="19">
        <v>1</v>
      </c>
      <c r="O4" s="19">
        <v>10</v>
      </c>
      <c r="P4" s="19">
        <f t="array" ref="P4:P15">FREQUENCY(данные!E2:E201,O4:O15)</f>
        <v>0</v>
      </c>
      <c r="Q4" s="19">
        <f>(O4-N4)/2+N4</f>
        <v>5.5</v>
      </c>
      <c r="R4" s="19">
        <f>P4/$P$16</f>
        <v>0</v>
      </c>
      <c r="S4" s="21">
        <v>0</v>
      </c>
    </row>
    <row r="5" spans="1:19" x14ac:dyDescent="0.2">
      <c r="A5" s="12" t="s">
        <v>19</v>
      </c>
      <c r="B5" s="12" t="s">
        <v>5</v>
      </c>
      <c r="C5" s="12" t="s">
        <v>8</v>
      </c>
      <c r="D5" s="12" t="s">
        <v>18</v>
      </c>
      <c r="H5" s="19">
        <v>16</v>
      </c>
      <c r="I5" s="19">
        <v>20</v>
      </c>
      <c r="J5" s="19">
        <v>2</v>
      </c>
      <c r="K5" s="19">
        <f t="shared" ref="K5:K16" si="0">(I5-H5)/2+H5</f>
        <v>18</v>
      </c>
      <c r="L5" s="19">
        <f t="shared" ref="L5:L16" si="1">J5/$J$17</f>
        <v>0.01</v>
      </c>
      <c r="N5" s="19">
        <v>11</v>
      </c>
      <c r="O5" s="19">
        <v>20</v>
      </c>
      <c r="P5" s="19">
        <v>0</v>
      </c>
      <c r="Q5" s="19">
        <f t="shared" ref="Q5:Q15" si="2">(O5-N5)/2+N5</f>
        <v>15.5</v>
      </c>
      <c r="R5" s="19">
        <f t="shared" ref="R5:R15" si="3">P5/$P$16</f>
        <v>0</v>
      </c>
      <c r="S5" s="21">
        <f>P5+S4</f>
        <v>0</v>
      </c>
    </row>
    <row r="6" spans="1:19" x14ac:dyDescent="0.2">
      <c r="A6" s="16" t="s">
        <v>10</v>
      </c>
      <c r="B6" s="17">
        <v>30</v>
      </c>
      <c r="C6" s="17">
        <v>20</v>
      </c>
      <c r="D6" s="17">
        <v>50</v>
      </c>
      <c r="H6" s="19">
        <v>21</v>
      </c>
      <c r="I6" s="19">
        <v>25</v>
      </c>
      <c r="J6" s="19">
        <v>14</v>
      </c>
      <c r="K6" s="19">
        <f t="shared" si="0"/>
        <v>23</v>
      </c>
      <c r="L6" s="19">
        <f t="shared" si="1"/>
        <v>7.0000000000000007E-2</v>
      </c>
      <c r="N6" s="19">
        <v>21</v>
      </c>
      <c r="O6" s="19">
        <v>30</v>
      </c>
      <c r="P6" s="19">
        <v>0</v>
      </c>
      <c r="Q6" s="19">
        <f t="shared" si="2"/>
        <v>25.5</v>
      </c>
      <c r="R6" s="19">
        <f t="shared" si="3"/>
        <v>0</v>
      </c>
      <c r="S6" s="21">
        <f t="shared" ref="S6:S15" si="4">P6+S5</f>
        <v>0</v>
      </c>
    </row>
    <row r="7" spans="1:19" x14ac:dyDescent="0.2">
      <c r="A7" s="16" t="s">
        <v>4</v>
      </c>
      <c r="B7" s="17">
        <v>98</v>
      </c>
      <c r="C7" s="17">
        <v>52</v>
      </c>
      <c r="D7" s="17">
        <v>150</v>
      </c>
      <c r="H7" s="19">
        <v>26</v>
      </c>
      <c r="I7" s="19">
        <v>30</v>
      </c>
      <c r="J7" s="19">
        <v>32</v>
      </c>
      <c r="K7" s="19">
        <f t="shared" si="0"/>
        <v>28</v>
      </c>
      <c r="L7" s="19">
        <f t="shared" si="1"/>
        <v>0.16</v>
      </c>
      <c r="N7" s="19">
        <v>31</v>
      </c>
      <c r="O7" s="19">
        <v>40</v>
      </c>
      <c r="P7" s="19">
        <v>4</v>
      </c>
      <c r="Q7" s="19">
        <f t="shared" si="2"/>
        <v>35.5</v>
      </c>
      <c r="R7" s="19">
        <f t="shared" si="3"/>
        <v>0.02</v>
      </c>
      <c r="S7" s="21">
        <f t="shared" si="4"/>
        <v>4</v>
      </c>
    </row>
    <row r="8" spans="1:19" x14ac:dyDescent="0.2">
      <c r="A8" s="16" t="s">
        <v>18</v>
      </c>
      <c r="B8" s="17">
        <v>128</v>
      </c>
      <c r="C8" s="17">
        <v>72</v>
      </c>
      <c r="D8" s="17">
        <v>200</v>
      </c>
      <c r="H8" s="19">
        <v>31</v>
      </c>
      <c r="I8" s="19">
        <v>35</v>
      </c>
      <c r="J8" s="19">
        <v>32</v>
      </c>
      <c r="K8" s="19">
        <f t="shared" si="0"/>
        <v>33</v>
      </c>
      <c r="L8" s="19">
        <f t="shared" si="1"/>
        <v>0.16</v>
      </c>
      <c r="N8" s="19">
        <v>41</v>
      </c>
      <c r="O8" s="19">
        <v>50</v>
      </c>
      <c r="P8" s="19">
        <v>0</v>
      </c>
      <c r="Q8" s="19">
        <f t="shared" si="2"/>
        <v>45.5</v>
      </c>
      <c r="R8" s="19">
        <f t="shared" si="3"/>
        <v>0</v>
      </c>
      <c r="S8" s="21">
        <f t="shared" si="4"/>
        <v>4</v>
      </c>
    </row>
    <row r="9" spans="1:19" x14ac:dyDescent="0.2">
      <c r="H9" s="19">
        <v>36</v>
      </c>
      <c r="I9" s="19">
        <v>40</v>
      </c>
      <c r="J9" s="19">
        <v>22</v>
      </c>
      <c r="K9" s="19">
        <f t="shared" si="0"/>
        <v>38</v>
      </c>
      <c r="L9" s="19">
        <f t="shared" si="1"/>
        <v>0.11</v>
      </c>
      <c r="N9" s="19">
        <v>51</v>
      </c>
      <c r="O9" s="19">
        <v>60</v>
      </c>
      <c r="P9" s="19">
        <v>34</v>
      </c>
      <c r="Q9" s="19">
        <f t="shared" si="2"/>
        <v>55.5</v>
      </c>
      <c r="R9" s="19">
        <f t="shared" si="3"/>
        <v>0.17</v>
      </c>
      <c r="S9" s="21">
        <f t="shared" si="4"/>
        <v>38</v>
      </c>
    </row>
    <row r="10" spans="1:19" x14ac:dyDescent="0.2">
      <c r="A10" s="12" t="s">
        <v>21</v>
      </c>
      <c r="B10" s="13" t="s">
        <v>23</v>
      </c>
      <c r="C10" s="13"/>
      <c r="D10" s="13"/>
      <c r="E10" s="13"/>
      <c r="H10" s="19">
        <v>41</v>
      </c>
      <c r="I10" s="19">
        <v>45</v>
      </c>
      <c r="J10" s="19">
        <v>24</v>
      </c>
      <c r="K10" s="19">
        <f t="shared" si="0"/>
        <v>43</v>
      </c>
      <c r="L10" s="19">
        <f t="shared" si="1"/>
        <v>0.12</v>
      </c>
      <c r="N10" s="19">
        <v>61</v>
      </c>
      <c r="O10" s="19">
        <v>70</v>
      </c>
      <c r="P10" s="19">
        <v>18</v>
      </c>
      <c r="Q10" s="19">
        <f t="shared" si="2"/>
        <v>65.5</v>
      </c>
      <c r="R10" s="19">
        <f t="shared" si="3"/>
        <v>0.09</v>
      </c>
      <c r="S10" s="21">
        <f t="shared" si="4"/>
        <v>56</v>
      </c>
    </row>
    <row r="11" spans="1:19" x14ac:dyDescent="0.2">
      <c r="A11" s="12" t="s">
        <v>19</v>
      </c>
      <c r="B11" s="12" t="s">
        <v>7</v>
      </c>
      <c r="C11" s="12" t="s">
        <v>9</v>
      </c>
      <c r="D11" s="12" t="s">
        <v>6</v>
      </c>
      <c r="E11" s="12" t="s">
        <v>18</v>
      </c>
      <c r="H11" s="19">
        <v>46</v>
      </c>
      <c r="I11" s="19">
        <v>50</v>
      </c>
      <c r="J11" s="19">
        <v>22</v>
      </c>
      <c r="K11" s="19">
        <f t="shared" si="0"/>
        <v>48</v>
      </c>
      <c r="L11" s="19">
        <f t="shared" si="1"/>
        <v>0.11</v>
      </c>
      <c r="N11" s="19">
        <v>71</v>
      </c>
      <c r="O11" s="19">
        <v>80</v>
      </c>
      <c r="P11" s="19">
        <v>2</v>
      </c>
      <c r="Q11" s="19">
        <f t="shared" si="2"/>
        <v>75.5</v>
      </c>
      <c r="R11" s="19">
        <f t="shared" si="3"/>
        <v>0.01</v>
      </c>
      <c r="S11" s="21">
        <f t="shared" si="4"/>
        <v>58</v>
      </c>
    </row>
    <row r="12" spans="1:19" x14ac:dyDescent="0.2">
      <c r="A12" s="16" t="s">
        <v>10</v>
      </c>
      <c r="B12" s="17">
        <v>30</v>
      </c>
      <c r="C12" s="17">
        <v>10</v>
      </c>
      <c r="D12" s="17">
        <v>10</v>
      </c>
      <c r="E12" s="17">
        <v>50</v>
      </c>
      <c r="H12" s="19">
        <v>51</v>
      </c>
      <c r="I12" s="19">
        <v>55</v>
      </c>
      <c r="J12" s="19">
        <v>18</v>
      </c>
      <c r="K12" s="19">
        <f t="shared" si="0"/>
        <v>53</v>
      </c>
      <c r="L12" s="19">
        <f t="shared" si="1"/>
        <v>0.09</v>
      </c>
      <c r="N12" s="19">
        <v>81</v>
      </c>
      <c r="O12" s="19">
        <v>90</v>
      </c>
      <c r="P12" s="19">
        <v>24</v>
      </c>
      <c r="Q12" s="19">
        <f t="shared" si="2"/>
        <v>85.5</v>
      </c>
      <c r="R12" s="19">
        <f t="shared" si="3"/>
        <v>0.12</v>
      </c>
      <c r="S12" s="21">
        <f t="shared" si="4"/>
        <v>82</v>
      </c>
    </row>
    <row r="13" spans="1:19" x14ac:dyDescent="0.2">
      <c r="A13" s="16" t="s">
        <v>4</v>
      </c>
      <c r="B13" s="17">
        <v>46</v>
      </c>
      <c r="C13" s="17">
        <v>36</v>
      </c>
      <c r="D13" s="17">
        <v>68</v>
      </c>
      <c r="E13" s="17">
        <v>150</v>
      </c>
      <c r="H13" s="19">
        <v>56</v>
      </c>
      <c r="I13" s="19">
        <v>60</v>
      </c>
      <c r="J13" s="19">
        <v>20</v>
      </c>
      <c r="K13" s="19">
        <f t="shared" si="0"/>
        <v>58</v>
      </c>
      <c r="L13" s="19">
        <f t="shared" si="1"/>
        <v>0.1</v>
      </c>
      <c r="N13" s="19">
        <v>91</v>
      </c>
      <c r="O13" s="19">
        <v>100</v>
      </c>
      <c r="P13" s="19">
        <v>12</v>
      </c>
      <c r="Q13" s="19">
        <f t="shared" si="2"/>
        <v>95.5</v>
      </c>
      <c r="R13" s="19">
        <f t="shared" si="3"/>
        <v>0.06</v>
      </c>
      <c r="S13" s="21">
        <f t="shared" si="4"/>
        <v>94</v>
      </c>
    </row>
    <row r="14" spans="1:19" x14ac:dyDescent="0.2">
      <c r="A14" s="16" t="s">
        <v>18</v>
      </c>
      <c r="B14" s="17">
        <v>76</v>
      </c>
      <c r="C14" s="17">
        <v>46</v>
      </c>
      <c r="D14" s="17">
        <v>78</v>
      </c>
      <c r="E14" s="17">
        <v>200</v>
      </c>
      <c r="H14" s="19">
        <v>61</v>
      </c>
      <c r="I14" s="19">
        <v>65</v>
      </c>
      <c r="J14" s="19">
        <v>8</v>
      </c>
      <c r="K14" s="19">
        <f t="shared" si="0"/>
        <v>63</v>
      </c>
      <c r="L14" s="19">
        <f t="shared" si="1"/>
        <v>0.04</v>
      </c>
      <c r="N14" s="19">
        <v>101</v>
      </c>
      <c r="O14" s="19">
        <v>110</v>
      </c>
      <c r="P14" s="19">
        <v>32</v>
      </c>
      <c r="Q14" s="19">
        <f t="shared" si="2"/>
        <v>105.5</v>
      </c>
      <c r="R14" s="19">
        <f t="shared" si="3"/>
        <v>0.16</v>
      </c>
      <c r="S14" s="21">
        <f t="shared" si="4"/>
        <v>126</v>
      </c>
    </row>
    <row r="15" spans="1:19" x14ac:dyDescent="0.2">
      <c r="H15" s="19">
        <v>66</v>
      </c>
      <c r="I15" s="19">
        <v>70</v>
      </c>
      <c r="J15" s="19">
        <v>2</v>
      </c>
      <c r="K15" s="19">
        <f t="shared" si="0"/>
        <v>68</v>
      </c>
      <c r="L15" s="19">
        <f t="shared" si="1"/>
        <v>0.01</v>
      </c>
      <c r="N15" s="19">
        <v>111</v>
      </c>
      <c r="O15" s="19">
        <v>350</v>
      </c>
      <c r="P15" s="19">
        <v>74</v>
      </c>
      <c r="Q15" s="19">
        <f t="shared" si="2"/>
        <v>230.5</v>
      </c>
      <c r="R15" s="19">
        <f t="shared" si="3"/>
        <v>0.37</v>
      </c>
      <c r="S15" s="21">
        <f t="shared" si="4"/>
        <v>200</v>
      </c>
    </row>
    <row r="16" spans="1:19" x14ac:dyDescent="0.2">
      <c r="A16" s="12" t="s">
        <v>20</v>
      </c>
      <c r="B16" s="13" t="s">
        <v>24</v>
      </c>
      <c r="C16" s="13"/>
      <c r="D16" s="13"/>
      <c r="E16" s="13"/>
      <c r="H16" s="19">
        <v>71</v>
      </c>
      <c r="I16" s="19">
        <v>75</v>
      </c>
      <c r="J16" s="19">
        <v>4</v>
      </c>
      <c r="K16" s="19">
        <f t="shared" si="0"/>
        <v>73</v>
      </c>
      <c r="L16" s="19">
        <f t="shared" si="1"/>
        <v>0.02</v>
      </c>
      <c r="N16" s="41" t="s">
        <v>29</v>
      </c>
      <c r="O16" s="41"/>
      <c r="P16" s="19">
        <f>SUM(P4:P15)</f>
        <v>200</v>
      </c>
      <c r="Q16" s="19"/>
      <c r="R16" s="19">
        <f>SUM(R4:R15)</f>
        <v>1</v>
      </c>
      <c r="S16" s="21"/>
    </row>
    <row r="17" spans="1:18" x14ac:dyDescent="0.2">
      <c r="A17" s="12" t="s">
        <v>22</v>
      </c>
      <c r="B17" s="12" t="s">
        <v>7</v>
      </c>
      <c r="C17" s="12" t="s">
        <v>9</v>
      </c>
      <c r="D17" s="12" t="s">
        <v>6</v>
      </c>
      <c r="E17" s="12" t="s">
        <v>18</v>
      </c>
      <c r="H17" s="41" t="s">
        <v>29</v>
      </c>
      <c r="I17" s="41"/>
      <c r="J17" s="19">
        <f>SUM(J4:J16)</f>
        <v>200</v>
      </c>
      <c r="K17" s="19"/>
      <c r="L17" s="19">
        <f>SUM(L4:L16)</f>
        <v>1</v>
      </c>
      <c r="Q17" s="11"/>
      <c r="R17" s="11"/>
    </row>
    <row r="18" spans="1:18" x14ac:dyDescent="0.2">
      <c r="A18" s="16" t="s">
        <v>5</v>
      </c>
      <c r="B18" s="17">
        <v>48</v>
      </c>
      <c r="C18" s="17">
        <v>26</v>
      </c>
      <c r="D18" s="17">
        <v>54</v>
      </c>
      <c r="E18" s="17">
        <v>128</v>
      </c>
    </row>
    <row r="19" spans="1:18" x14ac:dyDescent="0.2">
      <c r="A19" s="16" t="s">
        <v>8</v>
      </c>
      <c r="B19" s="17">
        <v>28</v>
      </c>
      <c r="C19" s="17">
        <v>20</v>
      </c>
      <c r="D19" s="17">
        <v>24</v>
      </c>
      <c r="E19" s="17">
        <v>72</v>
      </c>
    </row>
    <row r="20" spans="1:18" x14ac:dyDescent="0.2">
      <c r="A20" s="16" t="s">
        <v>18</v>
      </c>
      <c r="B20" s="17">
        <v>76</v>
      </c>
      <c r="C20" s="17">
        <v>46</v>
      </c>
      <c r="D20" s="17">
        <v>78</v>
      </c>
      <c r="E20" s="17">
        <v>200</v>
      </c>
    </row>
  </sheetData>
  <mergeCells count="4">
    <mergeCell ref="N16:O16"/>
    <mergeCell ref="H17:I17"/>
    <mergeCell ref="H2:L2"/>
    <mergeCell ref="N2:R2"/>
  </mergeCell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Ответы</vt:lpstr>
      <vt:lpstr>таблицы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p108_01</dc:creator>
  <cp:lastModifiedBy>RePack by Diakov</cp:lastModifiedBy>
  <dcterms:created xsi:type="dcterms:W3CDTF">2022-05-05T10:51:33Z</dcterms:created>
  <dcterms:modified xsi:type="dcterms:W3CDTF">2022-10-19T18:46:07Z</dcterms:modified>
</cp:coreProperties>
</file>