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3\works\Экономертика\"/>
    </mc:Choice>
  </mc:AlternateContent>
  <bookViews>
    <workbookView xWindow="600" yWindow="315" windowWidth="9690" windowHeight="6540" activeTab="1"/>
  </bookViews>
  <sheets>
    <sheet name="гистограмма" sheetId="4" r:id="rId1"/>
    <sheet name="Корреляция" sheetId="6" r:id="rId2"/>
    <sheet name="статистика" sheetId="5" r:id="rId3"/>
    <sheet name="room" sheetId="1" r:id="rId4"/>
  </sheets>
  <calcPr calcId="162913"/>
</workbook>
</file>

<file path=xl/calcChain.xml><?xml version="1.0" encoding="utf-8"?>
<calcChain xmlns="http://schemas.openxmlformats.org/spreadsheetml/2006/main">
  <c r="H18" i="6" l="1"/>
  <c r="G12" i="6" l="1" a="1"/>
  <c r="L12" i="6" s="1"/>
  <c r="K16" i="6" l="1"/>
  <c r="K15" i="6"/>
  <c r="K14" i="6"/>
  <c r="K13" i="6"/>
  <c r="K12" i="6"/>
  <c r="J16" i="6"/>
  <c r="J15" i="6"/>
  <c r="J14" i="6"/>
  <c r="J13" i="6"/>
  <c r="J12" i="6"/>
  <c r="I16" i="6"/>
  <c r="I15" i="6"/>
  <c r="I14" i="6"/>
  <c r="I13" i="6"/>
  <c r="I12" i="6"/>
  <c r="H16" i="6"/>
  <c r="H15" i="6"/>
  <c r="H14" i="6"/>
  <c r="H13" i="6"/>
  <c r="H12" i="6"/>
  <c r="G16" i="6"/>
  <c r="G15" i="6"/>
  <c r="G14" i="6"/>
  <c r="G13" i="6"/>
  <c r="G12" i="6"/>
  <c r="L16" i="6"/>
  <c r="L15" i="6"/>
  <c r="L14" i="6"/>
  <c r="L13" i="6"/>
  <c r="H2" i="6" l="1"/>
  <c r="H13" i="1" l="1"/>
  <c r="H14" i="1"/>
  <c r="H15" i="1"/>
  <c r="H16" i="1"/>
  <c r="H17" i="1"/>
  <c r="H10" i="1"/>
  <c r="H9" i="1"/>
  <c r="H8" i="1"/>
  <c r="H7" i="1"/>
  <c r="H6" i="1"/>
  <c r="H3" i="1" l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H4" i="1" l="1"/>
  <c r="K4" i="1" s="1"/>
  <c r="K5" i="1" s="1"/>
  <c r="K6" i="1" s="1"/>
  <c r="K7" i="1" s="1"/>
  <c r="K8" i="1" s="1"/>
  <c r="K9" i="1" s="1"/>
</calcChain>
</file>

<file path=xl/sharedStrings.xml><?xml version="1.0" encoding="utf-8"?>
<sst xmlns="http://schemas.openxmlformats.org/spreadsheetml/2006/main" count="48" uniqueCount="46">
  <si>
    <t>N</t>
  </si>
  <si>
    <t>kitsq</t>
  </si>
  <si>
    <t>Максимальное значение</t>
  </si>
  <si>
    <t>Минимальное значение</t>
  </si>
  <si>
    <t>Размах выборки</t>
  </si>
  <si>
    <t>карманы</t>
  </si>
  <si>
    <t>Мода</t>
  </si>
  <si>
    <t>Интегральный %</t>
  </si>
  <si>
    <t>Инт %</t>
  </si>
  <si>
    <t>Карман</t>
  </si>
  <si>
    <t>Еще</t>
  </si>
  <si>
    <t>Частота</t>
  </si>
  <si>
    <t>Медиана</t>
  </si>
  <si>
    <t>Выборочное среднее</t>
  </si>
  <si>
    <t>Дисперсия</t>
  </si>
  <si>
    <t>Нес Дисперсия</t>
  </si>
  <si>
    <t>Столбец1</t>
  </si>
  <si>
    <t>Среднее</t>
  </si>
  <si>
    <t>Стандартная ошибка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</si>
  <si>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</si>
  <si>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</si>
  <si>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</si>
  <si>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</si>
  <si>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</si>
  <si>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</si>
  <si>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</si>
  <si>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</si>
  <si>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</si>
  <si>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Квартиль</t>
  </si>
  <si>
    <t xml:space="preserve">х1 </t>
  </si>
  <si>
    <t xml:space="preserve">х2 </t>
  </si>
  <si>
    <t xml:space="preserve">х3 </t>
  </si>
  <si>
    <t xml:space="preserve">х4 </t>
  </si>
  <si>
    <t xml:space="preserve">у </t>
  </si>
  <si>
    <t>Корреляция</t>
  </si>
  <si>
    <t xml:space="preserve"> </t>
  </si>
  <si>
    <t>y</t>
  </si>
  <si>
    <t>a2</t>
  </si>
  <si>
    <t>a1</t>
  </si>
  <si>
    <t>a0</t>
  </si>
  <si>
    <t>a4</t>
  </si>
  <si>
    <t>a3</t>
  </si>
  <si>
    <t>площадь</t>
  </si>
  <si>
    <t>офисы</t>
  </si>
  <si>
    <t>входы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</si>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</sst>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>
    <font>
      <sz val="10"/>
      <name val="NTTierce"/>
    </font>
    <font>
      <sz val="10"/>
      <name val="NTTierce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sz val="12"/>
      <name val="Arial Cyr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name val="Arial Cyr"/>
      <family val="2"/>
      <charset val="204"/>
    </font>
    <font>
      <i/>
      <sz val="10"/>
      <name val="NTTierce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4" fillId="0" borderId="7" xfId="0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0" xfId="0" applyFill="1" applyBorder="1" applyAlignment="1"/>
    <xf numFmtId="10" fontId="0" fillId="0" borderId="10" xfId="0" applyNumberFormat="1" applyFill="1" applyBorder="1" applyAlignment="1"/>
    <xf numFmtId="0" fontId="9" fillId="0" borderId="1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Continuous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0" fillId="0" borderId="7" xfId="0" applyBorder="1"/>
    <xf numFmtId="0" fontId="12" fillId="2" borderId="7" xfId="2" applyBorder="1"/>
  </cellXfs>
  <cellStyles count="3">
    <cellStyle name="Обычный" xfId="0" builtinId="0"/>
    <cellStyle name="Финансовый" xfId="1" builtinId="3"/>
    <cellStyle name="Хороший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гистограмма!$A$2:$A$9</c:f>
              <c:strCache>
                <c:ptCount val="8"/>
                <c:pt idx="0">
                  <c:v>5</c:v>
                </c:pt>
                <c:pt idx="1">
                  <c:v>10,83333333</c:v>
                </c:pt>
                <c:pt idx="2">
                  <c:v>16,66666667</c:v>
                </c:pt>
                <c:pt idx="3">
                  <c:v>22,5</c:v>
                </c:pt>
                <c:pt idx="4">
                  <c:v>28,33333333</c:v>
                </c:pt>
                <c:pt idx="5">
                  <c:v>34,16666667</c:v>
                </c:pt>
                <c:pt idx="6">
                  <c:v>40</c:v>
                </c:pt>
                <c:pt idx="7">
                  <c:v>Еще</c:v>
                </c:pt>
              </c:strCache>
            </c:strRef>
          </c:cat>
          <c:val>
            <c:numRef>
              <c:f>гистограмма!$B$2:$B$9</c:f>
              <c:numCache>
                <c:formatCode>General</c:formatCode>
                <c:ptCount val="8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1-4E87-A278-DB70B1F9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3023928"/>
        <c:axId val="593024584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гистограмма!$A$2:$A$9</c:f>
              <c:strCache>
                <c:ptCount val="8"/>
                <c:pt idx="0">
                  <c:v>5</c:v>
                </c:pt>
                <c:pt idx="1">
                  <c:v>10,83333333</c:v>
                </c:pt>
                <c:pt idx="2">
                  <c:v>16,66666667</c:v>
                </c:pt>
                <c:pt idx="3">
                  <c:v>22,5</c:v>
                </c:pt>
                <c:pt idx="4">
                  <c:v>28,33333333</c:v>
                </c:pt>
                <c:pt idx="5">
                  <c:v>34,16666667</c:v>
                </c:pt>
                <c:pt idx="6">
                  <c:v>40</c:v>
                </c:pt>
                <c:pt idx="7">
                  <c:v>Еще</c:v>
                </c:pt>
              </c:strCache>
            </c:strRef>
          </c:cat>
          <c:val>
            <c:numRef>
              <c:f>гистограмма!$C$2:$C$9</c:f>
              <c:numCache>
                <c:formatCode>0.00%</c:formatCode>
                <c:ptCount val="8"/>
                <c:pt idx="0">
                  <c:v>0.02</c:v>
                </c:pt>
                <c:pt idx="1">
                  <c:v>0.4</c:v>
                </c:pt>
                <c:pt idx="2">
                  <c:v>0.76</c:v>
                </c:pt>
                <c:pt idx="3">
                  <c:v>0.92</c:v>
                </c:pt>
                <c:pt idx="4">
                  <c:v>0.96</c:v>
                </c:pt>
                <c:pt idx="5">
                  <c:v>0.98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1-4E87-A278-DB70B1F99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621112"/>
        <c:axId val="604620784"/>
      </c:lineChart>
      <c:catAx>
        <c:axId val="593023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024584"/>
        <c:crosses val="autoZero"/>
        <c:auto val="1"/>
        <c:lblAlgn val="ctr"/>
        <c:lblOffset val="100"/>
        <c:noMultiLvlLbl val="0"/>
      </c:catAx>
      <c:valAx>
        <c:axId val="593024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3023928"/>
        <c:crosses val="autoZero"/>
        <c:crossBetween val="between"/>
      </c:valAx>
      <c:valAx>
        <c:axId val="6046207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04621112"/>
        <c:crosses val="max"/>
        <c:crossBetween val="between"/>
      </c:valAx>
      <c:catAx>
        <c:axId val="604621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46207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room!$B$2:$B$51</c:f>
              <c:numCache>
                <c:formatCode>General</c:formatCode>
                <c:ptCount val="5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8.5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22</c:v>
                </c:pt>
                <c:pt idx="46">
                  <c:v>24</c:v>
                </c:pt>
                <c:pt idx="47">
                  <c:v>25</c:v>
                </c:pt>
                <c:pt idx="48">
                  <c:v>32</c:v>
                </c:pt>
                <c:pt idx="49">
                  <c:v>40</c:v>
                </c:pt>
              </c:numCache>
            </c:numRef>
          </c:xVal>
          <c:yVal>
            <c:numRef>
              <c:f>room!$C$2:$C$51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7-48C0-A2C8-536CEDB7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0912"/>
        <c:axId val="592709272"/>
      </c:scatterChart>
      <c:valAx>
        <c:axId val="59271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709272"/>
        <c:crosses val="autoZero"/>
        <c:crossBetween val="midCat"/>
      </c:valAx>
      <c:valAx>
        <c:axId val="59270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71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room!$B$1</c:f>
              <c:strCache>
                <c:ptCount val="1"/>
                <c:pt idx="0">
                  <c:v>kitsq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room!$B$2:$B$53</c:f>
              <c:numCache>
                <c:formatCode>General</c:formatCode>
                <c:ptCount val="5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8.5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22</c:v>
                </c:pt>
                <c:pt idx="46">
                  <c:v>24</c:v>
                </c:pt>
                <c:pt idx="47">
                  <c:v>25</c:v>
                </c:pt>
                <c:pt idx="48">
                  <c:v>32</c:v>
                </c:pt>
                <c:pt idx="4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2-4C08-98CD-FDE64950B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104232"/>
        <c:axId val="607098000"/>
      </c:barChart>
      <c:catAx>
        <c:axId val="607104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098000"/>
        <c:crosses val="autoZero"/>
        <c:auto val="1"/>
        <c:lblAlgn val="ctr"/>
        <c:lblOffset val="100"/>
        <c:noMultiLvlLbl val="0"/>
      </c:catAx>
      <c:valAx>
        <c:axId val="6070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710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152400</xdr:rowOff>
    </xdr:from>
    <xdr:to>
      <xdr:col>12</xdr:col>
      <xdr:colOff>451184</xdr:colOff>
      <xdr:row>21</xdr:row>
      <xdr:rowOff>15040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F544F6-A506-4700-B19C-15C0D9855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13138</xdr:colOff>
      <xdr:row>33</xdr:row>
      <xdr:rowOff>135977</xdr:rowOff>
    </xdr:from>
    <xdr:to>
      <xdr:col>10</xdr:col>
      <xdr:colOff>0</xdr:colOff>
      <xdr:row>48</xdr:row>
      <xdr:rowOff>21677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712633-2183-4CFC-B714-F78860DB2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6568</xdr:colOff>
      <xdr:row>19</xdr:row>
      <xdr:rowOff>45986</xdr:rowOff>
    </xdr:from>
    <xdr:to>
      <xdr:col>10</xdr:col>
      <xdr:colOff>0</xdr:colOff>
      <xdr:row>33</xdr:row>
      <xdr:rowOff>122186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91A4F06-16A0-4742-B5A1-F070D357F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B18" sqref="B18"/>
    </sheetView>
  </sheetViews>
  <sheetFormatPr defaultRowHeight="12.75"/>
  <sheetData>
    <row r="1" spans="1:3">
      <c r="A1" s="25" t="s">
        <v>9</v>
      </c>
      <c r="B1" s="25" t="s">
        <v>11</v>
      </c>
      <c r="C1" s="25" t="s">
        <v>7</v>
      </c>
    </row>
    <row r="2" spans="1:3">
      <c r="A2" s="20">
        <v>5</v>
      </c>
      <c r="B2" s="21">
        <v>1</v>
      </c>
      <c r="C2" s="22">
        <v>0.02</v>
      </c>
    </row>
    <row r="3" spans="1:3">
      <c r="A3" s="20">
        <v>10.833333333333332</v>
      </c>
      <c r="B3" s="21">
        <v>19</v>
      </c>
      <c r="C3" s="22">
        <v>0.4</v>
      </c>
    </row>
    <row r="4" spans="1:3">
      <c r="A4" s="20">
        <v>16.666666666666664</v>
      </c>
      <c r="B4" s="21">
        <v>18</v>
      </c>
      <c r="C4" s="22">
        <v>0.76</v>
      </c>
    </row>
    <row r="5" spans="1:3">
      <c r="A5" s="20">
        <v>22.499999999999996</v>
      </c>
      <c r="B5" s="21">
        <v>8</v>
      </c>
      <c r="C5" s="22">
        <v>0.92</v>
      </c>
    </row>
    <row r="6" spans="1:3">
      <c r="A6" s="20">
        <v>28.333333333333329</v>
      </c>
      <c r="B6" s="21">
        <v>2</v>
      </c>
      <c r="C6" s="22">
        <v>0.96</v>
      </c>
    </row>
    <row r="7" spans="1:3">
      <c r="A7" s="20">
        <v>34.166666666666664</v>
      </c>
      <c r="B7" s="21">
        <v>1</v>
      </c>
      <c r="C7" s="22">
        <v>0.98</v>
      </c>
    </row>
    <row r="8" spans="1:3">
      <c r="A8" s="20">
        <v>40</v>
      </c>
      <c r="B8" s="21">
        <v>1</v>
      </c>
      <c r="C8" s="22">
        <v>1</v>
      </c>
    </row>
    <row r="9" spans="1:3" ht="13.5" thickBot="1">
      <c r="A9" s="23" t="s">
        <v>10</v>
      </c>
      <c r="B9" s="23">
        <v>0</v>
      </c>
      <c r="C9" s="24">
        <v>1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90" zoomScaleNormal="190" workbookViewId="0">
      <selection activeCell="J20" sqref="J20"/>
    </sheetView>
  </sheetViews>
  <sheetFormatPr defaultRowHeight="12.75"/>
  <cols>
    <col min="7" max="7" width="11.28515625" customWidth="1"/>
  </cols>
  <sheetData>
    <row r="1" spans="1:12" ht="14.25" thickTop="1" thickBot="1">
      <c r="A1" s="27" t="s">
        <v>29</v>
      </c>
      <c r="B1" s="28" t="s">
        <v>30</v>
      </c>
      <c r="C1" s="28" t="s">
        <v>31</v>
      </c>
      <c r="D1" s="28" t="s">
        <v>32</v>
      </c>
      <c r="E1" s="29" t="s">
        <v>33</v>
      </c>
    </row>
    <row r="2" spans="1:12" ht="14.25" thickTop="1" thickBot="1">
      <c r="A2" s="30">
        <v>2310</v>
      </c>
      <c r="B2" s="31">
        <v>2</v>
      </c>
      <c r="C2" s="31">
        <v>2</v>
      </c>
      <c r="D2" s="31">
        <v>20</v>
      </c>
      <c r="E2" s="32">
        <v>142</v>
      </c>
      <c r="G2" t="s">
        <v>34</v>
      </c>
      <c r="H2">
        <f>CORREL(A2:A12, E2:E12)</f>
        <v>0.32358080655944799</v>
      </c>
    </row>
    <row r="3" spans="1:12" ht="13.5" thickBot="1">
      <c r="A3" s="30">
        <v>2333</v>
      </c>
      <c r="B3" s="31">
        <v>2</v>
      </c>
      <c r="C3" s="31">
        <v>2</v>
      </c>
      <c r="D3" s="31">
        <v>12</v>
      </c>
      <c r="E3" s="32">
        <v>144</v>
      </c>
    </row>
    <row r="4" spans="1:12" ht="13.5" thickBot="1">
      <c r="A4" s="30">
        <v>2356</v>
      </c>
      <c r="B4" s="31">
        <v>3</v>
      </c>
      <c r="C4" s="31">
        <v>1.5</v>
      </c>
      <c r="D4" s="31">
        <v>33</v>
      </c>
      <c r="E4" s="32">
        <v>151</v>
      </c>
      <c r="G4" s="25"/>
      <c r="H4" s="25">
        <v>2310</v>
      </c>
      <c r="I4" s="25">
        <v>2</v>
      </c>
      <c r="J4" s="25">
        <v>2</v>
      </c>
      <c r="K4" s="25">
        <v>20</v>
      </c>
      <c r="L4" s="25">
        <v>142</v>
      </c>
    </row>
    <row r="5" spans="1:12" ht="13.5" thickBot="1">
      <c r="A5" s="30">
        <v>2379</v>
      </c>
      <c r="B5" s="31">
        <v>3</v>
      </c>
      <c r="C5" s="31">
        <v>2</v>
      </c>
      <c r="D5" s="31">
        <v>43</v>
      </c>
      <c r="E5" s="32">
        <v>150</v>
      </c>
      <c r="G5" s="21">
        <v>2310</v>
      </c>
      <c r="H5" s="21">
        <v>1</v>
      </c>
      <c r="I5" s="21"/>
      <c r="J5" s="21"/>
      <c r="K5" s="21"/>
      <c r="L5" s="21"/>
    </row>
    <row r="6" spans="1:12" ht="13.5" thickBot="1">
      <c r="A6" s="30">
        <v>2402</v>
      </c>
      <c r="B6" s="31">
        <v>2</v>
      </c>
      <c r="C6" s="31">
        <v>3</v>
      </c>
      <c r="D6" s="31">
        <v>53</v>
      </c>
      <c r="E6" s="32">
        <v>139</v>
      </c>
      <c r="G6" s="21">
        <v>2</v>
      </c>
      <c r="H6" s="21">
        <v>0.11144179967299829</v>
      </c>
      <c r="I6" s="21">
        <v>1</v>
      </c>
      <c r="J6" s="21"/>
      <c r="K6" s="21"/>
      <c r="L6" s="21"/>
    </row>
    <row r="7" spans="1:12" ht="13.5" thickBot="1">
      <c r="A7" s="30">
        <v>2425</v>
      </c>
      <c r="B7" s="31">
        <v>4</v>
      </c>
      <c r="C7" s="31">
        <v>2</v>
      </c>
      <c r="D7" s="31">
        <v>23</v>
      </c>
      <c r="E7" s="32">
        <v>169</v>
      </c>
      <c r="G7" s="21">
        <v>2</v>
      </c>
      <c r="H7" s="21">
        <v>0.63456345273907122</v>
      </c>
      <c r="I7" s="21">
        <v>0.28337269338538584</v>
      </c>
      <c r="J7" s="21">
        <v>1</v>
      </c>
      <c r="K7" s="21"/>
      <c r="L7" s="21"/>
    </row>
    <row r="8" spans="1:12" ht="13.5" thickBot="1">
      <c r="A8" s="30">
        <v>2448</v>
      </c>
      <c r="B8" s="31">
        <v>2</v>
      </c>
      <c r="C8" s="31">
        <v>1.5</v>
      </c>
      <c r="D8" s="31">
        <v>99</v>
      </c>
      <c r="E8" s="32">
        <v>126</v>
      </c>
      <c r="G8" s="21">
        <v>20</v>
      </c>
      <c r="H8" s="21">
        <v>0.11932979425517726</v>
      </c>
      <c r="I8" s="21">
        <v>-0.12330730961784885</v>
      </c>
      <c r="J8" s="21">
        <v>-9.1981721465811239E-2</v>
      </c>
      <c r="K8" s="21">
        <v>1</v>
      </c>
      <c r="L8" s="21"/>
    </row>
    <row r="9" spans="1:12" ht="13.5" thickBot="1">
      <c r="A9" s="30">
        <v>2471</v>
      </c>
      <c r="B9" s="31">
        <v>2</v>
      </c>
      <c r="C9" s="31">
        <v>2</v>
      </c>
      <c r="D9" s="31">
        <v>34</v>
      </c>
      <c r="E9" s="32">
        <v>142</v>
      </c>
      <c r="G9" s="23">
        <v>142</v>
      </c>
      <c r="H9" s="23">
        <v>0.27052191249939883</v>
      </c>
      <c r="I9" s="23">
        <v>0.87272386873973951</v>
      </c>
      <c r="J9" s="23">
        <v>0.49778113370736249</v>
      </c>
      <c r="K9" s="23">
        <v>-0.51455603236281455</v>
      </c>
      <c r="L9" s="23">
        <v>1</v>
      </c>
    </row>
    <row r="10" spans="1:12" ht="13.5" thickBot="1">
      <c r="A10" s="30">
        <v>2494</v>
      </c>
      <c r="B10" s="31">
        <v>3</v>
      </c>
      <c r="C10" s="31">
        <v>3</v>
      </c>
      <c r="D10" s="31">
        <v>23</v>
      </c>
      <c r="E10" s="32">
        <v>163</v>
      </c>
      <c r="L10" t="s">
        <v>35</v>
      </c>
    </row>
    <row r="11" spans="1:12" ht="13.5" thickBot="1">
      <c r="A11" s="30">
        <v>2517</v>
      </c>
      <c r="B11" s="31">
        <v>4</v>
      </c>
      <c r="C11" s="31">
        <v>4</v>
      </c>
      <c r="D11" s="31">
        <v>55</v>
      </c>
      <c r="E11" s="32">
        <v>169</v>
      </c>
      <c r="G11" t="s">
        <v>40</v>
      </c>
      <c r="H11" t="s">
        <v>41</v>
      </c>
      <c r="I11" t="s">
        <v>37</v>
      </c>
      <c r="J11" t="s">
        <v>38</v>
      </c>
      <c r="K11" t="s">
        <v>39</v>
      </c>
    </row>
    <row r="12" spans="1:12" ht="13.5" thickBot="1">
      <c r="A12" s="33">
        <v>2540</v>
      </c>
      <c r="B12" s="34">
        <v>2</v>
      </c>
      <c r="C12" s="34">
        <v>3</v>
      </c>
      <c r="D12" s="34">
        <v>22</v>
      </c>
      <c r="E12" s="35">
        <v>149</v>
      </c>
      <c r="G12" s="36">
        <f t="array" ref="G12:L16">LINEST(E2:E12,A2:D12,TRUE,TRUE)</f>
        <v>-0.23181445410546059</v>
      </c>
      <c r="H12" s="36">
        <v>2.7092003285059136</v>
      </c>
      <c r="I12" s="36">
        <v>12.618387533324087</v>
      </c>
      <c r="J12" s="36">
        <v>2.5560897740293978E-2</v>
      </c>
      <c r="K12" s="36">
        <v>56.587021193825734</v>
      </c>
      <c r="L12" s="36" t="e">
        <v>#N/A</v>
      </c>
    </row>
    <row r="13" spans="1:12" ht="13.5" thickTop="1">
      <c r="G13" s="36">
        <v>1.3728076858479123E-2</v>
      </c>
      <c r="H13" s="36">
        <v>0.54906998818746755</v>
      </c>
      <c r="I13" s="36">
        <v>0.4139390679150885</v>
      </c>
      <c r="J13" s="36">
        <v>5.6176363936220261E-3</v>
      </c>
      <c r="K13" s="36">
        <v>12.661689427937443</v>
      </c>
      <c r="L13" s="36" t="e">
        <v>#N/A</v>
      </c>
    </row>
    <row r="14" spans="1:12">
      <c r="G14" s="36">
        <v>0.99654377680538175</v>
      </c>
      <c r="H14" s="36">
        <v>1.0042330578979684</v>
      </c>
      <c r="I14" s="36" t="e">
        <v>#N/A</v>
      </c>
      <c r="J14" s="36" t="e">
        <v>#N/A</v>
      </c>
      <c r="K14" s="36" t="e">
        <v>#N/A</v>
      </c>
      <c r="L14" s="36" t="e">
        <v>#N/A</v>
      </c>
    </row>
    <row r="15" spans="1:12">
      <c r="G15" s="36">
        <v>432.49974930314386</v>
      </c>
      <c r="H15" s="36">
        <v>6</v>
      </c>
      <c r="I15" s="36" t="e">
        <v>#N/A</v>
      </c>
      <c r="J15" s="36" t="e">
        <v>#N/A</v>
      </c>
      <c r="K15" s="36" t="e">
        <v>#N/A</v>
      </c>
      <c r="L15" s="36" t="e">
        <v>#N/A</v>
      </c>
    </row>
    <row r="16" spans="1:12">
      <c r="G16" s="36">
        <v>1744.6763685198223</v>
      </c>
      <c r="H16" s="36">
        <v>6.0509042074506239</v>
      </c>
      <c r="I16" s="36" t="e">
        <v>#N/A</v>
      </c>
      <c r="J16" s="36" t="e">
        <v>#N/A</v>
      </c>
      <c r="K16" s="36" t="e">
        <v>#N/A</v>
      </c>
      <c r="L16" s="36" t="e">
        <v>#N/A</v>
      </c>
    </row>
    <row r="18" spans="4:8" ht="15">
      <c r="D18" s="36" t="s">
        <v>42</v>
      </c>
      <c r="E18" s="36">
        <v>2500</v>
      </c>
      <c r="G18" s="36" t="s">
        <v>36</v>
      </c>
      <c r="H18" s="37">
        <f>J12*E18+I12*E19+H12*E20+G12*E21+K12</f>
        <v>157.96746744890825</v>
      </c>
    </row>
    <row r="19" spans="4:8">
      <c r="D19" s="36" t="s">
        <v>43</v>
      </c>
      <c r="E19" s="36">
        <v>3</v>
      </c>
    </row>
    <row r="20" spans="4:8">
      <c r="D20" s="36" t="s">
        <v>44</v>
      </c>
      <c r="E20" s="36">
        <v>2</v>
      </c>
    </row>
    <row r="21" spans="4:8">
      <c r="D21" s="36" t="s">
        <v>45</v>
      </c>
      <c r="E21" s="36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205" zoomScaleNormal="205" workbookViewId="0">
      <selection activeCell="D7" sqref="D7"/>
    </sheetView>
  </sheetViews>
  <sheetFormatPr defaultRowHeight="12.75"/>
  <cols>
    <col min="1" max="1" width="22.7109375" customWidth="1"/>
  </cols>
  <sheetData>
    <row r="1" spans="1:2">
      <c r="A1" s="26" t="s">
        <v>16</v>
      </c>
      <c r="B1" s="26"/>
    </row>
    <row r="2" spans="1:2">
      <c r="A2" s="21"/>
      <c r="B2" s="21"/>
    </row>
    <row r="3" spans="1:2">
      <c r="A3" s="21" t="s">
        <v>17</v>
      </c>
      <c r="B3" s="21">
        <v>13.75</v>
      </c>
    </row>
    <row r="4" spans="1:2">
      <c r="A4" s="21" t="s">
        <v>18</v>
      </c>
      <c r="B4" s="21">
        <v>0.97773687040793444</v>
      </c>
    </row>
    <row r="5" spans="1:2">
      <c r="A5" s="21" t="s">
        <v>12</v>
      </c>
      <c r="B5" s="21">
        <v>14</v>
      </c>
    </row>
    <row r="6" spans="1:2">
      <c r="A6" s="21" t="s">
        <v>6</v>
      </c>
      <c r="B6" s="21">
        <v>15</v>
      </c>
    </row>
    <row r="7" spans="1:2">
      <c r="A7" s="21" t="s">
        <v>19</v>
      </c>
      <c r="B7" s="21">
        <v>6.9136437128156309</v>
      </c>
    </row>
    <row r="8" spans="1:2">
      <c r="A8" s="21" t="s">
        <v>20</v>
      </c>
      <c r="B8" s="21">
        <v>47.798469387755105</v>
      </c>
    </row>
    <row r="9" spans="1:2">
      <c r="A9" s="21" t="s">
        <v>21</v>
      </c>
      <c r="B9" s="21">
        <v>3.5063399143446663</v>
      </c>
    </row>
    <row r="10" spans="1:2">
      <c r="A10" s="21" t="s">
        <v>22</v>
      </c>
      <c r="B10" s="21">
        <v>1.4867886295957597</v>
      </c>
    </row>
    <row r="11" spans="1:2">
      <c r="A11" s="21" t="s">
        <v>23</v>
      </c>
      <c r="B11" s="21">
        <v>35</v>
      </c>
    </row>
    <row r="12" spans="1:2">
      <c r="A12" s="21" t="s">
        <v>24</v>
      </c>
      <c r="B12" s="21">
        <v>5</v>
      </c>
    </row>
    <row r="13" spans="1:2">
      <c r="A13" s="21" t="s">
        <v>25</v>
      </c>
      <c r="B13" s="21">
        <v>40</v>
      </c>
    </row>
    <row r="14" spans="1:2">
      <c r="A14" s="21" t="s">
        <v>26</v>
      </c>
      <c r="B14" s="21">
        <v>687.5</v>
      </c>
    </row>
    <row r="15" spans="1:2" ht="13.5" thickBot="1">
      <c r="A15" s="23" t="s">
        <v>27</v>
      </c>
      <c r="B15" s="2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30" zoomScaleNormal="130" workbookViewId="0">
      <pane ySplit="1" topLeftCell="A2" activePane="bottomLeft" state="frozen"/>
      <selection pane="bottomLeft" activeCell="K14" sqref="K14"/>
    </sheetView>
  </sheetViews>
  <sheetFormatPr defaultColWidth="9.28515625" defaultRowHeight="15"/>
  <cols>
    <col min="1" max="1" width="5" style="6" customWidth="1"/>
    <col min="2" max="2" width="6.7109375" style="6" customWidth="1"/>
    <col min="3" max="6" width="11.28515625" style="14" customWidth="1"/>
    <col min="7" max="7" width="29.5703125" style="5" customWidth="1"/>
    <col min="8" max="8" width="10.85546875" style="5" bestFit="1" customWidth="1"/>
    <col min="9" max="10" width="9.28515625" style="5"/>
    <col min="11" max="11" width="11.42578125" style="5" bestFit="1" customWidth="1"/>
    <col min="12" max="16384" width="9.28515625" style="5"/>
  </cols>
  <sheetData>
    <row r="1" spans="1:11" s="3" customFormat="1" ht="16.5" thickBot="1">
      <c r="A1" s="15" t="s">
        <v>0</v>
      </c>
      <c r="B1" s="15" t="s">
        <v>1</v>
      </c>
      <c r="C1" s="16" t="s">
        <v>8</v>
      </c>
      <c r="D1" s="16"/>
      <c r="E1" s="16"/>
      <c r="F1" s="16"/>
    </row>
    <row r="2" spans="1:11" ht="16.5" thickBot="1">
      <c r="A2" s="4">
        <v>1</v>
      </c>
      <c r="B2" s="4">
        <v>5</v>
      </c>
      <c r="C2" s="14">
        <v>0.02</v>
      </c>
      <c r="G2" s="7" t="s">
        <v>2</v>
      </c>
      <c r="H2" s="8">
        <f>MAX(B2:B51)</f>
        <v>40</v>
      </c>
      <c r="I2" s="1"/>
      <c r="J2" s="1"/>
      <c r="K2" s="11" t="s">
        <v>5</v>
      </c>
    </row>
    <row r="3" spans="1:11" ht="15.75" thickBot="1">
      <c r="A3" s="4">
        <f t="shared" ref="A3:A34" si="0">A2+1</f>
        <v>2</v>
      </c>
      <c r="B3" s="4">
        <v>6</v>
      </c>
      <c r="C3" s="14">
        <v>0.04</v>
      </c>
      <c r="G3" s="9" t="s">
        <v>3</v>
      </c>
      <c r="H3" s="10">
        <f>MIN(B2:B51)</f>
        <v>5</v>
      </c>
      <c r="K3" s="13">
        <v>5</v>
      </c>
    </row>
    <row r="4" spans="1:11" ht="15.75" thickBot="1">
      <c r="A4" s="4">
        <f t="shared" si="0"/>
        <v>3</v>
      </c>
      <c r="B4" s="4">
        <v>6</v>
      </c>
      <c r="C4" s="14">
        <v>0.06</v>
      </c>
      <c r="G4" s="17" t="s">
        <v>4</v>
      </c>
      <c r="H4" s="18">
        <f>H2-H3</f>
        <v>35</v>
      </c>
      <c r="K4" s="12">
        <f>K3+$H$4/6</f>
        <v>10.833333333333332</v>
      </c>
    </row>
    <row r="5" spans="1:11" ht="15.75" thickBot="1">
      <c r="A5" s="4">
        <f t="shared" si="0"/>
        <v>4</v>
      </c>
      <c r="B5" s="4">
        <v>6</v>
      </c>
      <c r="C5" s="14">
        <v>0.08</v>
      </c>
      <c r="K5" s="12">
        <f t="shared" ref="K5:K8" si="1">K4+$H$4/6</f>
        <v>16.666666666666664</v>
      </c>
    </row>
    <row r="6" spans="1:11" ht="15.75" thickBot="1">
      <c r="A6" s="4">
        <f t="shared" si="0"/>
        <v>5</v>
      </c>
      <c r="B6" s="4">
        <v>6</v>
      </c>
      <c r="C6" s="14">
        <v>0.1</v>
      </c>
      <c r="G6" s="19" t="s">
        <v>6</v>
      </c>
      <c r="H6" s="19">
        <f>_xlfn.MODE.SNGL(B2:B51)</f>
        <v>15</v>
      </c>
      <c r="K6" s="12">
        <f t="shared" si="1"/>
        <v>22.499999999999996</v>
      </c>
    </row>
    <row r="7" spans="1:11" ht="15.75" thickBot="1">
      <c r="A7" s="4">
        <f t="shared" si="0"/>
        <v>6</v>
      </c>
      <c r="B7" s="4">
        <v>6</v>
      </c>
      <c r="C7" s="14">
        <v>0.12</v>
      </c>
      <c r="G7" s="19" t="s">
        <v>12</v>
      </c>
      <c r="H7" s="19">
        <f>MEDIAN(B2:B51)</f>
        <v>14</v>
      </c>
      <c r="K7" s="12">
        <f t="shared" si="1"/>
        <v>28.333333333333329</v>
      </c>
    </row>
    <row r="8" spans="1:11" ht="15.75" thickBot="1">
      <c r="A8" s="4">
        <f t="shared" si="0"/>
        <v>7</v>
      </c>
      <c r="B8" s="4">
        <v>6</v>
      </c>
      <c r="C8" s="14">
        <v>0.14000000000000001</v>
      </c>
      <c r="G8" s="19" t="s">
        <v>13</v>
      </c>
      <c r="H8" s="19">
        <f>AVERAGE(B2:B51)</f>
        <v>13.75</v>
      </c>
      <c r="K8" s="12">
        <f t="shared" si="1"/>
        <v>34.166666666666664</v>
      </c>
    </row>
    <row r="9" spans="1:11" ht="15.75" thickBot="1">
      <c r="A9" s="4">
        <f t="shared" si="0"/>
        <v>8</v>
      </c>
      <c r="B9" s="4">
        <v>6</v>
      </c>
      <c r="C9" s="14">
        <v>0.16</v>
      </c>
      <c r="G9" s="19" t="s">
        <v>14</v>
      </c>
      <c r="H9" s="19">
        <f>_xlfn.VAR.P(B2:B51)</f>
        <v>46.842500000000001</v>
      </c>
      <c r="K9" s="12">
        <f>K8+$H$4/6</f>
        <v>40</v>
      </c>
    </row>
    <row r="10" spans="1:11">
      <c r="A10" s="4">
        <f t="shared" si="0"/>
        <v>9</v>
      </c>
      <c r="B10" s="4">
        <v>7</v>
      </c>
      <c r="C10" s="14">
        <v>0.18</v>
      </c>
      <c r="G10" s="19" t="s">
        <v>15</v>
      </c>
      <c r="H10" s="19">
        <f>VAR(B2:B51)</f>
        <v>47.798469387755105</v>
      </c>
    </row>
    <row r="11" spans="1:11">
      <c r="A11" s="4">
        <f t="shared" si="0"/>
        <v>10</v>
      </c>
      <c r="B11" s="4">
        <v>8</v>
      </c>
      <c r="C11" s="14">
        <v>0.2</v>
      </c>
    </row>
    <row r="12" spans="1:11">
      <c r="A12" s="4">
        <f t="shared" si="0"/>
        <v>11</v>
      </c>
      <c r="B12" s="4">
        <v>8</v>
      </c>
      <c r="C12" s="14">
        <v>0.22</v>
      </c>
      <c r="G12" s="19" t="s">
        <v>28</v>
      </c>
      <c r="H12" s="19"/>
    </row>
    <row r="13" spans="1:11">
      <c r="A13" s="4">
        <f t="shared" si="0"/>
        <v>12</v>
      </c>
      <c r="B13" s="4">
        <v>8</v>
      </c>
      <c r="C13" s="14">
        <v>0.24</v>
      </c>
      <c r="G13" s="19">
        <v>0</v>
      </c>
      <c r="H13" s="19">
        <f>QUARTILE($B$2:$B$51, 0)</f>
        <v>5</v>
      </c>
    </row>
    <row r="14" spans="1:11">
      <c r="A14" s="4">
        <f t="shared" si="0"/>
        <v>13</v>
      </c>
      <c r="B14" s="4">
        <v>8.5</v>
      </c>
      <c r="C14" s="14">
        <v>0.26</v>
      </c>
      <c r="G14" s="19">
        <v>1</v>
      </c>
      <c r="H14" s="19">
        <f>QUARTILE($B$2:$B$51, 1)</f>
        <v>8.875</v>
      </c>
    </row>
    <row r="15" spans="1:11">
      <c r="A15" s="4">
        <f t="shared" si="0"/>
        <v>14</v>
      </c>
      <c r="B15" s="4">
        <v>10</v>
      </c>
      <c r="C15" s="14">
        <v>0.28000000000000003</v>
      </c>
      <c r="G15" s="19">
        <v>2</v>
      </c>
      <c r="H15" s="19">
        <f>QUARTILE($B$2:$B$51, 2)</f>
        <v>14</v>
      </c>
    </row>
    <row r="16" spans="1:11" ht="15.75">
      <c r="A16" s="4">
        <f t="shared" si="0"/>
        <v>15</v>
      </c>
      <c r="B16" s="4">
        <v>10</v>
      </c>
      <c r="C16" s="14">
        <v>0.3</v>
      </c>
      <c r="G16" s="19">
        <v>3</v>
      </c>
      <c r="H16" s="19">
        <f>QUARTILE($B$2:$B$51, 3)</f>
        <v>15</v>
      </c>
      <c r="I16" s="2"/>
      <c r="J16" s="1"/>
    </row>
    <row r="17" spans="1:8">
      <c r="A17" s="4">
        <f t="shared" si="0"/>
        <v>16</v>
      </c>
      <c r="B17" s="4">
        <v>10</v>
      </c>
      <c r="C17" s="14">
        <v>0.32</v>
      </c>
      <c r="G17" s="19">
        <v>4</v>
      </c>
      <c r="H17" s="19">
        <f>QUARTILE($B$2:$B$51, 4)</f>
        <v>40</v>
      </c>
    </row>
    <row r="18" spans="1:8">
      <c r="A18" s="4">
        <f t="shared" si="0"/>
        <v>17</v>
      </c>
      <c r="B18" s="4">
        <v>10</v>
      </c>
      <c r="C18" s="14">
        <v>0.34</v>
      </c>
    </row>
    <row r="19" spans="1:8">
      <c r="A19" s="4">
        <f t="shared" si="0"/>
        <v>18</v>
      </c>
      <c r="B19" s="4">
        <v>10</v>
      </c>
      <c r="C19" s="14">
        <v>0.36</v>
      </c>
    </row>
    <row r="20" spans="1:8">
      <c r="A20" s="4">
        <f t="shared" si="0"/>
        <v>19</v>
      </c>
      <c r="B20" s="4">
        <v>10</v>
      </c>
      <c r="C20" s="14">
        <v>0.38</v>
      </c>
    </row>
    <row r="21" spans="1:8">
      <c r="A21" s="4">
        <f t="shared" si="0"/>
        <v>20</v>
      </c>
      <c r="B21" s="4">
        <v>10</v>
      </c>
      <c r="C21" s="14">
        <v>0.4</v>
      </c>
    </row>
    <row r="22" spans="1:8">
      <c r="A22" s="4">
        <f t="shared" si="0"/>
        <v>21</v>
      </c>
      <c r="B22" s="4">
        <v>11</v>
      </c>
      <c r="C22" s="14">
        <v>0.42</v>
      </c>
    </row>
    <row r="23" spans="1:8">
      <c r="A23" s="4">
        <f t="shared" si="0"/>
        <v>22</v>
      </c>
      <c r="B23" s="4">
        <v>11</v>
      </c>
      <c r="C23" s="14">
        <v>0.44</v>
      </c>
    </row>
    <row r="24" spans="1:8">
      <c r="A24" s="4">
        <f t="shared" si="0"/>
        <v>23</v>
      </c>
      <c r="B24" s="4">
        <v>12</v>
      </c>
      <c r="C24" s="14">
        <v>0.46</v>
      </c>
    </row>
    <row r="25" spans="1:8">
      <c r="A25" s="4">
        <f t="shared" si="0"/>
        <v>24</v>
      </c>
      <c r="B25" s="4">
        <v>12</v>
      </c>
      <c r="C25" s="14">
        <v>0.48</v>
      </c>
    </row>
    <row r="26" spans="1:8">
      <c r="A26" s="4">
        <f t="shared" si="0"/>
        <v>25</v>
      </c>
      <c r="B26" s="4">
        <v>14</v>
      </c>
      <c r="C26" s="14">
        <v>0.5</v>
      </c>
    </row>
    <row r="27" spans="1:8">
      <c r="A27" s="4">
        <f t="shared" si="0"/>
        <v>26</v>
      </c>
      <c r="B27" s="4">
        <v>14</v>
      </c>
      <c r="C27" s="14">
        <v>0.52</v>
      </c>
    </row>
    <row r="28" spans="1:8">
      <c r="A28" s="4">
        <f t="shared" si="0"/>
        <v>27</v>
      </c>
      <c r="B28" s="4">
        <v>15</v>
      </c>
      <c r="C28" s="14">
        <v>0.54</v>
      </c>
    </row>
    <row r="29" spans="1:8">
      <c r="A29" s="4">
        <f t="shared" si="0"/>
        <v>28</v>
      </c>
      <c r="B29" s="4">
        <v>15</v>
      </c>
      <c r="C29" s="14">
        <v>0.56000000000000005</v>
      </c>
    </row>
    <row r="30" spans="1:8">
      <c r="A30" s="4">
        <f t="shared" si="0"/>
        <v>29</v>
      </c>
      <c r="B30" s="4">
        <v>15</v>
      </c>
      <c r="C30" s="14">
        <v>0.57999999999999996</v>
      </c>
    </row>
    <row r="31" spans="1:8">
      <c r="A31" s="4">
        <f t="shared" si="0"/>
        <v>30</v>
      </c>
      <c r="B31" s="4">
        <v>15</v>
      </c>
      <c r="C31" s="14">
        <v>0.6</v>
      </c>
    </row>
    <row r="32" spans="1:8">
      <c r="A32" s="4">
        <f t="shared" si="0"/>
        <v>31</v>
      </c>
      <c r="B32" s="4">
        <v>15</v>
      </c>
      <c r="C32" s="14">
        <v>0.62</v>
      </c>
    </row>
    <row r="33" spans="1:3">
      <c r="A33" s="4">
        <f t="shared" si="0"/>
        <v>32</v>
      </c>
      <c r="B33" s="4">
        <v>15</v>
      </c>
      <c r="C33" s="14">
        <v>0.64</v>
      </c>
    </row>
    <row r="34" spans="1:3">
      <c r="A34" s="4">
        <f t="shared" si="0"/>
        <v>33</v>
      </c>
      <c r="B34" s="4">
        <v>15</v>
      </c>
      <c r="C34" s="14">
        <v>0.66</v>
      </c>
    </row>
    <row r="35" spans="1:3">
      <c r="A35" s="4">
        <f t="shared" ref="A35:A51" si="2">A34+1</f>
        <v>34</v>
      </c>
      <c r="B35" s="4">
        <v>15</v>
      </c>
      <c r="C35" s="14">
        <v>0.68</v>
      </c>
    </row>
    <row r="36" spans="1:3">
      <c r="A36" s="4">
        <f t="shared" si="2"/>
        <v>35</v>
      </c>
      <c r="B36" s="4">
        <v>15</v>
      </c>
      <c r="C36" s="14">
        <v>0.7</v>
      </c>
    </row>
    <row r="37" spans="1:3">
      <c r="A37" s="4">
        <f t="shared" si="2"/>
        <v>36</v>
      </c>
      <c r="B37" s="4">
        <v>15</v>
      </c>
      <c r="C37" s="14">
        <v>0.72</v>
      </c>
    </row>
    <row r="38" spans="1:3">
      <c r="A38" s="4">
        <f t="shared" si="2"/>
        <v>37</v>
      </c>
      <c r="B38" s="4">
        <v>15</v>
      </c>
      <c r="C38" s="14">
        <v>0.74</v>
      </c>
    </row>
    <row r="39" spans="1:3">
      <c r="A39" s="4">
        <f t="shared" si="2"/>
        <v>38</v>
      </c>
      <c r="B39" s="4">
        <v>15</v>
      </c>
      <c r="C39" s="14">
        <v>0.76</v>
      </c>
    </row>
    <row r="40" spans="1:3">
      <c r="A40" s="4">
        <f t="shared" si="2"/>
        <v>39</v>
      </c>
      <c r="B40" s="4">
        <v>17</v>
      </c>
      <c r="C40" s="14">
        <v>0.78</v>
      </c>
    </row>
    <row r="41" spans="1:3">
      <c r="A41" s="4">
        <f t="shared" si="2"/>
        <v>40</v>
      </c>
      <c r="B41" s="4">
        <v>18</v>
      </c>
      <c r="C41" s="14">
        <v>0.8</v>
      </c>
    </row>
    <row r="42" spans="1:3">
      <c r="A42" s="4">
        <f t="shared" si="2"/>
        <v>41</v>
      </c>
      <c r="B42" s="4">
        <v>19</v>
      </c>
      <c r="C42" s="14">
        <v>0.82</v>
      </c>
    </row>
    <row r="43" spans="1:3">
      <c r="A43" s="4">
        <f t="shared" si="2"/>
        <v>42</v>
      </c>
      <c r="B43" s="4">
        <v>20</v>
      </c>
      <c r="C43" s="14">
        <v>0.84</v>
      </c>
    </row>
    <row r="44" spans="1:3">
      <c r="A44" s="4">
        <f t="shared" si="2"/>
        <v>43</v>
      </c>
      <c r="B44" s="4">
        <v>20</v>
      </c>
      <c r="C44" s="14">
        <v>0.86</v>
      </c>
    </row>
    <row r="45" spans="1:3">
      <c r="A45" s="4">
        <f t="shared" si="2"/>
        <v>44</v>
      </c>
      <c r="B45" s="4">
        <v>20</v>
      </c>
      <c r="C45" s="14">
        <v>0.88</v>
      </c>
    </row>
    <row r="46" spans="1:3">
      <c r="A46" s="4">
        <f t="shared" si="2"/>
        <v>45</v>
      </c>
      <c r="B46" s="4">
        <v>20</v>
      </c>
      <c r="C46" s="14">
        <v>0.9</v>
      </c>
    </row>
    <row r="47" spans="1:3">
      <c r="A47" s="4">
        <f t="shared" si="2"/>
        <v>46</v>
      </c>
      <c r="B47" s="4">
        <v>22</v>
      </c>
      <c r="C47" s="14">
        <v>0.92</v>
      </c>
    </row>
    <row r="48" spans="1:3">
      <c r="A48" s="4">
        <f t="shared" si="2"/>
        <v>47</v>
      </c>
      <c r="B48" s="4">
        <v>24</v>
      </c>
      <c r="C48" s="14">
        <v>0.94</v>
      </c>
    </row>
    <row r="49" spans="1:3">
      <c r="A49" s="4">
        <f t="shared" si="2"/>
        <v>48</v>
      </c>
      <c r="B49" s="4">
        <v>25</v>
      </c>
      <c r="C49" s="14">
        <v>0.96</v>
      </c>
    </row>
    <row r="50" spans="1:3">
      <c r="A50" s="4">
        <f t="shared" si="2"/>
        <v>49</v>
      </c>
      <c r="B50" s="4">
        <v>32</v>
      </c>
      <c r="C50" s="14">
        <v>0.98</v>
      </c>
    </row>
    <row r="51" spans="1:3">
      <c r="A51" s="4">
        <f t="shared" si="2"/>
        <v>50</v>
      </c>
      <c r="B51" s="4">
        <v>40</v>
      </c>
      <c r="C51" s="14">
        <v>1</v>
      </c>
    </row>
  </sheetData>
  <sortState ref="B2:B52">
    <sortCondition ref="B1"/>
  </sortState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гистограмма</vt:lpstr>
      <vt:lpstr>Корреляция</vt:lpstr>
      <vt:lpstr>статистика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Peresetsky</dc:creator>
  <dc:description>коттеджи под Москвой,
Белякова Анастасия, ВШЭ, 1997г.</dc:description>
  <cp:lastModifiedBy>RePack by Diakov</cp:lastModifiedBy>
  <dcterms:created xsi:type="dcterms:W3CDTF">2001-10-18T13:15:44Z</dcterms:created>
  <dcterms:modified xsi:type="dcterms:W3CDTF">2022-09-14T09:13:30Z</dcterms:modified>
</cp:coreProperties>
</file>