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 3\works\Финансовая математика\"/>
    </mc:Choice>
  </mc:AlternateContent>
  <bookViews>
    <workbookView xWindow="0" yWindow="0" windowWidth="13020" windowHeight="12030" activeTab="1"/>
  </bookViews>
  <sheets>
    <sheet name="Задачи 1-10" sheetId="1" r:id="rId1"/>
    <sheet name="ШАБЛОН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 s="1"/>
  <c r="C14" i="2"/>
  <c r="C15" i="2" s="1"/>
  <c r="C16" i="2"/>
  <c r="B11" i="2"/>
  <c r="B16" i="2"/>
  <c r="B12" i="2"/>
  <c r="B27" i="1"/>
  <c r="B30" i="1"/>
  <c r="B29" i="1"/>
  <c r="B25" i="1"/>
  <c r="B22" i="1"/>
  <c r="B19" i="1"/>
  <c r="B18" i="1"/>
  <c r="B17" i="1"/>
  <c r="B15" i="1" l="1"/>
  <c r="B14" i="1"/>
  <c r="B11" i="1"/>
  <c r="C9" i="1"/>
  <c r="B9" i="1" s="1"/>
  <c r="B7" i="1"/>
  <c r="B3" i="1"/>
  <c r="B4" i="1" s="1"/>
  <c r="B2" i="1"/>
  <c r="B14" i="2" l="1"/>
  <c r="B15" i="2" s="1"/>
  <c r="B13" i="2"/>
</calcChain>
</file>

<file path=xl/sharedStrings.xml><?xml version="1.0" encoding="utf-8"?>
<sst xmlns="http://schemas.openxmlformats.org/spreadsheetml/2006/main" count="27" uniqueCount="25">
  <si>
    <t>Начальные значения</t>
  </si>
  <si>
    <t>Результаты вычислений</t>
  </si>
  <si>
    <r>
      <t xml:space="preserve">Годовая процентная ставка </t>
    </r>
    <r>
      <rPr>
        <b/>
        <sz val="11"/>
        <color theme="1"/>
        <rFont val="Arial"/>
        <family val="2"/>
        <charset val="204"/>
      </rPr>
      <t>i</t>
    </r>
  </si>
  <si>
    <r>
      <t xml:space="preserve">Количество начислений в году </t>
    </r>
    <r>
      <rPr>
        <b/>
        <sz val="11"/>
        <color theme="1"/>
        <rFont val="Arial"/>
        <family val="2"/>
        <charset val="204"/>
      </rPr>
      <t>m</t>
    </r>
  </si>
  <si>
    <r>
      <t xml:space="preserve">Срок проведения операции (лет) </t>
    </r>
    <r>
      <rPr>
        <b/>
        <sz val="11"/>
        <color theme="1"/>
        <rFont val="Arial"/>
        <family val="2"/>
        <charset val="204"/>
      </rPr>
      <t>n</t>
    </r>
  </si>
  <si>
    <r>
      <t xml:space="preserve">Начальное значение </t>
    </r>
    <r>
      <rPr>
        <b/>
        <sz val="11"/>
        <color theme="1"/>
        <rFont val="Arial"/>
        <family val="2"/>
        <charset val="204"/>
      </rPr>
      <t>PV</t>
    </r>
  </si>
  <si>
    <r>
      <t xml:space="preserve">Будующее значение </t>
    </r>
    <r>
      <rPr>
        <b/>
        <sz val="11"/>
        <color theme="1"/>
        <rFont val="Arial"/>
        <family val="2"/>
        <charset val="204"/>
      </rPr>
      <t>FV</t>
    </r>
  </si>
  <si>
    <r>
      <t xml:space="preserve">Периодическая процентная ставка </t>
    </r>
    <r>
      <rPr>
        <b/>
        <sz val="11"/>
        <color theme="1"/>
        <rFont val="Arial"/>
        <family val="2"/>
        <charset val="204"/>
      </rPr>
      <t>i</t>
    </r>
  </si>
  <si>
    <r>
      <t xml:space="preserve">Современная величина </t>
    </r>
    <r>
      <rPr>
        <b/>
        <sz val="11"/>
        <color theme="1"/>
        <rFont val="Arial"/>
        <family val="2"/>
        <charset val="204"/>
      </rPr>
      <t>PV</t>
    </r>
  </si>
  <si>
    <r>
      <t xml:space="preserve">Будущая величина </t>
    </r>
    <r>
      <rPr>
        <b/>
        <sz val="11"/>
        <color theme="1"/>
        <rFont val="Arial"/>
        <family val="2"/>
        <charset val="204"/>
      </rPr>
      <t>FV</t>
    </r>
  </si>
  <si>
    <t>Задача 6</t>
  </si>
  <si>
    <t>Задача 7</t>
  </si>
  <si>
    <t>Задача 8</t>
  </si>
  <si>
    <t>Задача 9</t>
  </si>
  <si>
    <t>Задача 1</t>
  </si>
  <si>
    <t>в конце</t>
  </si>
  <si>
    <t>4 год</t>
  </si>
  <si>
    <t>Задача 2</t>
  </si>
  <si>
    <t>Задача 3</t>
  </si>
  <si>
    <t>Задача 4</t>
  </si>
  <si>
    <t>Задача 5</t>
  </si>
  <si>
    <t>Задача 10</t>
  </si>
  <si>
    <r>
      <t xml:space="preserve">Периодический платеж </t>
    </r>
    <r>
      <rPr>
        <b/>
        <sz val="11"/>
        <color theme="1"/>
        <rFont val="Arial"/>
        <family val="2"/>
        <charset val="204"/>
      </rPr>
      <t>CF</t>
    </r>
  </si>
  <si>
    <r>
      <t>Тип начислений (</t>
    </r>
    <r>
      <rPr>
        <b/>
        <sz val="11"/>
        <color theme="1"/>
        <rFont val="Arial"/>
        <family val="2"/>
        <charset val="204"/>
      </rPr>
      <t>0</t>
    </r>
    <r>
      <rPr>
        <sz val="11"/>
        <color theme="1"/>
        <rFont val="Arial"/>
        <family val="2"/>
        <charset val="204"/>
      </rPr>
      <t xml:space="preserve"> или </t>
    </r>
    <r>
      <rPr>
        <b/>
        <sz val="11"/>
        <color theme="1"/>
        <rFont val="Arial"/>
        <family val="2"/>
        <charset val="204"/>
      </rPr>
      <t>1</t>
    </r>
    <r>
      <rPr>
        <sz val="11"/>
        <color theme="1"/>
        <rFont val="Arial"/>
        <family val="2"/>
        <charset val="204"/>
      </rPr>
      <t>)</t>
    </r>
  </si>
  <si>
    <r>
      <t xml:space="preserve">Общее число периодов проведение </t>
    </r>
    <r>
      <rPr>
        <b/>
        <sz val="11"/>
        <color theme="1"/>
        <rFont val="Arial"/>
        <family val="2"/>
        <charset val="204"/>
      </rPr>
      <t>mn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</si>
</sst>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₽&quot;;[Red]\-#,##0.00\ &quot;₽&quot;"/>
    <numFmt numFmtId="164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8" fontId="0" fillId="0" borderId="0" xfId="0" applyNumberFormat="1"/>
    <xf numFmtId="1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2" fillId="0" borderId="1" xfId="0" applyFont="1" applyBorder="1"/>
    <xf numFmtId="8" fontId="2" fillId="0" borderId="1" xfId="0" applyNumberFormat="1" applyFont="1" applyBorder="1"/>
    <xf numFmtId="10" fontId="2" fillId="0" borderId="1" xfId="0" applyNumberFormat="1" applyFont="1" applyBorder="1"/>
    <xf numFmtId="16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8" fontId="0" fillId="0" borderId="0" xfId="0" applyNumberFormat="1" applyFont="1"/>
    <xf numFmtId="0" fontId="0" fillId="0" borderId="0" xfId="0" applyNumberFormat="1"/>
    <xf numFmtId="2" fontId="0" fillId="0" borderId="0" xfId="0" applyNumberFormat="1" applyFont="1"/>
    <xf numFmtId="0" fontId="0" fillId="0" borderId="0" xfId="0" applyNumberFormat="1" applyFont="1"/>
    <xf numFmtId="8" fontId="2" fillId="0" borderId="0" xfId="0" applyNumberFormat="1" applyFont="1" applyBorder="1"/>
    <xf numFmtId="10" fontId="2" fillId="0" borderId="0" xfId="0" applyNumberFormat="1" applyFont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zoomScale="160" zoomScaleNormal="160" workbookViewId="0">
      <selection activeCell="B27" sqref="B27"/>
    </sheetView>
  </sheetViews>
  <sheetFormatPr defaultRowHeight="15" x14ac:dyDescent="0.25"/>
  <cols>
    <col min="1" max="1" width="9.7109375" customWidth="1"/>
    <col min="2" max="2" width="15" style="3" customWidth="1"/>
    <col min="3" max="8" width="9.7109375" customWidth="1"/>
  </cols>
  <sheetData>
    <row r="1" spans="1:7" x14ac:dyDescent="0.25">
      <c r="A1" s="3" t="s">
        <v>14</v>
      </c>
      <c r="B1" s="5">
        <v>1000</v>
      </c>
      <c r="C1" s="13">
        <v>0.12</v>
      </c>
      <c r="D1" s="1" t="s">
        <v>15</v>
      </c>
      <c r="E1" s="1" t="s">
        <v>16</v>
      </c>
      <c r="F1" s="1"/>
      <c r="G1" s="1"/>
    </row>
    <row r="2" spans="1:7" x14ac:dyDescent="0.25">
      <c r="B2" s="14">
        <f>FV(12%/12,12*4,-1000,,0)</f>
        <v>61222.607768246526</v>
      </c>
    </row>
    <row r="3" spans="1:7" x14ac:dyDescent="0.25">
      <c r="B3" s="14">
        <f>FV(12%/12,12*4,-1000,,1)</f>
        <v>61834.833845928988</v>
      </c>
    </row>
    <row r="4" spans="1:7" x14ac:dyDescent="0.25">
      <c r="B4" s="5">
        <f>B3/B2</f>
        <v>1.01</v>
      </c>
    </row>
    <row r="6" spans="1:7" x14ac:dyDescent="0.25">
      <c r="A6" s="3" t="s">
        <v>17</v>
      </c>
      <c r="B6" s="5">
        <v>5</v>
      </c>
      <c r="C6">
        <v>4000000</v>
      </c>
      <c r="D6">
        <v>0.185</v>
      </c>
    </row>
    <row r="7" spans="1:7" x14ac:dyDescent="0.25">
      <c r="B7" s="14">
        <f>FV(D6,5,-C6,,0)</f>
        <v>28900317.902500004</v>
      </c>
    </row>
    <row r="9" spans="1:7" x14ac:dyDescent="0.25">
      <c r="A9" s="3" t="s">
        <v>18</v>
      </c>
      <c r="B9" s="14">
        <f>FV(C9,5,-C6,,0)</f>
        <v>29663244.099370982</v>
      </c>
      <c r="C9">
        <f>EFFECT(D6, 4)</f>
        <v>0.19823467715087828</v>
      </c>
    </row>
    <row r="11" spans="1:7" x14ac:dyDescent="0.25">
      <c r="A11" s="3" t="s">
        <v>19</v>
      </c>
      <c r="B11" s="14">
        <f>FV(D6/4,5*4,-C6/4,,0)</f>
        <v>31785316.850197304</v>
      </c>
    </row>
    <row r="13" spans="1:7" x14ac:dyDescent="0.25">
      <c r="A13" s="3" t="s">
        <v>20</v>
      </c>
      <c r="B13" s="5">
        <v>15</v>
      </c>
      <c r="C13">
        <v>6000000</v>
      </c>
      <c r="D13">
        <v>6.5000000000000002E-2</v>
      </c>
    </row>
    <row r="14" spans="1:7" x14ac:dyDescent="0.25">
      <c r="B14" s="14">
        <f>PV($D$13,$B$13,-$C$13)</f>
        <v>56416013.128410861</v>
      </c>
    </row>
    <row r="15" spans="1:7" x14ac:dyDescent="0.25">
      <c r="B15" s="14">
        <f>PV($D$13,$B$13,-$C$13,,1)</f>
        <v>60083053.981757566</v>
      </c>
    </row>
    <row r="17" spans="1:7" x14ac:dyDescent="0.25">
      <c r="A17" s="3" t="s">
        <v>10</v>
      </c>
      <c r="B17" s="14">
        <f>PV($D$13,10,-$C$13,,0)</f>
        <v>43132981.33656656</v>
      </c>
    </row>
    <row r="18" spans="1:7" x14ac:dyDescent="0.25">
      <c r="B18" s="14">
        <f>PV($D$13,5,-7000000)</f>
        <v>29089756.066974092</v>
      </c>
    </row>
    <row r="19" spans="1:7" x14ac:dyDescent="0.25">
      <c r="B19" s="14">
        <f>B17+B18</f>
        <v>72222737.403540656</v>
      </c>
      <c r="C19" s="2"/>
      <c r="D19" s="10"/>
      <c r="E19" s="2"/>
      <c r="F19" s="2"/>
      <c r="G19" s="2"/>
    </row>
    <row r="21" spans="1:7" x14ac:dyDescent="0.25">
      <c r="A21" s="3" t="s">
        <v>11</v>
      </c>
      <c r="B21" s="5">
        <v>100</v>
      </c>
      <c r="C21" s="15">
        <v>5</v>
      </c>
      <c r="D21" s="15">
        <v>2</v>
      </c>
      <c r="E21">
        <v>0.06</v>
      </c>
    </row>
    <row r="22" spans="1:7" x14ac:dyDescent="0.25">
      <c r="B22" s="16">
        <f>PV(E21/D21,C21*D21,-B21,,1)</f>
        <v>878.61089218791028</v>
      </c>
    </row>
    <row r="24" spans="1:7" x14ac:dyDescent="0.25">
      <c r="A24" s="3" t="s">
        <v>12</v>
      </c>
      <c r="B24" s="5">
        <v>40</v>
      </c>
      <c r="C24">
        <v>50</v>
      </c>
      <c r="D24">
        <v>45</v>
      </c>
      <c r="E24">
        <v>70</v>
      </c>
      <c r="F24">
        <v>0.24</v>
      </c>
    </row>
    <row r="25" spans="1:7" x14ac:dyDescent="0.25">
      <c r="B25" s="17">
        <f>NPV(F24/2,B24,C24,D24,E24)</f>
        <v>152.09035623177837</v>
      </c>
      <c r="C25" s="4"/>
    </row>
    <row r="27" spans="1:7" x14ac:dyDescent="0.25">
      <c r="A27" s="3" t="s">
        <v>13</v>
      </c>
      <c r="B27" s="14">
        <f>PMT(0.1,4,-50000,119615)</f>
        <v>-10000</v>
      </c>
    </row>
    <row r="29" spans="1:7" x14ac:dyDescent="0.25">
      <c r="A29" s="3" t="s">
        <v>21</v>
      </c>
      <c r="B29" s="14">
        <f>FV(0.1,4,10000,50000)</f>
        <v>-119615.00000000006</v>
      </c>
      <c r="D29" s="4"/>
    </row>
    <row r="30" spans="1:7" x14ac:dyDescent="0.25">
      <c r="B30" s="14">
        <f>FV(0.1,4,10000,50000,1)</f>
        <v>-124256.00000000006</v>
      </c>
    </row>
    <row r="37" spans="2:4" x14ac:dyDescent="0.25">
      <c r="B37" s="5"/>
    </row>
    <row r="38" spans="2:4" x14ac:dyDescent="0.25">
      <c r="B38" s="5"/>
    </row>
    <row r="43" spans="2:4" x14ac:dyDescent="0.25">
      <c r="C43" s="1"/>
      <c r="D4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60" zoomScaleNormal="160" workbookViewId="0">
      <selection activeCell="B22" sqref="B22"/>
    </sheetView>
  </sheetViews>
  <sheetFormatPr defaultRowHeight="14.25" x14ac:dyDescent="0.2"/>
  <cols>
    <col min="1" max="1" width="39.28515625" style="6" customWidth="1"/>
    <col min="2" max="2" width="24.7109375" style="6" customWidth="1"/>
    <col min="3" max="6" width="15.7109375" style="6" customWidth="1"/>
    <col min="7" max="16384" width="9.140625" style="6"/>
  </cols>
  <sheetData>
    <row r="1" spans="1:6" s="12" customFormat="1" x14ac:dyDescent="0.25">
      <c r="A1" s="11"/>
      <c r="B1" s="11" t="s">
        <v>0</v>
      </c>
      <c r="C1" s="12">
        <v>11</v>
      </c>
      <c r="D1" s="12">
        <v>12</v>
      </c>
      <c r="E1" s="12">
        <v>13</v>
      </c>
      <c r="F1" s="12">
        <v>14</v>
      </c>
    </row>
    <row r="2" spans="1:6" ht="15" x14ac:dyDescent="0.25">
      <c r="A2" s="7" t="s">
        <v>2</v>
      </c>
      <c r="B2" s="7"/>
      <c r="C2" s="6">
        <v>0.12</v>
      </c>
    </row>
    <row r="3" spans="1:6" ht="15" x14ac:dyDescent="0.25">
      <c r="A3" s="7" t="s">
        <v>3</v>
      </c>
      <c r="B3" s="7"/>
      <c r="C3" s="6">
        <v>12</v>
      </c>
    </row>
    <row r="4" spans="1:6" ht="15" x14ac:dyDescent="0.25">
      <c r="A4" s="7" t="s">
        <v>4</v>
      </c>
      <c r="B4" s="7"/>
      <c r="C4" s="6">
        <v>2</v>
      </c>
    </row>
    <row r="5" spans="1:6" ht="15" x14ac:dyDescent="0.25">
      <c r="A5" s="7" t="s">
        <v>5</v>
      </c>
      <c r="B5" s="7"/>
      <c r="C5" s="6">
        <v>3000</v>
      </c>
    </row>
    <row r="6" spans="1:6" ht="15" x14ac:dyDescent="0.25">
      <c r="A6" s="7" t="s">
        <v>6</v>
      </c>
      <c r="B6" s="7"/>
    </row>
    <row r="7" spans="1:6" ht="15" x14ac:dyDescent="0.25">
      <c r="A7" s="7" t="s">
        <v>22</v>
      </c>
      <c r="B7" s="7"/>
      <c r="C7" s="6">
        <v>3000</v>
      </c>
    </row>
    <row r="8" spans="1:6" ht="15" x14ac:dyDescent="0.25">
      <c r="A8" s="7" t="s">
        <v>23</v>
      </c>
      <c r="B8" s="7"/>
      <c r="C8" s="6">
        <v>0</v>
      </c>
    </row>
    <row r="10" spans="1:6" x14ac:dyDescent="0.2">
      <c r="A10" s="7"/>
      <c r="B10" s="7" t="s">
        <v>1</v>
      </c>
    </row>
    <row r="11" spans="1:6" ht="15" x14ac:dyDescent="0.25">
      <c r="A11" s="7" t="s">
        <v>9</v>
      </c>
      <c r="B11" s="8" t="e">
        <f>FV(B2/B3,B4*B3,B7,B5,B8)</f>
        <v>#DIV/0!</v>
      </c>
      <c r="C11" s="8">
        <f>FV(C2/C3,C4*C3,C7,C5,C8)</f>
        <v>-84729.59850517023</v>
      </c>
      <c r="D11" s="18"/>
    </row>
    <row r="12" spans="1:6" ht="15" x14ac:dyDescent="0.25">
      <c r="A12" s="7" t="s">
        <v>7</v>
      </c>
      <c r="B12" s="9" t="e">
        <f>RATE(B4/B3,B7,-B5,B6,B8)</f>
        <v>#DIV/0!</v>
      </c>
      <c r="C12" s="9" t="e">
        <f>RATE(C4/C3,C7,-C5,C6,C8)</f>
        <v>#NUM!</v>
      </c>
      <c r="D12" s="19"/>
    </row>
    <row r="13" spans="1:6" ht="15" x14ac:dyDescent="0.25">
      <c r="A13" s="7" t="s">
        <v>2</v>
      </c>
      <c r="B13" s="9" t="e">
        <f>B12*B3</f>
        <v>#DIV/0!</v>
      </c>
      <c r="C13" s="9" t="e">
        <f>C12*C3</f>
        <v>#NUM!</v>
      </c>
      <c r="D13" s="19"/>
    </row>
    <row r="14" spans="1:6" ht="15" x14ac:dyDescent="0.25">
      <c r="A14" s="7" t="s">
        <v>24</v>
      </c>
      <c r="B14" s="7" t="e">
        <f>NPER(B2/B3%,,-B5,B6)</f>
        <v>#DIV/0!</v>
      </c>
      <c r="C14" s="7" t="e">
        <f>NPER(C2/C3%,,-C5,C6)</f>
        <v>#NUM!</v>
      </c>
      <c r="D14" s="20"/>
    </row>
    <row r="15" spans="1:6" ht="15" x14ac:dyDescent="0.25">
      <c r="A15" s="7" t="s">
        <v>8</v>
      </c>
      <c r="B15" s="8" t="e">
        <f>PV(B2/B3,B14,,-B6)</f>
        <v>#DIV/0!</v>
      </c>
      <c r="C15" s="8" t="e">
        <f>PV(C2/C3,C14,,-C6)</f>
        <v>#NUM!</v>
      </c>
      <c r="D15" s="18"/>
    </row>
    <row r="16" spans="1:6" ht="15" x14ac:dyDescent="0.25">
      <c r="A16" s="7" t="s">
        <v>22</v>
      </c>
      <c r="B16" s="8" t="e">
        <f>PMT(B2/B3,B4*B3,B5,B6,B8)</f>
        <v>#DIV/0!</v>
      </c>
      <c r="C16" s="8">
        <f>PMT(C2/C3,C4*C3,C5,C6,C8)</f>
        <v>-141.2204166697941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 1-10</vt:lpstr>
      <vt:lpstr>ШАБЛОН</vt:lpstr>
    </vt:vector>
  </TitlesOfParts>
  <Company>Сыктывкарский госуниверситет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Яковина Иван</dc:creator>
  <cp:lastModifiedBy>RePack by Diakov</cp:lastModifiedBy>
  <dcterms:created xsi:type="dcterms:W3CDTF">2022-09-27T12:21:54Z</dcterms:created>
  <dcterms:modified xsi:type="dcterms:W3CDTF">2022-12-11T18:59:49Z</dcterms:modified>
</cp:coreProperties>
</file>