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/>
  </bookViews>
  <sheets>
    <sheet name="kitchen waste" sheetId="1" r:id="rId1"/>
  </sheets>
  <calcPr calcId="144525"/>
</workbook>
</file>

<file path=xl/sharedStrings.xml><?xml version="1.0" encoding="utf-8"?>
<sst xmlns="http://schemas.openxmlformats.org/spreadsheetml/2006/main" count="28" uniqueCount="24">
  <si>
    <t>Day</t>
  </si>
  <si>
    <r>
      <t>Temperature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℃</t>
    </r>
    <r>
      <rPr>
        <sz val="11"/>
        <rFont val="宋体"/>
        <charset val="134"/>
      </rPr>
      <t>）</t>
    </r>
  </si>
  <si>
    <t>MC(%)</t>
  </si>
  <si>
    <t>pH</t>
  </si>
  <si>
    <t>C/N Ratio</t>
  </si>
  <si>
    <t>Ammonia(mg/kg)</t>
  </si>
  <si>
    <t>Nitrate(mg/kg)</t>
  </si>
  <si>
    <t>TN(%)</t>
  </si>
  <si>
    <t>TOC(%)</t>
  </si>
  <si>
    <t>EC(ms/cm)</t>
  </si>
  <si>
    <t>OM(%)</t>
  </si>
  <si>
    <t>T Value</t>
  </si>
  <si>
    <t>GI(%)</t>
  </si>
  <si>
    <t>Score</t>
  </si>
  <si>
    <t>Data.1</t>
  </si>
  <si>
    <t>Data.2</t>
  </si>
  <si>
    <t>Data.3</t>
  </si>
  <si>
    <t>Data.4</t>
  </si>
  <si>
    <t>Data.5</t>
  </si>
  <si>
    <t>Data.6</t>
  </si>
  <si>
    <t>Data.7</t>
  </si>
  <si>
    <t>Data.8</t>
  </si>
  <si>
    <t>Data.9</t>
  </si>
  <si>
    <t>Data.10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</si>
</sst>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);[Red]\(0.00\)"/>
  </numFmts>
  <fonts count="24">
    <font>
      <sz val="11"/>
      <color theme="1"/>
      <name val="宋体"/>
      <charset val="134"/>
      <scheme val="minor"/>
    </font>
    <font>
      <sz val="1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2" borderId="9" applyNumberFormat="0" applyAlignment="0" applyProtection="0">
      <alignment vertical="center"/>
    </xf>
    <xf numFmtId="0" fontId="17" fillId="2" borderId="10" applyNumberFormat="0" applyAlignment="0" applyProtection="0">
      <alignment vertical="center"/>
    </xf>
    <xf numFmtId="0" fontId="19" fillId="22" borderId="14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0" borderId="6" xfId="0" applyNumberFormat="1" applyFont="1" applyFill="1" applyBorder="1" applyAlignment="1">
      <alignment horizontal="center" vertical="center"/>
    </xf>
    <xf numFmtId="176" fontId="1" fillId="0" borderId="7" xfId="0" applyNumberFormat="1" applyFont="1" applyFill="1" applyBorder="1" applyAlignment="1">
      <alignment horizontal="center" vertical="center"/>
    </xf>
    <xf numFmtId="176" fontId="1" fillId="0" borderId="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6"/>
  <sheetViews>
    <sheetView tabSelected="1" zoomScaleSheetLayoutView="60" workbookViewId="0">
      <selection activeCell="Q7" sqref="Q7"/>
    </sheetView>
  </sheetViews>
  <sheetFormatPr defaultColWidth="9" defaultRowHeight="15"/>
  <cols>
    <col min="2" max="2" width="9" style="1"/>
    <col min="3" max="15" width="9" style="2"/>
    <col min="16" max="16" width="9" style="3"/>
  </cols>
  <sheetData>
    <row r="1" ht="33" customHeight="1" spans="1:15">
      <c r="A1" s="4"/>
      <c r="B1" s="5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3" t="s">
        <v>12</v>
      </c>
      <c r="O1" s="2" t="s">
        <v>13</v>
      </c>
    </row>
    <row r="2" spans="1:15">
      <c r="A2" s="6" t="s">
        <v>14</v>
      </c>
      <c r="B2" s="7">
        <v>0</v>
      </c>
      <c r="C2" s="8">
        <v>35.463</v>
      </c>
      <c r="D2" s="8">
        <v>60</v>
      </c>
      <c r="E2" s="8">
        <v>5.7345</v>
      </c>
      <c r="F2" s="8">
        <v>26.7755</v>
      </c>
      <c r="G2" s="8">
        <v>2515</v>
      </c>
      <c r="H2" s="8">
        <v>325.49</v>
      </c>
      <c r="I2" s="8">
        <v>1.80632</v>
      </c>
      <c r="J2" s="8">
        <f t="shared" ref="J2:J33" si="0">F2*I2</f>
        <v>48.36512116</v>
      </c>
      <c r="K2" s="8">
        <v>1.7846</v>
      </c>
      <c r="L2" s="8">
        <v>83.38146887984</v>
      </c>
      <c r="M2" s="8">
        <v>1</v>
      </c>
      <c r="N2" s="8">
        <v>32.8821</v>
      </c>
      <c r="O2" s="14">
        <v>28.0420954167286</v>
      </c>
    </row>
    <row r="3" spans="1:15">
      <c r="A3" s="9"/>
      <c r="B3" s="10">
        <v>3</v>
      </c>
      <c r="C3" s="2">
        <v>41.866</v>
      </c>
      <c r="D3" s="2">
        <v>56.8814</v>
      </c>
      <c r="E3" s="2">
        <v>7.1327</v>
      </c>
      <c r="F3" s="2">
        <v>23.0494</v>
      </c>
      <c r="G3" s="2">
        <v>3449.1</v>
      </c>
      <c r="H3" s="2">
        <v>302.42</v>
      </c>
      <c r="I3" s="2">
        <v>1.92498</v>
      </c>
      <c r="J3" s="2">
        <f t="shared" si="0"/>
        <v>44.369634012</v>
      </c>
      <c r="K3" s="2">
        <v>2.4366</v>
      </c>
      <c r="L3" s="2">
        <v>76.493249036688</v>
      </c>
      <c r="M3" s="2">
        <f>F3/F2</f>
        <v>0.860839200014939</v>
      </c>
      <c r="N3" s="2">
        <v>39.4615</v>
      </c>
      <c r="O3" s="15">
        <v>36.1853283940975</v>
      </c>
    </row>
    <row r="4" spans="1:15">
      <c r="A4" s="9"/>
      <c r="B4" s="10">
        <v>6</v>
      </c>
      <c r="C4" s="2">
        <v>59.134</v>
      </c>
      <c r="D4" s="2">
        <v>53.0847</v>
      </c>
      <c r="E4" s="2">
        <v>7.9646</v>
      </c>
      <c r="F4" s="2">
        <v>20.4697</v>
      </c>
      <c r="G4" s="2">
        <v>5197.6</v>
      </c>
      <c r="H4" s="2">
        <v>243.4</v>
      </c>
      <c r="I4" s="2">
        <v>1.83675</v>
      </c>
      <c r="J4" s="2">
        <f t="shared" si="0"/>
        <v>37.597721475</v>
      </c>
      <c r="K4" s="2">
        <v>3.0118</v>
      </c>
      <c r="L4" s="2">
        <v>64.8184718229</v>
      </c>
      <c r="M4" s="2">
        <f>F4/F2</f>
        <v>0.764493660249108</v>
      </c>
      <c r="N4" s="2">
        <v>30.5469</v>
      </c>
      <c r="O4" s="15">
        <v>37.0740365189309</v>
      </c>
    </row>
    <row r="5" spans="1:15">
      <c r="A5" s="9"/>
      <c r="B5" s="10">
        <v>9</v>
      </c>
      <c r="C5" s="2">
        <v>53.119</v>
      </c>
      <c r="D5" s="2">
        <v>49.4237</v>
      </c>
      <c r="E5" s="2">
        <v>8.177</v>
      </c>
      <c r="F5" s="2">
        <v>18.75</v>
      </c>
      <c r="G5" s="2">
        <v>1940.1</v>
      </c>
      <c r="H5" s="2">
        <v>203.99</v>
      </c>
      <c r="I5" s="2">
        <v>1.7855</v>
      </c>
      <c r="J5" s="2">
        <f t="shared" si="0"/>
        <v>33.478125</v>
      </c>
      <c r="K5" s="2">
        <v>3.1566</v>
      </c>
      <c r="L5" s="2">
        <v>57.7162875</v>
      </c>
      <c r="M5" s="2">
        <f>F5/F2</f>
        <v>0.700267035162742</v>
      </c>
      <c r="N5" s="2">
        <v>63.1219</v>
      </c>
      <c r="O5" s="15">
        <v>51.2469328775445</v>
      </c>
    </row>
    <row r="6" spans="1:15">
      <c r="A6" s="9"/>
      <c r="B6" s="10">
        <v>12</v>
      </c>
      <c r="C6" s="2">
        <v>38.955</v>
      </c>
      <c r="D6" s="2">
        <v>45.2203</v>
      </c>
      <c r="E6" s="2">
        <v>8.0177</v>
      </c>
      <c r="F6" s="2">
        <v>17.0303</v>
      </c>
      <c r="G6" s="2">
        <v>814.4</v>
      </c>
      <c r="H6" s="2">
        <v>200.52</v>
      </c>
      <c r="I6" s="2">
        <v>1.91893</v>
      </c>
      <c r="J6" s="2">
        <f t="shared" si="0"/>
        <v>32.679953579</v>
      </c>
      <c r="K6" s="2">
        <v>3.5596</v>
      </c>
      <c r="L6" s="2">
        <v>56.340239970196</v>
      </c>
      <c r="M6" s="2">
        <f>F6/F2</f>
        <v>0.636040410076376</v>
      </c>
      <c r="N6" s="2">
        <v>79.4691</v>
      </c>
      <c r="O6" s="15">
        <v>59.6982818077321</v>
      </c>
    </row>
    <row r="7" spans="1:15">
      <c r="A7" s="9"/>
      <c r="B7" s="10">
        <v>15</v>
      </c>
      <c r="C7" s="2">
        <v>37.403</v>
      </c>
      <c r="D7" s="2">
        <v>41.2881</v>
      </c>
      <c r="E7" s="2">
        <v>7.5044</v>
      </c>
      <c r="F7" s="2">
        <v>16.242</v>
      </c>
      <c r="G7" s="2">
        <v>263.5</v>
      </c>
      <c r="H7" s="2">
        <v>309.81</v>
      </c>
      <c r="I7" s="2">
        <v>2.12992</v>
      </c>
      <c r="J7" s="2">
        <f t="shared" si="0"/>
        <v>34.59416064</v>
      </c>
      <c r="K7" s="2">
        <v>4.0488</v>
      </c>
      <c r="L7" s="2">
        <v>59.64033294336</v>
      </c>
      <c r="M7" s="2">
        <f>F7/F2</f>
        <v>0.606599316539374</v>
      </c>
      <c r="N7" s="2">
        <v>87.21</v>
      </c>
      <c r="O7" s="15">
        <v>63.6595713899097</v>
      </c>
    </row>
    <row r="8" spans="1:15">
      <c r="A8" s="9"/>
      <c r="B8" s="10">
        <v>20</v>
      </c>
      <c r="C8" s="2">
        <v>28.478</v>
      </c>
      <c r="D8" s="2">
        <v>32.4746</v>
      </c>
      <c r="E8" s="2">
        <v>7.4159</v>
      </c>
      <c r="F8" s="2">
        <v>15.5255</v>
      </c>
      <c r="G8" s="2">
        <v>167.7</v>
      </c>
      <c r="H8" s="2">
        <v>420.59</v>
      </c>
      <c r="I8" s="2">
        <v>2.24149</v>
      </c>
      <c r="J8" s="2">
        <f t="shared" si="0"/>
        <v>34.800252995</v>
      </c>
      <c r="K8" s="2">
        <v>3.7828</v>
      </c>
      <c r="L8" s="2">
        <v>59.99563616338</v>
      </c>
      <c r="M8" s="2">
        <f>F8/F2</f>
        <v>0.579839778902355</v>
      </c>
      <c r="N8" s="2">
        <v>94.5193</v>
      </c>
      <c r="O8" s="15">
        <v>67.3564732009876</v>
      </c>
    </row>
    <row r="9" spans="1:15">
      <c r="A9" s="9"/>
      <c r="B9" s="10">
        <v>25</v>
      </c>
      <c r="C9" s="2">
        <v>26.925</v>
      </c>
      <c r="D9" s="2">
        <v>25.9661</v>
      </c>
      <c r="E9" s="2">
        <v>7.3451</v>
      </c>
      <c r="F9" s="2">
        <v>14.9522</v>
      </c>
      <c r="G9" s="2">
        <v>167.7</v>
      </c>
      <c r="H9" s="2">
        <v>497.05</v>
      </c>
      <c r="I9" s="2">
        <v>2.24961</v>
      </c>
      <c r="J9" s="2">
        <f t="shared" si="0"/>
        <v>33.636618642</v>
      </c>
      <c r="K9" s="2">
        <v>3.5742</v>
      </c>
      <c r="L9" s="2">
        <v>57.989530538808</v>
      </c>
      <c r="M9" s="2">
        <f>F9/F2</f>
        <v>0.558428414035219</v>
      </c>
      <c r="N9" s="2">
        <v>95.4555</v>
      </c>
      <c r="O9" s="15">
        <v>68.5825611613937</v>
      </c>
    </row>
    <row r="10" spans="1:15">
      <c r="A10" s="4"/>
      <c r="B10" s="10">
        <v>0</v>
      </c>
      <c r="C10" s="2">
        <v>35.269</v>
      </c>
      <c r="D10" s="2">
        <v>57.8305</v>
      </c>
      <c r="E10" s="2">
        <v>6.1593</v>
      </c>
      <c r="F10" s="2">
        <v>28.2086</v>
      </c>
      <c r="G10" s="2">
        <v>2515</v>
      </c>
      <c r="H10" s="2">
        <v>302.62</v>
      </c>
      <c r="I10" s="2">
        <v>1.72506</v>
      </c>
      <c r="J10" s="2">
        <f t="shared" si="0"/>
        <v>48.661527516</v>
      </c>
      <c r="K10" s="2">
        <v>1.9569</v>
      </c>
      <c r="L10" s="2">
        <v>83.892473437584</v>
      </c>
      <c r="M10" s="2">
        <v>1</v>
      </c>
      <c r="N10" s="2">
        <v>33.3853</v>
      </c>
      <c r="O10" s="15">
        <v>28.2195121131374</v>
      </c>
    </row>
    <row r="11" spans="1:15">
      <c r="A11" s="4"/>
      <c r="B11" s="10">
        <v>3</v>
      </c>
      <c r="C11" s="2">
        <v>46.91</v>
      </c>
      <c r="D11" s="2">
        <v>54.3051</v>
      </c>
      <c r="E11" s="2">
        <v>7.4159</v>
      </c>
      <c r="F11" s="2">
        <v>23.6226</v>
      </c>
      <c r="G11" s="2">
        <v>3880.2</v>
      </c>
      <c r="H11" s="2">
        <v>312.23</v>
      </c>
      <c r="I11" s="2">
        <v>1.79568</v>
      </c>
      <c r="J11" s="2">
        <f t="shared" si="0"/>
        <v>42.418630368</v>
      </c>
      <c r="K11" s="2">
        <v>2.7332</v>
      </c>
      <c r="L11" s="2">
        <v>73.129718754432</v>
      </c>
      <c r="M11" s="2">
        <f t="shared" ref="M11:M17" si="1">F11/28.2086</f>
        <v>0.83742546599264</v>
      </c>
      <c r="N11" s="2">
        <v>32.8398</v>
      </c>
      <c r="O11" s="15">
        <v>34.8304689206868</v>
      </c>
    </row>
    <row r="12" spans="1:15">
      <c r="A12" s="4"/>
      <c r="B12" s="10">
        <v>6</v>
      </c>
      <c r="C12" s="2">
        <v>62.435</v>
      </c>
      <c r="D12" s="2">
        <v>50.1017</v>
      </c>
      <c r="E12" s="2">
        <v>8.0885</v>
      </c>
      <c r="F12" s="2">
        <v>18.6067</v>
      </c>
      <c r="G12" s="2">
        <v>6299.4</v>
      </c>
      <c r="H12" s="2">
        <v>222.16</v>
      </c>
      <c r="I12" s="2">
        <v>1.95867</v>
      </c>
      <c r="J12" s="2">
        <f t="shared" si="0"/>
        <v>36.444385089</v>
      </c>
      <c r="K12" s="2">
        <v>2.8492</v>
      </c>
      <c r="L12" s="2">
        <v>62.830119893436</v>
      </c>
      <c r="M12" s="2">
        <f t="shared" si="1"/>
        <v>0.659610898803911</v>
      </c>
      <c r="N12" s="2">
        <v>32.0851</v>
      </c>
      <c r="O12" s="15">
        <v>42.0054192134928</v>
      </c>
    </row>
    <row r="13" spans="1:15">
      <c r="A13" s="4"/>
      <c r="B13" s="10">
        <v>9</v>
      </c>
      <c r="C13" s="2">
        <v>53.896</v>
      </c>
      <c r="D13" s="2">
        <v>44.678</v>
      </c>
      <c r="E13" s="2">
        <v>8.3186</v>
      </c>
      <c r="F13" s="2">
        <v>17.0303</v>
      </c>
      <c r="G13" s="2">
        <v>2802.4</v>
      </c>
      <c r="H13" s="2">
        <v>189.28</v>
      </c>
      <c r="I13" s="2">
        <v>1.92958</v>
      </c>
      <c r="J13" s="2">
        <f t="shared" si="0"/>
        <v>32.861326274</v>
      </c>
      <c r="K13" s="2">
        <v>3.3479</v>
      </c>
      <c r="L13" s="2">
        <v>56.652926496376</v>
      </c>
      <c r="M13" s="2">
        <f t="shared" si="1"/>
        <v>0.603727232120701</v>
      </c>
      <c r="N13" s="2">
        <v>64.3224</v>
      </c>
      <c r="O13" s="15">
        <v>55.7101209825197</v>
      </c>
    </row>
    <row r="14" spans="1:15">
      <c r="A14" s="4"/>
      <c r="B14" s="10">
        <v>12</v>
      </c>
      <c r="C14" s="2">
        <v>37.015</v>
      </c>
      <c r="D14" s="2">
        <v>42.1017</v>
      </c>
      <c r="E14" s="2">
        <v>8.3186</v>
      </c>
      <c r="F14" s="2">
        <v>15.5255</v>
      </c>
      <c r="G14" s="2">
        <v>1173.7</v>
      </c>
      <c r="H14" s="2">
        <v>246.27</v>
      </c>
      <c r="I14" s="2">
        <v>2.09253</v>
      </c>
      <c r="J14" s="2">
        <f t="shared" si="0"/>
        <v>32.487574515</v>
      </c>
      <c r="K14" s="2">
        <v>4.0476</v>
      </c>
      <c r="L14" s="2">
        <v>56.00857846386</v>
      </c>
      <c r="M14" s="2">
        <f t="shared" si="1"/>
        <v>0.550381798458626</v>
      </c>
      <c r="N14" s="2">
        <v>82.8707</v>
      </c>
      <c r="O14" s="15">
        <v>64.4821796375467</v>
      </c>
    </row>
    <row r="15" spans="1:15">
      <c r="A15" s="4"/>
      <c r="B15" s="10">
        <v>15</v>
      </c>
      <c r="C15" s="2">
        <v>30.806</v>
      </c>
      <c r="D15" s="2">
        <v>40.2034</v>
      </c>
      <c r="E15" s="2">
        <v>7.8584</v>
      </c>
      <c r="F15" s="2">
        <v>14.5223</v>
      </c>
      <c r="G15" s="2">
        <v>766.5</v>
      </c>
      <c r="H15" s="2">
        <v>365.37</v>
      </c>
      <c r="I15" s="2">
        <v>2.2075</v>
      </c>
      <c r="J15" s="2">
        <f t="shared" si="0"/>
        <v>32.05797725</v>
      </c>
      <c r="K15" s="2">
        <v>4.2402</v>
      </c>
      <c r="L15" s="2">
        <v>55.267952779</v>
      </c>
      <c r="M15" s="2">
        <f t="shared" si="1"/>
        <v>0.514818176017243</v>
      </c>
      <c r="N15" s="2">
        <v>85.9631</v>
      </c>
      <c r="O15" s="15">
        <v>67.060726130884</v>
      </c>
    </row>
    <row r="16" spans="1:15">
      <c r="A16" s="4"/>
      <c r="B16" s="10">
        <v>20</v>
      </c>
      <c r="C16" s="2">
        <v>30.03</v>
      </c>
      <c r="D16" s="2">
        <v>33.6949</v>
      </c>
      <c r="E16" s="2">
        <v>7.8053</v>
      </c>
      <c r="F16" s="2">
        <v>13.949</v>
      </c>
      <c r="G16" s="2">
        <v>215.6</v>
      </c>
      <c r="H16" s="2">
        <v>432.02</v>
      </c>
      <c r="I16" s="2">
        <v>2.36707</v>
      </c>
      <c r="J16" s="2">
        <f t="shared" si="0"/>
        <v>33.01825943</v>
      </c>
      <c r="K16" s="2">
        <v>4.0029</v>
      </c>
      <c r="L16" s="2">
        <v>56.92347925732</v>
      </c>
      <c r="M16" s="2">
        <f t="shared" si="1"/>
        <v>0.49449458675723</v>
      </c>
      <c r="N16" s="2">
        <v>94.1411</v>
      </c>
      <c r="O16" s="15">
        <v>70.7945851373117</v>
      </c>
    </row>
    <row r="17" spans="1:15">
      <c r="A17" s="4"/>
      <c r="B17" s="10">
        <v>25</v>
      </c>
      <c r="C17" s="2">
        <v>27.119</v>
      </c>
      <c r="D17" s="2">
        <v>27.5932</v>
      </c>
      <c r="E17" s="2">
        <v>7.646</v>
      </c>
      <c r="F17" s="2">
        <v>13.3758</v>
      </c>
      <c r="G17" s="2">
        <v>263.5</v>
      </c>
      <c r="H17" s="2">
        <v>541.18</v>
      </c>
      <c r="I17" s="2">
        <v>2.32719</v>
      </c>
      <c r="J17" s="2">
        <f t="shared" si="0"/>
        <v>31.128028002</v>
      </c>
      <c r="K17" s="2">
        <v>3.7272</v>
      </c>
      <c r="L17" s="2">
        <v>53.664720275448</v>
      </c>
      <c r="M17" s="2">
        <f t="shared" si="1"/>
        <v>0.474174542515403</v>
      </c>
      <c r="N17" s="2">
        <v>94.2222</v>
      </c>
      <c r="O17" s="15">
        <v>71.6735158877859</v>
      </c>
    </row>
    <row r="18" spans="1:15">
      <c r="A18" s="4"/>
      <c r="B18" s="10">
        <v>0</v>
      </c>
      <c r="C18" s="2">
        <v>34.104</v>
      </c>
      <c r="D18" s="2">
        <v>57.9661</v>
      </c>
      <c r="E18" s="2">
        <v>5.9292</v>
      </c>
      <c r="F18" s="2">
        <v>26.9188</v>
      </c>
      <c r="G18" s="2">
        <v>2203.6</v>
      </c>
      <c r="H18" s="2">
        <v>322.22</v>
      </c>
      <c r="I18" s="2">
        <v>1.77677</v>
      </c>
      <c r="J18" s="2">
        <f t="shared" si="0"/>
        <v>47.828516276</v>
      </c>
      <c r="K18" s="2">
        <v>1.9952</v>
      </c>
      <c r="L18" s="2">
        <v>82.456362059824</v>
      </c>
      <c r="M18" s="2">
        <f t="shared" ref="M18:M25" si="2">F18/26.9188</f>
        <v>1</v>
      </c>
      <c r="N18" s="2">
        <v>35.2207</v>
      </c>
      <c r="O18" s="15">
        <v>28.866631756597</v>
      </c>
    </row>
    <row r="19" spans="1:15">
      <c r="A19" s="4"/>
      <c r="B19" s="10">
        <v>3</v>
      </c>
      <c r="C19" s="2">
        <v>45.94</v>
      </c>
      <c r="D19" s="2">
        <v>53.2203</v>
      </c>
      <c r="E19" s="2">
        <v>7.2389</v>
      </c>
      <c r="F19" s="2">
        <v>22.6194</v>
      </c>
      <c r="G19" s="2">
        <v>3664.7</v>
      </c>
      <c r="H19" s="2">
        <v>289.34</v>
      </c>
      <c r="I19" s="2">
        <v>1.9656</v>
      </c>
      <c r="J19" s="2">
        <f t="shared" si="0"/>
        <v>44.46069264</v>
      </c>
      <c r="K19" s="2">
        <v>2.8193</v>
      </c>
      <c r="L19" s="2">
        <v>76.65023411136</v>
      </c>
      <c r="M19" s="2">
        <f t="shared" si="2"/>
        <v>0.84028262775458</v>
      </c>
      <c r="N19" s="2">
        <v>40.424</v>
      </c>
      <c r="O19" s="15">
        <v>37.3849184578751</v>
      </c>
    </row>
    <row r="20" spans="1:15">
      <c r="A20" s="4"/>
      <c r="B20" s="10">
        <v>6</v>
      </c>
      <c r="C20" s="2">
        <v>60.687</v>
      </c>
      <c r="D20" s="2">
        <v>48.339</v>
      </c>
      <c r="E20" s="2">
        <v>7.9646</v>
      </c>
      <c r="F20" s="2">
        <v>19.3232</v>
      </c>
      <c r="G20" s="2">
        <v>6682.6</v>
      </c>
      <c r="H20" s="2">
        <v>267.91</v>
      </c>
      <c r="I20" s="2">
        <v>1.88109</v>
      </c>
      <c r="J20" s="2">
        <f t="shared" si="0"/>
        <v>36.348678288</v>
      </c>
      <c r="K20" s="2">
        <v>3.0693</v>
      </c>
      <c r="L20" s="2">
        <v>62.665121368512</v>
      </c>
      <c r="M20" s="2">
        <f t="shared" si="2"/>
        <v>0.717832890024815</v>
      </c>
      <c r="N20" s="2">
        <v>55.028</v>
      </c>
      <c r="O20" s="15">
        <v>47.6581290253609</v>
      </c>
    </row>
    <row r="21" spans="1:15">
      <c r="A21" s="4"/>
      <c r="B21" s="10">
        <v>9</v>
      </c>
      <c r="C21" s="2">
        <v>52.149</v>
      </c>
      <c r="D21" s="2">
        <v>43.5932</v>
      </c>
      <c r="E21" s="2">
        <v>8.2301</v>
      </c>
      <c r="F21" s="2">
        <v>17.8185</v>
      </c>
      <c r="G21" s="2">
        <v>2634.7</v>
      </c>
      <c r="H21" s="2">
        <v>246.47</v>
      </c>
      <c r="I21" s="2">
        <v>1.74854</v>
      </c>
      <c r="J21" s="2">
        <f t="shared" si="0"/>
        <v>31.15635999</v>
      </c>
      <c r="K21" s="2">
        <v>3.3671</v>
      </c>
      <c r="L21" s="2">
        <v>53.71356462276</v>
      </c>
      <c r="M21" s="2">
        <f t="shared" si="2"/>
        <v>0.661935153127182</v>
      </c>
      <c r="N21" s="2">
        <v>72.7975</v>
      </c>
      <c r="O21" s="15">
        <v>56.2624075100564</v>
      </c>
    </row>
    <row r="22" spans="1:15">
      <c r="A22" s="4"/>
      <c r="B22" s="10">
        <v>12</v>
      </c>
      <c r="C22" s="2">
        <v>33.91</v>
      </c>
      <c r="D22" s="2">
        <v>40.8814</v>
      </c>
      <c r="E22" s="2">
        <v>8.2478</v>
      </c>
      <c r="F22" s="2">
        <v>15.1672</v>
      </c>
      <c r="G22" s="2">
        <v>1556.9</v>
      </c>
      <c r="H22" s="2">
        <v>213.59</v>
      </c>
      <c r="I22" s="2">
        <v>2.01867</v>
      </c>
      <c r="J22" s="2">
        <f t="shared" si="0"/>
        <v>30.617571624</v>
      </c>
      <c r="K22" s="2">
        <v>3.7893</v>
      </c>
      <c r="L22" s="2">
        <v>52.784693479776</v>
      </c>
      <c r="M22" s="2">
        <f t="shared" si="2"/>
        <v>0.563442649746645</v>
      </c>
      <c r="N22" s="2">
        <v>88.3518</v>
      </c>
      <c r="O22" s="15">
        <v>65.868128954829</v>
      </c>
    </row>
    <row r="23" spans="1:15">
      <c r="A23" s="4"/>
      <c r="B23" s="10">
        <v>15</v>
      </c>
      <c r="C23" s="2">
        <v>32.164</v>
      </c>
      <c r="D23" s="2">
        <v>38.7119</v>
      </c>
      <c r="E23" s="2">
        <v>7.8761</v>
      </c>
      <c r="F23" s="2">
        <v>14.379</v>
      </c>
      <c r="G23" s="2">
        <v>526.9</v>
      </c>
      <c r="H23" s="2">
        <v>334.31</v>
      </c>
      <c r="I23" s="2">
        <v>2.25182</v>
      </c>
      <c r="J23" s="2">
        <f t="shared" si="0"/>
        <v>32.37891978</v>
      </c>
      <c r="K23" s="2">
        <v>4.1445</v>
      </c>
      <c r="L23" s="2">
        <v>55.82125770072</v>
      </c>
      <c r="M23" s="2">
        <f t="shared" si="2"/>
        <v>0.534161998306017</v>
      </c>
      <c r="N23" s="2">
        <v>90.2884</v>
      </c>
      <c r="O23" s="15">
        <v>67.7762423815602</v>
      </c>
    </row>
    <row r="24" spans="1:15">
      <c r="A24" s="4"/>
      <c r="B24" s="10">
        <v>20</v>
      </c>
      <c r="C24" s="2">
        <v>31.194</v>
      </c>
      <c r="D24" s="2">
        <v>30.3051</v>
      </c>
      <c r="E24" s="2">
        <v>7.8407</v>
      </c>
      <c r="F24" s="2">
        <v>13.8057</v>
      </c>
      <c r="G24" s="2">
        <v>239.5</v>
      </c>
      <c r="H24" s="2">
        <v>430.4</v>
      </c>
      <c r="I24" s="2">
        <v>2.32275</v>
      </c>
      <c r="J24" s="2">
        <f t="shared" si="0"/>
        <v>32.067189675</v>
      </c>
      <c r="K24" s="2">
        <v>4.0985</v>
      </c>
      <c r="L24" s="2">
        <v>55.2838349997</v>
      </c>
      <c r="M24" s="2">
        <f t="shared" si="2"/>
        <v>0.512864615064564</v>
      </c>
      <c r="N24" s="2">
        <v>95.0149</v>
      </c>
      <c r="O24" s="15">
        <v>70.3339327577019</v>
      </c>
    </row>
    <row r="25" spans="1:15">
      <c r="A25" s="4"/>
      <c r="B25" s="10">
        <v>25</v>
      </c>
      <c r="C25" s="2">
        <v>26.149</v>
      </c>
      <c r="D25" s="2">
        <v>26.6441</v>
      </c>
      <c r="E25" s="2">
        <v>7.6814</v>
      </c>
      <c r="F25" s="2">
        <v>12.8025</v>
      </c>
      <c r="G25" s="2">
        <v>263.5</v>
      </c>
      <c r="H25" s="2">
        <v>488.89</v>
      </c>
      <c r="I25" s="2">
        <v>2.35305</v>
      </c>
      <c r="J25" s="2">
        <f t="shared" si="0"/>
        <v>30.124922625</v>
      </c>
      <c r="K25" s="2">
        <v>3.8708</v>
      </c>
      <c r="L25" s="2">
        <v>51.9353666055</v>
      </c>
      <c r="M25" s="2">
        <f t="shared" si="2"/>
        <v>0.47559698054891</v>
      </c>
      <c r="N25" s="2">
        <v>92.5264</v>
      </c>
      <c r="O25" s="15">
        <v>71.0160909441917</v>
      </c>
    </row>
    <row r="26" spans="1:15">
      <c r="A26" s="4"/>
      <c r="B26" s="10">
        <v>0</v>
      </c>
      <c r="C26" s="2">
        <v>32.164</v>
      </c>
      <c r="D26" s="2">
        <v>57.4237</v>
      </c>
      <c r="E26" s="2">
        <v>5.2389</v>
      </c>
      <c r="F26" s="2">
        <v>26.8471</v>
      </c>
      <c r="G26" s="2">
        <v>2395.2</v>
      </c>
      <c r="H26" s="2">
        <v>335.3</v>
      </c>
      <c r="I26" s="2">
        <v>1.76569</v>
      </c>
      <c r="J26" s="2">
        <f t="shared" si="0"/>
        <v>47.403655999</v>
      </c>
      <c r="K26" s="2">
        <v>2.4163</v>
      </c>
      <c r="L26" s="2">
        <v>81.723902942276</v>
      </c>
      <c r="M26" s="2">
        <f t="shared" ref="M26:M33" si="3">F26/26.8471</f>
        <v>1</v>
      </c>
      <c r="N26" s="2">
        <v>37.1074</v>
      </c>
      <c r="O26" s="15">
        <v>29.5318385950601</v>
      </c>
    </row>
    <row r="27" spans="1:15">
      <c r="A27" s="4"/>
      <c r="B27" s="10">
        <v>3</v>
      </c>
      <c r="C27" s="2">
        <v>42.642</v>
      </c>
      <c r="D27" s="2">
        <v>54.8475</v>
      </c>
      <c r="E27" s="2">
        <v>6.8319</v>
      </c>
      <c r="F27" s="2">
        <v>23.2643</v>
      </c>
      <c r="G27" s="2">
        <v>4263.5</v>
      </c>
      <c r="H27" s="2">
        <v>299.16</v>
      </c>
      <c r="I27" s="2">
        <v>1.86218</v>
      </c>
      <c r="J27" s="2">
        <f t="shared" si="0"/>
        <v>43.322314174</v>
      </c>
      <c r="K27" s="2">
        <v>3.2308</v>
      </c>
      <c r="L27" s="2">
        <v>74.687669635976</v>
      </c>
      <c r="M27" s="2">
        <f t="shared" si="3"/>
        <v>0.866547969799345</v>
      </c>
      <c r="N27" s="2">
        <v>38.3426</v>
      </c>
      <c r="O27" s="15">
        <v>35.5519341228532</v>
      </c>
    </row>
    <row r="28" spans="1:15">
      <c r="A28" s="4"/>
      <c r="B28" s="10">
        <v>6</v>
      </c>
      <c r="C28" s="2">
        <v>62.045</v>
      </c>
      <c r="D28" s="2">
        <v>52.1356</v>
      </c>
      <c r="E28" s="2">
        <v>7.646</v>
      </c>
      <c r="F28" s="2">
        <v>19.4666</v>
      </c>
      <c r="G28" s="2">
        <v>7401.2</v>
      </c>
      <c r="H28" s="2">
        <v>233.59</v>
      </c>
      <c r="I28" s="2">
        <v>1.89956</v>
      </c>
      <c r="J28" s="2">
        <f t="shared" si="0"/>
        <v>36.977974696</v>
      </c>
      <c r="K28" s="2">
        <v>3.5095</v>
      </c>
      <c r="L28" s="2">
        <v>63.750028375904</v>
      </c>
      <c r="M28" s="2">
        <f t="shared" si="3"/>
        <v>0.725091350648673</v>
      </c>
      <c r="N28" s="2">
        <v>38.1081</v>
      </c>
      <c r="O28" s="15">
        <v>41.3888169390023</v>
      </c>
    </row>
    <row r="29" spans="1:15">
      <c r="A29" s="4"/>
      <c r="B29" s="10">
        <v>9</v>
      </c>
      <c r="C29" s="2">
        <v>52.925</v>
      </c>
      <c r="D29" s="2">
        <v>47.5254</v>
      </c>
      <c r="E29" s="2">
        <v>8.0354</v>
      </c>
      <c r="F29" s="2">
        <v>16.242</v>
      </c>
      <c r="G29" s="2">
        <v>3281.4</v>
      </c>
      <c r="H29" s="2">
        <v>212.15</v>
      </c>
      <c r="I29" s="2">
        <v>1.8557</v>
      </c>
      <c r="J29" s="2">
        <f t="shared" si="0"/>
        <v>30.1402794</v>
      </c>
      <c r="K29" s="2">
        <v>3.7881</v>
      </c>
      <c r="L29" s="2">
        <v>51.9618416856</v>
      </c>
      <c r="M29" s="2">
        <f t="shared" si="3"/>
        <v>0.604981543630411</v>
      </c>
      <c r="N29" s="2">
        <v>66.9373</v>
      </c>
      <c r="O29" s="15">
        <v>56.5795849072545</v>
      </c>
    </row>
    <row r="30" spans="1:15">
      <c r="A30" s="4"/>
      <c r="B30" s="10">
        <v>12</v>
      </c>
      <c r="C30" s="2">
        <v>36.045</v>
      </c>
      <c r="D30" s="2">
        <v>45.3559</v>
      </c>
      <c r="E30" s="2">
        <v>7.8938</v>
      </c>
      <c r="F30" s="2">
        <v>14.5223</v>
      </c>
      <c r="G30" s="2">
        <v>2155.7</v>
      </c>
      <c r="H30" s="2">
        <v>220.13</v>
      </c>
      <c r="I30" s="2">
        <v>2.11469</v>
      </c>
      <c r="J30" s="2">
        <f t="shared" si="0"/>
        <v>30.710162587</v>
      </c>
      <c r="K30" s="2">
        <v>4.306</v>
      </c>
      <c r="L30" s="2">
        <v>52.944320299988</v>
      </c>
      <c r="M30" s="2">
        <f t="shared" si="3"/>
        <v>0.540926208044817</v>
      </c>
      <c r="N30" s="2">
        <v>72.5405</v>
      </c>
      <c r="O30" s="15">
        <v>61.2356796324381</v>
      </c>
    </row>
    <row r="31" spans="1:15">
      <c r="A31" s="4"/>
      <c r="B31" s="10">
        <v>15</v>
      </c>
      <c r="C31" s="2">
        <v>32.164</v>
      </c>
      <c r="D31" s="2">
        <v>43.0508</v>
      </c>
      <c r="E31" s="2">
        <v>7.6991</v>
      </c>
      <c r="F31" s="2">
        <v>14.0207</v>
      </c>
      <c r="G31" s="2">
        <v>1413.2</v>
      </c>
      <c r="H31" s="2">
        <v>308.18</v>
      </c>
      <c r="I31" s="2">
        <v>2.33309</v>
      </c>
      <c r="J31" s="2">
        <f t="shared" si="0"/>
        <v>32.711554963</v>
      </c>
      <c r="K31" s="2">
        <v>4.6325</v>
      </c>
      <c r="L31" s="2">
        <v>56.394720756212</v>
      </c>
      <c r="M31" s="2">
        <f t="shared" si="3"/>
        <v>0.522242625832958</v>
      </c>
      <c r="N31" s="2">
        <v>84.3982</v>
      </c>
      <c r="O31" s="15">
        <v>66.1982861727164</v>
      </c>
    </row>
    <row r="32" spans="1:15">
      <c r="A32" s="4"/>
      <c r="B32" s="10">
        <v>20</v>
      </c>
      <c r="C32" s="2">
        <v>28.672</v>
      </c>
      <c r="D32" s="2">
        <v>31.5254</v>
      </c>
      <c r="E32" s="2">
        <v>7.5221</v>
      </c>
      <c r="F32" s="2">
        <v>13.1608</v>
      </c>
      <c r="G32" s="2">
        <v>958.1</v>
      </c>
      <c r="H32" s="2">
        <v>399.34</v>
      </c>
      <c r="I32" s="2">
        <v>2.44465</v>
      </c>
      <c r="J32" s="2">
        <f t="shared" si="0"/>
        <v>32.17354972</v>
      </c>
      <c r="K32" s="2">
        <v>4.5388</v>
      </c>
      <c r="L32" s="2">
        <v>55.46719971728</v>
      </c>
      <c r="M32" s="2">
        <f t="shared" si="3"/>
        <v>0.490213095641615</v>
      </c>
      <c r="N32" s="2">
        <v>92.7374</v>
      </c>
      <c r="O32" s="15">
        <v>70.4788413165143</v>
      </c>
    </row>
    <row r="33" spans="1:15">
      <c r="A33" s="4"/>
      <c r="B33" s="11">
        <v>25</v>
      </c>
      <c r="C33" s="12">
        <v>28.672</v>
      </c>
      <c r="D33" s="12">
        <v>25.2881</v>
      </c>
      <c r="E33" s="12">
        <v>7.4867</v>
      </c>
      <c r="F33" s="12">
        <v>12.6592</v>
      </c>
      <c r="G33" s="12">
        <v>694.6</v>
      </c>
      <c r="H33" s="12">
        <v>487.25</v>
      </c>
      <c r="I33" s="12">
        <v>2.40846</v>
      </c>
      <c r="J33" s="12">
        <f t="shared" si="0"/>
        <v>30.489176832</v>
      </c>
      <c r="K33" s="12">
        <v>4.3302</v>
      </c>
      <c r="L33" s="12">
        <v>52.563340858368</v>
      </c>
      <c r="M33" s="12">
        <f t="shared" si="3"/>
        <v>0.471529513429756</v>
      </c>
      <c r="N33" s="12">
        <v>90.0993</v>
      </c>
      <c r="O33" s="16">
        <v>70.3305636202984</v>
      </c>
    </row>
    <row r="34" spans="1:1">
      <c r="A34" s="4"/>
    </row>
    <row r="35" spans="1:15">
      <c r="A35" s="6" t="s">
        <v>14</v>
      </c>
      <c r="B35" s="7">
        <v>0</v>
      </c>
      <c r="C35" s="8">
        <v>28.207</v>
      </c>
      <c r="D35" s="8">
        <v>75.06</v>
      </c>
      <c r="E35" s="8">
        <v>4.2814</v>
      </c>
      <c r="F35" s="8">
        <v>20.9961</v>
      </c>
      <c r="G35" s="8">
        <v>1174.3307</v>
      </c>
      <c r="H35" s="8">
        <v>423.4865</v>
      </c>
      <c r="I35" s="8">
        <v>1.52333052328766</v>
      </c>
      <c r="J35" s="8">
        <v>31.984</v>
      </c>
      <c r="K35" s="8">
        <v>1.8654</v>
      </c>
      <c r="L35" s="8">
        <v>85.53</v>
      </c>
      <c r="M35" s="8">
        <f t="shared" ref="M35:M43" si="4">F35/20.9961</f>
        <v>1</v>
      </c>
      <c r="N35" s="8">
        <v>32.8821</v>
      </c>
      <c r="O35" s="14">
        <v>28.0420954167286</v>
      </c>
    </row>
    <row r="36" spans="1:15">
      <c r="A36" s="4"/>
      <c r="B36" s="10">
        <v>3</v>
      </c>
      <c r="C36" s="2">
        <v>40.095</v>
      </c>
      <c r="D36" s="2">
        <v>75.06</v>
      </c>
      <c r="E36" s="2">
        <v>7.7641</v>
      </c>
      <c r="F36" s="2">
        <v>18</v>
      </c>
      <c r="G36" s="2">
        <v>3052.7105</v>
      </c>
      <c r="H36" s="2">
        <v>476.162</v>
      </c>
      <c r="I36" s="2">
        <v>1.43788888888889</v>
      </c>
      <c r="J36" s="2">
        <v>25.882</v>
      </c>
      <c r="K36" s="2">
        <v>2.2212</v>
      </c>
      <c r="L36" s="2">
        <v>80.53</v>
      </c>
      <c r="M36" s="2">
        <f t="shared" si="4"/>
        <v>0.8573020703845</v>
      </c>
      <c r="N36" s="2">
        <v>39.4615</v>
      </c>
      <c r="O36" s="15">
        <v>36.3333473318225</v>
      </c>
    </row>
    <row r="37" spans="1:15">
      <c r="A37" s="4"/>
      <c r="B37" s="10">
        <v>6</v>
      </c>
      <c r="C37" s="2">
        <v>23.881</v>
      </c>
      <c r="D37" s="2">
        <v>77.771</v>
      </c>
      <c r="E37" s="2">
        <v>8.1862</v>
      </c>
      <c r="F37" s="2">
        <v>17.5554</v>
      </c>
      <c r="G37" s="2">
        <v>921.681399999999</v>
      </c>
      <c r="H37" s="2">
        <v>653.1363</v>
      </c>
      <c r="I37" s="2">
        <v>1.14608610456042</v>
      </c>
      <c r="J37" s="2">
        <v>20.12</v>
      </c>
      <c r="K37" s="2">
        <v>2.5481</v>
      </c>
      <c r="L37" s="2">
        <v>75.076</v>
      </c>
      <c r="M37" s="2">
        <f t="shared" si="4"/>
        <v>0.836126709246003</v>
      </c>
      <c r="N37" s="2">
        <v>30.5469</v>
      </c>
      <c r="O37" s="15">
        <v>34.0763946662622</v>
      </c>
    </row>
    <row r="38" spans="1:15">
      <c r="A38" s="4"/>
      <c r="B38" s="10">
        <v>9</v>
      </c>
      <c r="C38" s="2">
        <v>18.262</v>
      </c>
      <c r="D38" s="2">
        <v>76.687</v>
      </c>
      <c r="E38" s="2">
        <v>8.3421</v>
      </c>
      <c r="F38" s="2">
        <v>17</v>
      </c>
      <c r="G38" s="2">
        <v>959.867899999999</v>
      </c>
      <c r="H38" s="2">
        <v>532.297399999999</v>
      </c>
      <c r="I38" s="2">
        <v>1.17823529411765</v>
      </c>
      <c r="J38" s="2">
        <v>20.03</v>
      </c>
      <c r="K38" s="2">
        <v>2.7788</v>
      </c>
      <c r="L38" s="2">
        <v>72.803</v>
      </c>
      <c r="M38" s="2">
        <f t="shared" si="4"/>
        <v>0.809674177585361</v>
      </c>
      <c r="N38" s="2">
        <v>63.1219</v>
      </c>
      <c r="O38" s="15">
        <v>46.6685513385827</v>
      </c>
    </row>
    <row r="39" spans="1:15">
      <c r="A39" s="4"/>
      <c r="B39" s="10">
        <v>12</v>
      </c>
      <c r="C39" s="2">
        <v>19.195</v>
      </c>
      <c r="D39" s="2">
        <v>79.217</v>
      </c>
      <c r="E39" s="2">
        <v>8.2317</v>
      </c>
      <c r="F39" s="2">
        <v>16.2604</v>
      </c>
      <c r="G39" s="2">
        <v>957.812599999999</v>
      </c>
      <c r="H39" s="2">
        <v>624.996199999999</v>
      </c>
      <c r="I39" s="2">
        <v>0.933187375464318</v>
      </c>
      <c r="J39" s="2">
        <v>15.174</v>
      </c>
      <c r="K39" s="2">
        <v>2.7115</v>
      </c>
      <c r="L39" s="2">
        <v>70.758</v>
      </c>
      <c r="M39" s="2">
        <f t="shared" si="4"/>
        <v>0.774448588071118</v>
      </c>
      <c r="N39" s="2">
        <v>79.4691</v>
      </c>
      <c r="O39" s="15">
        <v>53.9062884063812</v>
      </c>
    </row>
    <row r="40" spans="1:15">
      <c r="A40" s="4"/>
      <c r="B40" s="10">
        <v>15</v>
      </c>
      <c r="C40" s="2">
        <v>23.214</v>
      </c>
      <c r="D40" s="2">
        <v>79.036</v>
      </c>
      <c r="E40" s="2">
        <v>8.1784</v>
      </c>
      <c r="F40" s="2">
        <v>16</v>
      </c>
      <c r="G40" s="2">
        <v>884.922299999999</v>
      </c>
      <c r="H40" s="2">
        <v>562.223899999999</v>
      </c>
      <c r="I40" s="2">
        <v>0.850625</v>
      </c>
      <c r="J40" s="2">
        <v>13.61</v>
      </c>
      <c r="K40" s="2">
        <v>3.2404</v>
      </c>
      <c r="L40" s="2">
        <v>70</v>
      </c>
      <c r="M40" s="2">
        <f t="shared" si="4"/>
        <v>0.762046284786222</v>
      </c>
      <c r="N40" s="2">
        <v>87.21</v>
      </c>
      <c r="O40" s="15">
        <v>57.1545524857526</v>
      </c>
    </row>
    <row r="41" spans="1:15">
      <c r="A41" s="4"/>
      <c r="B41" s="10">
        <v>18</v>
      </c>
      <c r="C41" s="2">
        <v>28.548</v>
      </c>
      <c r="D41" s="2">
        <v>76.506</v>
      </c>
      <c r="E41" s="2">
        <v>8.1633</v>
      </c>
      <c r="F41" s="2">
        <v>15.272</v>
      </c>
      <c r="G41" s="2">
        <v>1261.2857</v>
      </c>
      <c r="H41" s="2">
        <v>685.1596</v>
      </c>
      <c r="I41" s="2">
        <v>1.08577789418544</v>
      </c>
      <c r="J41" s="2">
        <v>16.582</v>
      </c>
      <c r="K41" s="2">
        <v>3.5962</v>
      </c>
      <c r="L41" s="2">
        <v>69.091</v>
      </c>
      <c r="M41" s="2">
        <f t="shared" si="4"/>
        <v>0.727373178828449</v>
      </c>
      <c r="N41" s="2">
        <v>94.5193</v>
      </c>
      <c r="O41" s="15">
        <v>61.1826148984583</v>
      </c>
    </row>
    <row r="42" spans="1:15">
      <c r="A42" s="4"/>
      <c r="B42" s="10">
        <v>24</v>
      </c>
      <c r="C42" s="2">
        <v>20.525</v>
      </c>
      <c r="D42" s="2">
        <v>77.229</v>
      </c>
      <c r="E42" s="2">
        <v>8.5323</v>
      </c>
      <c r="F42" s="2">
        <v>14.8965</v>
      </c>
      <c r="G42" s="2">
        <v>510.379199999999</v>
      </c>
      <c r="H42" s="2">
        <v>717.949699999999</v>
      </c>
      <c r="I42" s="2">
        <v>0.849729802302554</v>
      </c>
      <c r="J42" s="2">
        <v>12.658</v>
      </c>
      <c r="K42" s="2">
        <v>3.6635</v>
      </c>
      <c r="L42" s="2">
        <v>69.091</v>
      </c>
      <c r="M42" s="2">
        <f t="shared" si="4"/>
        <v>0.709488905082373</v>
      </c>
      <c r="N42" s="2">
        <v>95.4555</v>
      </c>
      <c r="O42" s="15">
        <v>62.2611040045545</v>
      </c>
    </row>
    <row r="43" spans="1:15">
      <c r="A43" s="4"/>
      <c r="B43" s="10">
        <v>30</v>
      </c>
      <c r="C43" s="2">
        <v>18.809</v>
      </c>
      <c r="D43" s="2">
        <v>74.337</v>
      </c>
      <c r="E43" s="2">
        <v>8.5018</v>
      </c>
      <c r="F43" s="2">
        <v>14.7126</v>
      </c>
      <c r="G43" s="2">
        <v>468.0153</v>
      </c>
      <c r="H43" s="2">
        <v>786.170599999999</v>
      </c>
      <c r="I43" s="2">
        <v>0.832619659339614</v>
      </c>
      <c r="J43" s="2">
        <v>12.25</v>
      </c>
      <c r="K43" s="2">
        <v>3.1154</v>
      </c>
      <c r="L43" s="2">
        <v>68.106</v>
      </c>
      <c r="M43" s="2">
        <f t="shared" si="4"/>
        <v>0.700730135596611</v>
      </c>
      <c r="N43" s="2">
        <v>97.99</v>
      </c>
      <c r="O43" s="15">
        <v>63.5212400551131</v>
      </c>
    </row>
    <row r="44" spans="1:15">
      <c r="A44" s="4"/>
      <c r="B44" s="10">
        <v>0</v>
      </c>
      <c r="C44" s="2">
        <v>33.326</v>
      </c>
      <c r="D44" s="2">
        <v>59.699</v>
      </c>
      <c r="E44" s="2">
        <v>5.0608</v>
      </c>
      <c r="F44" s="2">
        <v>17.7629</v>
      </c>
      <c r="G44" s="2">
        <v>1757.4671</v>
      </c>
      <c r="H44" s="2">
        <v>570.7682</v>
      </c>
      <c r="I44" s="2">
        <v>2.04966531365937</v>
      </c>
      <c r="J44" s="2">
        <v>36.408</v>
      </c>
      <c r="K44" s="2">
        <v>2.4519</v>
      </c>
      <c r="L44" s="2">
        <v>78.485</v>
      </c>
      <c r="M44" s="2">
        <f t="shared" ref="M44:M52" si="5">F44/17.7629</f>
        <v>1</v>
      </c>
      <c r="N44" s="2">
        <v>33.3853</v>
      </c>
      <c r="O44" s="15">
        <v>28.2195121131374</v>
      </c>
    </row>
    <row r="45" spans="1:15">
      <c r="A45" s="4"/>
      <c r="B45" s="10">
        <v>3</v>
      </c>
      <c r="C45" s="2">
        <v>49.143</v>
      </c>
      <c r="D45" s="2">
        <v>58.434</v>
      </c>
      <c r="E45" s="2">
        <v>8.0304</v>
      </c>
      <c r="F45" s="2">
        <v>16</v>
      </c>
      <c r="G45" s="2">
        <v>4050.8389</v>
      </c>
      <c r="H45" s="2">
        <v>345.559599999999</v>
      </c>
      <c r="I45" s="2">
        <v>2.447</v>
      </c>
      <c r="J45" s="2">
        <v>39.152</v>
      </c>
      <c r="K45" s="2">
        <v>2.8846</v>
      </c>
      <c r="L45" s="2">
        <v>71.818</v>
      </c>
      <c r="M45" s="2">
        <f t="shared" si="5"/>
        <v>0.900753818351733</v>
      </c>
      <c r="N45" s="2">
        <v>32.8398</v>
      </c>
      <c r="O45" s="15">
        <v>32.1803552908678</v>
      </c>
    </row>
    <row r="46" spans="1:15">
      <c r="A46" s="4"/>
      <c r="B46" s="10">
        <v>6</v>
      </c>
      <c r="C46" s="2">
        <v>40.192</v>
      </c>
      <c r="D46" s="2">
        <v>53.554</v>
      </c>
      <c r="E46" s="2">
        <v>8.9849</v>
      </c>
      <c r="F46" s="2">
        <v>14.5737</v>
      </c>
      <c r="G46" s="2">
        <v>5343.5666</v>
      </c>
      <c r="H46" s="2">
        <v>487.9349</v>
      </c>
      <c r="I46" s="2">
        <v>1.91756383073619</v>
      </c>
      <c r="J46" s="2">
        <v>27.946</v>
      </c>
      <c r="K46" s="2">
        <v>3.7885</v>
      </c>
      <c r="L46" s="2">
        <v>68.712</v>
      </c>
      <c r="M46" s="2">
        <f t="shared" si="5"/>
        <v>0.820457245157041</v>
      </c>
      <c r="N46" s="2">
        <v>32.0851</v>
      </c>
      <c r="O46" s="15">
        <v>35.2744515047487</v>
      </c>
    </row>
    <row r="47" spans="1:15">
      <c r="A47" s="4"/>
      <c r="B47" s="10">
        <v>9</v>
      </c>
      <c r="C47" s="2">
        <v>21.001</v>
      </c>
      <c r="D47" s="2">
        <v>52.289</v>
      </c>
      <c r="E47" s="2">
        <v>8.9505</v>
      </c>
      <c r="F47" s="2">
        <v>14</v>
      </c>
      <c r="G47" s="2">
        <v>882.670899999999</v>
      </c>
      <c r="H47" s="2">
        <v>609.069099999999</v>
      </c>
      <c r="I47" s="2">
        <v>1.79528571428571</v>
      </c>
      <c r="J47" s="2">
        <v>25.134</v>
      </c>
      <c r="K47" s="2">
        <v>4.0481</v>
      </c>
      <c r="L47" s="2">
        <v>67.727</v>
      </c>
      <c r="M47" s="2">
        <f t="shared" si="5"/>
        <v>0.788159591057767</v>
      </c>
      <c r="N47" s="2">
        <v>64.3224</v>
      </c>
      <c r="O47" s="15">
        <v>47.9921449103281</v>
      </c>
    </row>
    <row r="48" spans="1:15">
      <c r="A48" s="4"/>
      <c r="B48" s="10">
        <v>12</v>
      </c>
      <c r="C48" s="2">
        <v>22.047</v>
      </c>
      <c r="D48" s="2">
        <v>51.205</v>
      </c>
      <c r="E48" s="2">
        <v>8.8401</v>
      </c>
      <c r="F48" s="2">
        <v>13.3348</v>
      </c>
      <c r="G48" s="2">
        <v>841.777699999999</v>
      </c>
      <c r="H48" s="2">
        <v>716.971799999999</v>
      </c>
      <c r="I48" s="2">
        <v>1.78435372109068</v>
      </c>
      <c r="J48" s="2">
        <v>23.794</v>
      </c>
      <c r="K48" s="2">
        <v>4.3173</v>
      </c>
      <c r="L48" s="2">
        <v>66.591</v>
      </c>
      <c r="M48" s="2">
        <f t="shared" si="5"/>
        <v>0.750710751059793</v>
      </c>
      <c r="N48" s="2">
        <v>82.8707</v>
      </c>
      <c r="O48" s="15">
        <v>56.0989757808384</v>
      </c>
    </row>
    <row r="49" spans="1:15">
      <c r="A49" s="4"/>
      <c r="B49" s="10">
        <v>15</v>
      </c>
      <c r="C49" s="2">
        <v>27.977</v>
      </c>
      <c r="D49" s="2">
        <v>48.494</v>
      </c>
      <c r="E49" s="2">
        <v>8.977</v>
      </c>
      <c r="F49" s="2">
        <v>13</v>
      </c>
      <c r="G49" s="2">
        <v>1059.6616</v>
      </c>
      <c r="H49" s="2">
        <v>727.163799999999</v>
      </c>
      <c r="I49" s="2">
        <v>1.55292307692308</v>
      </c>
      <c r="J49" s="2">
        <v>20.188</v>
      </c>
      <c r="K49" s="2">
        <v>4.5865</v>
      </c>
      <c r="L49" s="2">
        <v>64.697</v>
      </c>
      <c r="M49" s="2">
        <f t="shared" si="5"/>
        <v>0.731862477410783</v>
      </c>
      <c r="N49" s="2">
        <v>85.9631</v>
      </c>
      <c r="O49" s="15">
        <v>57.9780318877739</v>
      </c>
    </row>
    <row r="50" spans="1:15">
      <c r="A50" s="4"/>
      <c r="B50" s="10">
        <v>18</v>
      </c>
      <c r="C50" s="2">
        <v>29.977</v>
      </c>
      <c r="D50" s="2">
        <v>43.253</v>
      </c>
      <c r="E50" s="2">
        <v>8.9238</v>
      </c>
      <c r="F50" s="2">
        <v>12.6692</v>
      </c>
      <c r="G50" s="2">
        <v>1050.7842</v>
      </c>
      <c r="H50" s="2">
        <v>553.605199999999</v>
      </c>
      <c r="I50" s="2">
        <v>1.86389037981877</v>
      </c>
      <c r="J50" s="2">
        <v>23.614</v>
      </c>
      <c r="K50" s="2">
        <v>4.9423</v>
      </c>
      <c r="L50" s="2">
        <v>62.652</v>
      </c>
      <c r="M50" s="2">
        <f t="shared" si="5"/>
        <v>0.713239392216361</v>
      </c>
      <c r="N50" s="2">
        <v>94.1411</v>
      </c>
      <c r="O50" s="15">
        <v>61.6407295764994</v>
      </c>
    </row>
    <row r="51" spans="1:15">
      <c r="A51" s="4"/>
      <c r="B51" s="10">
        <v>24</v>
      </c>
      <c r="C51" s="2">
        <v>23.024</v>
      </c>
      <c r="D51" s="2">
        <v>42.53</v>
      </c>
      <c r="E51" s="2">
        <v>9.2546</v>
      </c>
      <c r="F51" s="2">
        <v>12.157</v>
      </c>
      <c r="G51" s="2">
        <v>945.289499999999</v>
      </c>
      <c r="H51" s="2">
        <v>2076.4053</v>
      </c>
      <c r="I51" s="2">
        <v>1.75010282141976</v>
      </c>
      <c r="J51" s="2">
        <v>21.276</v>
      </c>
      <c r="K51" s="2">
        <v>5.0288</v>
      </c>
      <c r="L51" s="2">
        <v>61.591</v>
      </c>
      <c r="M51" s="2">
        <f t="shared" si="5"/>
        <v>0.684404010606376</v>
      </c>
      <c r="N51" s="2">
        <v>94.2222</v>
      </c>
      <c r="O51" s="15">
        <v>62.8760032726088</v>
      </c>
    </row>
    <row r="52" spans="1:15">
      <c r="A52" s="4"/>
      <c r="B52" s="10">
        <v>30</v>
      </c>
      <c r="C52" s="2">
        <v>22.024</v>
      </c>
      <c r="D52" s="2">
        <v>38.373</v>
      </c>
      <c r="E52" s="2">
        <v>9.3195</v>
      </c>
      <c r="F52" s="2">
        <v>12.0268</v>
      </c>
      <c r="G52" s="2">
        <v>901.190499999999</v>
      </c>
      <c r="H52" s="2">
        <v>2082.53629999999</v>
      </c>
      <c r="I52" s="2">
        <v>1.82958060331925</v>
      </c>
      <c r="J52" s="2">
        <v>22.004</v>
      </c>
      <c r="K52" s="2">
        <v>5.1154</v>
      </c>
      <c r="L52" s="2">
        <v>61.136</v>
      </c>
      <c r="M52" s="2">
        <f t="shared" si="5"/>
        <v>0.677074126409539</v>
      </c>
      <c r="N52" s="2">
        <v>96.13</v>
      </c>
      <c r="O52" s="15">
        <v>63.8553845445357</v>
      </c>
    </row>
    <row r="53" spans="1:15">
      <c r="A53" s="4"/>
      <c r="B53" s="10">
        <v>0</v>
      </c>
      <c r="C53" s="2">
        <v>32.374</v>
      </c>
      <c r="D53" s="2">
        <v>60.422</v>
      </c>
      <c r="E53" s="2">
        <v>5.2507</v>
      </c>
      <c r="F53" s="2">
        <v>26.9789</v>
      </c>
      <c r="G53" s="2">
        <v>1628.0086</v>
      </c>
      <c r="H53" s="2">
        <v>290.8334</v>
      </c>
      <c r="I53" s="2">
        <v>1.21494946050432</v>
      </c>
      <c r="J53" s="2">
        <v>32.778</v>
      </c>
      <c r="K53" s="2">
        <v>1.5192</v>
      </c>
      <c r="L53" s="2">
        <v>89.242</v>
      </c>
      <c r="M53" s="2">
        <f t="shared" ref="M53:M61" si="6">F53/26.9789</f>
        <v>1</v>
      </c>
      <c r="N53" s="2">
        <v>35.2207</v>
      </c>
      <c r="O53" s="15">
        <v>28.866631756597</v>
      </c>
    </row>
    <row r="54" spans="1:15">
      <c r="A54" s="4"/>
      <c r="B54" s="10">
        <v>3</v>
      </c>
      <c r="C54" s="2">
        <v>52.12</v>
      </c>
      <c r="D54" s="2">
        <v>57.349</v>
      </c>
      <c r="E54" s="2">
        <v>7.4598</v>
      </c>
      <c r="F54" s="2">
        <v>24</v>
      </c>
      <c r="G54" s="2">
        <v>1353.76749999999</v>
      </c>
      <c r="H54" s="2">
        <v>195.5715</v>
      </c>
      <c r="I54" s="2">
        <v>1.7825</v>
      </c>
      <c r="J54" s="2">
        <v>42.78</v>
      </c>
      <c r="K54" s="2">
        <v>1.8269</v>
      </c>
      <c r="L54" s="2">
        <v>86.515</v>
      </c>
      <c r="M54" s="2">
        <f t="shared" si="6"/>
        <v>0.889584082375486</v>
      </c>
      <c r="N54" s="2">
        <v>40.424</v>
      </c>
      <c r="O54" s="15">
        <v>35.3217910908481</v>
      </c>
    </row>
    <row r="55" spans="1:15">
      <c r="A55" s="4"/>
      <c r="B55" s="10">
        <v>6</v>
      </c>
      <c r="C55" s="2">
        <v>44.953</v>
      </c>
      <c r="D55" s="2">
        <v>56.988</v>
      </c>
      <c r="E55" s="2">
        <v>8.3764</v>
      </c>
      <c r="F55" s="2">
        <v>23.637</v>
      </c>
      <c r="G55" s="2">
        <v>809.378099999999</v>
      </c>
      <c r="H55" s="2">
        <v>297.249699999999</v>
      </c>
      <c r="I55" s="2">
        <v>1.29745737614757</v>
      </c>
      <c r="J55" s="2">
        <v>30.668</v>
      </c>
      <c r="K55" s="2">
        <v>2.25</v>
      </c>
      <c r="L55" s="2">
        <v>84.091</v>
      </c>
      <c r="M55" s="2">
        <f t="shared" si="6"/>
        <v>0.876129123129557</v>
      </c>
      <c r="N55" s="2">
        <v>55.028</v>
      </c>
      <c r="O55" s="15">
        <v>41.0338763917038</v>
      </c>
    </row>
    <row r="56" spans="1:15">
      <c r="A56" s="4"/>
      <c r="B56" s="10">
        <v>9</v>
      </c>
      <c r="C56" s="2">
        <v>33.739</v>
      </c>
      <c r="D56" s="2">
        <v>54.458</v>
      </c>
      <c r="E56" s="2">
        <v>8.6651</v>
      </c>
      <c r="F56" s="2">
        <v>22</v>
      </c>
      <c r="G56" s="2">
        <v>1902.69879999999</v>
      </c>
      <c r="H56" s="2">
        <v>379.935199999999</v>
      </c>
      <c r="I56" s="2">
        <v>1.06509090909091</v>
      </c>
      <c r="J56" s="2">
        <v>23.432</v>
      </c>
      <c r="K56" s="2">
        <v>2</v>
      </c>
      <c r="L56" s="2">
        <v>82.727</v>
      </c>
      <c r="M56" s="2">
        <f t="shared" si="6"/>
        <v>0.815452075510862</v>
      </c>
      <c r="N56" s="2">
        <v>72.7975</v>
      </c>
      <c r="O56" s="15">
        <v>49.8381556029491</v>
      </c>
    </row>
    <row r="57" spans="1:15">
      <c r="A57" s="4"/>
      <c r="B57" s="10">
        <v>12</v>
      </c>
      <c r="C57" s="2">
        <v>23.954</v>
      </c>
      <c r="D57" s="2">
        <v>52.651</v>
      </c>
      <c r="E57" s="2">
        <v>8.441</v>
      </c>
      <c r="F57" s="2">
        <v>21.671</v>
      </c>
      <c r="G57" s="2">
        <v>849.289</v>
      </c>
      <c r="H57" s="2">
        <v>591.293799999999</v>
      </c>
      <c r="I57" s="2">
        <v>0.946241520926584</v>
      </c>
      <c r="J57" s="2">
        <v>20.506</v>
      </c>
      <c r="K57" s="2">
        <v>2.1635</v>
      </c>
      <c r="L57" s="2">
        <v>81.742</v>
      </c>
      <c r="M57" s="2">
        <f t="shared" si="6"/>
        <v>0.803257360381632</v>
      </c>
      <c r="N57" s="2">
        <v>88.3518</v>
      </c>
      <c r="O57" s="15">
        <v>55.8325570567763</v>
      </c>
    </row>
    <row r="58" spans="1:15">
      <c r="A58" s="4"/>
      <c r="B58" s="10">
        <v>15</v>
      </c>
      <c r="C58" s="2">
        <v>35</v>
      </c>
      <c r="D58" s="2">
        <v>49.217</v>
      </c>
      <c r="E58" s="2">
        <v>8.2926</v>
      </c>
      <c r="F58" s="2">
        <v>20</v>
      </c>
      <c r="G58" s="2">
        <v>1962.1508</v>
      </c>
      <c r="H58" s="2">
        <v>717.4002</v>
      </c>
      <c r="I58" s="2">
        <v>0.8846</v>
      </c>
      <c r="J58" s="2">
        <v>17.692</v>
      </c>
      <c r="K58" s="2">
        <v>2.3077</v>
      </c>
      <c r="L58" s="2">
        <v>80.227</v>
      </c>
      <c r="M58" s="2">
        <f t="shared" si="6"/>
        <v>0.741320068646238</v>
      </c>
      <c r="N58" s="2">
        <v>90.2884</v>
      </c>
      <c r="O58" s="15">
        <v>59.1072591333831</v>
      </c>
    </row>
    <row r="59" spans="1:15">
      <c r="A59" s="4"/>
      <c r="B59" s="10">
        <v>18</v>
      </c>
      <c r="C59" s="2">
        <v>37</v>
      </c>
      <c r="D59" s="2">
        <v>47.771</v>
      </c>
      <c r="E59" s="2">
        <v>8.4105</v>
      </c>
      <c r="F59" s="2">
        <v>20.394</v>
      </c>
      <c r="G59" s="2">
        <v>2091.16649999999</v>
      </c>
      <c r="H59" s="2">
        <v>670.0596</v>
      </c>
      <c r="I59" s="2">
        <v>0.712954790624694</v>
      </c>
      <c r="J59" s="2">
        <v>14.54</v>
      </c>
      <c r="K59" s="2">
        <v>2.5865</v>
      </c>
      <c r="L59" s="2">
        <v>78.561</v>
      </c>
      <c r="M59" s="2">
        <f t="shared" si="6"/>
        <v>0.755924073998569</v>
      </c>
      <c r="N59" s="2">
        <v>95.0149</v>
      </c>
      <c r="O59" s="15">
        <v>60.1625772592201</v>
      </c>
    </row>
    <row r="60" spans="1:15">
      <c r="A60" s="4"/>
      <c r="B60" s="10">
        <v>24</v>
      </c>
      <c r="C60" s="2">
        <v>24.93</v>
      </c>
      <c r="D60" s="2">
        <v>46.867</v>
      </c>
      <c r="E60" s="2">
        <v>8.7414</v>
      </c>
      <c r="F60" s="2">
        <v>19.0404</v>
      </c>
      <c r="G60" s="2">
        <v>836.7061</v>
      </c>
      <c r="H60" s="2">
        <v>679.443799999999</v>
      </c>
      <c r="I60" s="2">
        <v>0.8077561395769</v>
      </c>
      <c r="J60" s="2">
        <v>15.38</v>
      </c>
      <c r="K60" s="2">
        <v>2.3942</v>
      </c>
      <c r="L60" s="2">
        <v>76.515</v>
      </c>
      <c r="M60" s="2">
        <f t="shared" si="6"/>
        <v>0.705751531752592</v>
      </c>
      <c r="N60" s="2">
        <v>92.5264</v>
      </c>
      <c r="O60" s="15">
        <v>61.3847695788224</v>
      </c>
    </row>
    <row r="61" spans="1:15">
      <c r="A61" s="4"/>
      <c r="B61" s="10">
        <v>30</v>
      </c>
      <c r="C61" s="2">
        <v>20.596</v>
      </c>
      <c r="D61" s="2">
        <v>42.349</v>
      </c>
      <c r="E61" s="2">
        <v>8.768</v>
      </c>
      <c r="F61" s="2">
        <v>18.5281</v>
      </c>
      <c r="G61" s="2">
        <v>575.6043</v>
      </c>
      <c r="H61" s="2">
        <v>719.137499999999</v>
      </c>
      <c r="I61" s="2">
        <v>0.777413766117411</v>
      </c>
      <c r="J61" s="2">
        <v>14.404</v>
      </c>
      <c r="K61" s="2">
        <v>2.2981</v>
      </c>
      <c r="L61" s="2">
        <v>74.773</v>
      </c>
      <c r="M61" s="2">
        <f t="shared" si="6"/>
        <v>0.686762618194218</v>
      </c>
      <c r="N61" s="2">
        <v>95.22</v>
      </c>
      <c r="O61" s="15">
        <v>63.1291034028666</v>
      </c>
    </row>
    <row r="62" spans="1:15">
      <c r="A62" s="4"/>
      <c r="B62" s="10">
        <v>0</v>
      </c>
      <c r="C62" s="2">
        <v>35.588</v>
      </c>
      <c r="D62" s="2">
        <v>58.976</v>
      </c>
      <c r="E62" s="2">
        <v>5.0227</v>
      </c>
      <c r="F62" s="2">
        <v>25.2963</v>
      </c>
      <c r="G62" s="2">
        <v>2003.8321</v>
      </c>
      <c r="H62" s="2">
        <v>288.613399999999</v>
      </c>
      <c r="I62" s="2">
        <v>1.50646537240624</v>
      </c>
      <c r="J62" s="2">
        <v>38.108</v>
      </c>
      <c r="K62" s="2">
        <v>2.0288</v>
      </c>
      <c r="L62" s="2">
        <v>87.576</v>
      </c>
      <c r="M62" s="2">
        <f t="shared" ref="M62:M70" si="7">F62/25.2963</f>
        <v>1</v>
      </c>
      <c r="N62" s="2">
        <v>37.1074</v>
      </c>
      <c r="O62" s="15">
        <v>29.5318385950601</v>
      </c>
    </row>
    <row r="63" spans="1:15">
      <c r="A63" s="4"/>
      <c r="B63" s="10">
        <v>3</v>
      </c>
      <c r="C63" s="2">
        <v>54.739</v>
      </c>
      <c r="D63" s="2">
        <v>56.265</v>
      </c>
      <c r="E63" s="2">
        <v>7.555</v>
      </c>
      <c r="F63" s="2">
        <v>23</v>
      </c>
      <c r="G63" s="2">
        <v>1808.0481</v>
      </c>
      <c r="H63" s="2">
        <v>237.9469</v>
      </c>
      <c r="I63" s="2">
        <v>2.02278260869565</v>
      </c>
      <c r="J63" s="2">
        <v>46.524</v>
      </c>
      <c r="K63" s="2">
        <v>2.9135</v>
      </c>
      <c r="L63" s="2">
        <v>81.894</v>
      </c>
      <c r="M63" s="2">
        <f t="shared" si="7"/>
        <v>0.90922387859094</v>
      </c>
      <c r="N63" s="2">
        <v>38.3426</v>
      </c>
      <c r="O63" s="15">
        <v>33.7660672347928</v>
      </c>
    </row>
    <row r="64" spans="1:15">
      <c r="A64" s="4"/>
      <c r="B64" s="10">
        <v>6</v>
      </c>
      <c r="C64" s="2">
        <v>50.19</v>
      </c>
      <c r="D64" s="2">
        <v>50.12</v>
      </c>
      <c r="E64" s="2">
        <v>8.3193</v>
      </c>
      <c r="F64" s="2">
        <v>19.4682</v>
      </c>
      <c r="G64" s="2">
        <v>4551.65139999999</v>
      </c>
      <c r="H64" s="2">
        <v>604.139299999999</v>
      </c>
      <c r="I64" s="2">
        <v>2.30940713573931</v>
      </c>
      <c r="J64" s="2">
        <v>44.96</v>
      </c>
      <c r="K64" s="2">
        <v>3.3269</v>
      </c>
      <c r="L64" s="2">
        <v>77.424</v>
      </c>
      <c r="M64" s="2">
        <f t="shared" si="7"/>
        <v>0.769606622312354</v>
      </c>
      <c r="N64" s="2">
        <v>38.1081</v>
      </c>
      <c r="O64" s="15">
        <v>39.5259778823017</v>
      </c>
    </row>
    <row r="65" spans="1:15">
      <c r="A65" s="4"/>
      <c r="B65" s="10">
        <v>9</v>
      </c>
      <c r="C65" s="2">
        <v>33.262</v>
      </c>
      <c r="D65" s="2">
        <v>43.976</v>
      </c>
      <c r="E65" s="2">
        <v>8.3992</v>
      </c>
      <c r="F65" s="2">
        <v>17</v>
      </c>
      <c r="G65" s="2">
        <v>1674.65509999999</v>
      </c>
      <c r="H65" s="2">
        <v>482.990599999999</v>
      </c>
      <c r="I65" s="2">
        <v>2.93282352941176</v>
      </c>
      <c r="J65" s="2">
        <v>49.858</v>
      </c>
      <c r="K65" s="2">
        <v>3.4519</v>
      </c>
      <c r="L65" s="2">
        <v>74.848</v>
      </c>
      <c r="M65" s="2">
        <f t="shared" si="7"/>
        <v>0.672035040697652</v>
      </c>
      <c r="N65" s="2">
        <v>66.9373</v>
      </c>
      <c r="O65" s="15">
        <v>53.7735844369231</v>
      </c>
    </row>
    <row r="66" spans="1:15">
      <c r="A66" s="4"/>
      <c r="B66" s="10">
        <v>12</v>
      </c>
      <c r="C66" s="2">
        <v>24.666</v>
      </c>
      <c r="D66" s="2">
        <v>42.53</v>
      </c>
      <c r="E66" s="2">
        <v>8.2126</v>
      </c>
      <c r="F66" s="2">
        <v>15.5526</v>
      </c>
      <c r="G66" s="2">
        <v>798.222399999999</v>
      </c>
      <c r="H66" s="2">
        <v>797.8202</v>
      </c>
      <c r="I66" s="2">
        <v>3.01030052852899</v>
      </c>
      <c r="J66" s="2">
        <v>46.818</v>
      </c>
      <c r="K66" s="2">
        <v>4.0577</v>
      </c>
      <c r="L66" s="2">
        <v>74.242</v>
      </c>
      <c r="M66" s="2">
        <f t="shared" si="7"/>
        <v>0.614817186703194</v>
      </c>
      <c r="N66" s="2">
        <v>72.5405</v>
      </c>
      <c r="O66" s="15">
        <v>58.1435497669259</v>
      </c>
    </row>
    <row r="67" spans="1:15">
      <c r="A67" s="4"/>
      <c r="B67" s="10">
        <v>15</v>
      </c>
      <c r="C67" s="2">
        <v>26.072</v>
      </c>
      <c r="D67" s="2">
        <v>39.819</v>
      </c>
      <c r="E67" s="2">
        <v>8.0075</v>
      </c>
      <c r="F67" s="2">
        <v>15</v>
      </c>
      <c r="G67" s="2">
        <v>702.105099999999</v>
      </c>
      <c r="H67" s="2">
        <v>761.745199999999</v>
      </c>
      <c r="I67" s="2">
        <v>2.89586666666667</v>
      </c>
      <c r="J67" s="2">
        <v>43.438</v>
      </c>
      <c r="K67" s="2">
        <v>3.9327</v>
      </c>
      <c r="L67" s="2">
        <v>72.879</v>
      </c>
      <c r="M67" s="2">
        <f t="shared" si="7"/>
        <v>0.592972094733222</v>
      </c>
      <c r="N67" s="2">
        <v>84.3982</v>
      </c>
      <c r="O67" s="15">
        <v>63.2384566085489</v>
      </c>
    </row>
    <row r="68" spans="1:15">
      <c r="A68" s="4"/>
      <c r="B68" s="10">
        <v>18</v>
      </c>
      <c r="C68" s="2">
        <v>34.024</v>
      </c>
      <c r="D68" s="2">
        <v>35.301</v>
      </c>
      <c r="E68" s="2">
        <v>7.7452</v>
      </c>
      <c r="F68" s="2">
        <v>14.1224</v>
      </c>
      <c r="G68" s="2">
        <v>1397.85629999999</v>
      </c>
      <c r="H68" s="2">
        <v>678.512799999999</v>
      </c>
      <c r="I68" s="2">
        <v>2.65181555542967</v>
      </c>
      <c r="J68" s="2">
        <v>37.45</v>
      </c>
      <c r="K68" s="2">
        <v>4.4231</v>
      </c>
      <c r="L68" s="2">
        <v>71.439</v>
      </c>
      <c r="M68" s="2">
        <f t="shared" si="7"/>
        <v>0.55827927404403</v>
      </c>
      <c r="N68" s="2">
        <v>92.7374</v>
      </c>
      <c r="O68" s="15">
        <v>67.6304629773605</v>
      </c>
    </row>
    <row r="69" spans="1:15">
      <c r="A69" s="4"/>
      <c r="B69" s="10">
        <v>24</v>
      </c>
      <c r="C69" s="2">
        <v>21.119</v>
      </c>
      <c r="D69" s="2">
        <v>26.988</v>
      </c>
      <c r="E69" s="2">
        <v>7.5816</v>
      </c>
      <c r="F69" s="2">
        <v>13.3044</v>
      </c>
      <c r="G69" s="2">
        <v>797.773999999999</v>
      </c>
      <c r="H69" s="2">
        <v>985.136399999999</v>
      </c>
      <c r="I69" s="2">
        <v>2.28976879829229</v>
      </c>
      <c r="J69" s="2">
        <v>30.464</v>
      </c>
      <c r="K69" s="2">
        <v>4.1442</v>
      </c>
      <c r="L69" s="2">
        <v>69.091</v>
      </c>
      <c r="M69" s="2">
        <f t="shared" si="7"/>
        <v>0.525942529144579</v>
      </c>
      <c r="N69" s="2">
        <v>90.0993</v>
      </c>
      <c r="O69" s="15">
        <v>68.0535317820509</v>
      </c>
    </row>
    <row r="70" spans="1:15">
      <c r="A70" s="4"/>
      <c r="B70" s="11">
        <v>30</v>
      </c>
      <c r="C70" s="12">
        <v>20.118</v>
      </c>
      <c r="D70" s="12">
        <v>21.566</v>
      </c>
      <c r="E70" s="12">
        <v>7.5132</v>
      </c>
      <c r="F70" s="12">
        <v>12.9448</v>
      </c>
      <c r="G70" s="12">
        <v>505.493699999999</v>
      </c>
      <c r="H70" s="12">
        <v>1147.54709999999</v>
      </c>
      <c r="I70" s="12">
        <v>2.102774859403</v>
      </c>
      <c r="J70" s="12">
        <v>27.22</v>
      </c>
      <c r="K70" s="12">
        <v>3.9327</v>
      </c>
      <c r="L70" s="12">
        <v>67.576</v>
      </c>
      <c r="M70" s="12">
        <f t="shared" si="7"/>
        <v>0.511727011460174</v>
      </c>
      <c r="N70" s="12">
        <v>94.2</v>
      </c>
      <c r="O70" s="16">
        <v>70.0942233561883</v>
      </c>
    </row>
    <row r="71" spans="1:1">
      <c r="A71" s="6"/>
    </row>
    <row r="72" spans="1:15">
      <c r="A72" s="6" t="s">
        <v>15</v>
      </c>
      <c r="B72" s="7">
        <v>0</v>
      </c>
      <c r="C72" s="8">
        <v>31.4</v>
      </c>
      <c r="D72" s="8">
        <v>74.62</v>
      </c>
      <c r="E72" s="8">
        <v>5.79</v>
      </c>
      <c r="F72" s="8">
        <v>30.21986971</v>
      </c>
      <c r="G72" s="8">
        <v>339</v>
      </c>
      <c r="H72" s="8">
        <v>280.3</v>
      </c>
      <c r="I72" s="8">
        <v>1.662</v>
      </c>
      <c r="J72" s="8">
        <v>40.811</v>
      </c>
      <c r="K72" s="8">
        <v>4.88</v>
      </c>
      <c r="L72" s="8">
        <v>86.5886300416265</v>
      </c>
      <c r="M72" s="8">
        <f t="shared" ref="M72:M77" si="8">F72/30.21986971</f>
        <v>1</v>
      </c>
      <c r="N72" s="8">
        <v>22.47</v>
      </c>
      <c r="O72" s="14">
        <v>24.3710294694335</v>
      </c>
    </row>
    <row r="73" spans="1:15">
      <c r="A73" s="17"/>
      <c r="B73" s="10">
        <v>5</v>
      </c>
      <c r="C73" s="2">
        <v>66.4</v>
      </c>
      <c r="D73" s="2">
        <v>69.52</v>
      </c>
      <c r="E73" s="2">
        <v>5.98</v>
      </c>
      <c r="F73" s="2">
        <v>24.55535499</v>
      </c>
      <c r="G73" s="2">
        <v>1044</v>
      </c>
      <c r="H73" s="2">
        <v>416.9</v>
      </c>
      <c r="I73" s="2">
        <v>1.228</v>
      </c>
      <c r="J73" s="2">
        <v>37.11</v>
      </c>
      <c r="K73" s="2">
        <v>4.35</v>
      </c>
      <c r="L73" s="2">
        <v>51.9854544993893</v>
      </c>
      <c r="M73" s="2">
        <f t="shared" si="8"/>
        <v>0.81255661343485</v>
      </c>
      <c r="N73" s="2">
        <v>51.19</v>
      </c>
      <c r="O73" s="15">
        <v>42.3410171753675</v>
      </c>
    </row>
    <row r="74" spans="1:15">
      <c r="A74" s="17"/>
      <c r="B74" s="10">
        <v>12</v>
      </c>
      <c r="C74" s="2">
        <v>40.9</v>
      </c>
      <c r="D74" s="2">
        <v>38.51</v>
      </c>
      <c r="E74" s="2">
        <v>6.62</v>
      </c>
      <c r="F74" s="2">
        <v>17.11312922</v>
      </c>
      <c r="G74" s="2">
        <v>916</v>
      </c>
      <c r="H74" s="2">
        <v>679.2</v>
      </c>
      <c r="I74" s="2">
        <v>1.927</v>
      </c>
      <c r="J74" s="2">
        <v>32.977</v>
      </c>
      <c r="K74" s="2">
        <v>4.25</v>
      </c>
      <c r="L74" s="2">
        <v>56.8523480119646</v>
      </c>
      <c r="M74" s="2">
        <f t="shared" si="8"/>
        <v>0.566287326326133</v>
      </c>
      <c r="N74" s="2">
        <v>80.83</v>
      </c>
      <c r="O74" s="15">
        <v>63.0970743005537</v>
      </c>
    </row>
    <row r="75" spans="1:15">
      <c r="A75" s="17"/>
      <c r="B75" s="10">
        <v>20</v>
      </c>
      <c r="C75" s="2">
        <v>32.5</v>
      </c>
      <c r="D75" s="2">
        <v>32.68</v>
      </c>
      <c r="E75" s="2">
        <v>6.85</v>
      </c>
      <c r="F75" s="2">
        <v>14.25208333</v>
      </c>
      <c r="G75" s="2">
        <v>403</v>
      </c>
      <c r="H75" s="2">
        <v>663.8</v>
      </c>
      <c r="I75" s="2">
        <v>2.4</v>
      </c>
      <c r="J75" s="2">
        <v>34.205</v>
      </c>
      <c r="K75" s="2">
        <v>5.54</v>
      </c>
      <c r="L75" s="2">
        <v>58.969419986208</v>
      </c>
      <c r="M75" s="2">
        <f t="shared" si="8"/>
        <v>0.47161299723552</v>
      </c>
      <c r="N75" s="2">
        <v>99.58</v>
      </c>
      <c r="O75" s="15">
        <v>73.6697458795952</v>
      </c>
    </row>
    <row r="76" spans="1:15">
      <c r="A76" s="17"/>
      <c r="B76" s="10">
        <v>25</v>
      </c>
      <c r="C76" s="2">
        <v>37.1</v>
      </c>
      <c r="D76" s="2">
        <v>35.35</v>
      </c>
      <c r="E76" s="2">
        <v>6.65</v>
      </c>
      <c r="F76" s="2">
        <v>12.00188324</v>
      </c>
      <c r="G76" s="2">
        <v>675</v>
      </c>
      <c r="H76" s="2">
        <v>544.8</v>
      </c>
      <c r="I76" s="2">
        <v>2.655</v>
      </c>
      <c r="J76" s="2">
        <v>31.865</v>
      </c>
      <c r="K76" s="2">
        <v>3.88</v>
      </c>
      <c r="L76" s="2">
        <v>54.9352600037928</v>
      </c>
      <c r="M76" s="2">
        <f t="shared" si="8"/>
        <v>0.397152051123122</v>
      </c>
      <c r="N76" s="2">
        <v>76.97</v>
      </c>
      <c r="O76" s="15">
        <v>68.8139635579987</v>
      </c>
    </row>
    <row r="77" spans="1:15">
      <c r="A77" s="17"/>
      <c r="B77" s="10">
        <v>30</v>
      </c>
      <c r="C77" s="2">
        <v>33.4</v>
      </c>
      <c r="D77" s="2">
        <v>20.85</v>
      </c>
      <c r="E77" s="2">
        <v>7.09</v>
      </c>
      <c r="F77" s="2">
        <v>12.41470811</v>
      </c>
      <c r="G77" s="2">
        <v>589</v>
      </c>
      <c r="H77" s="2">
        <v>643.9</v>
      </c>
      <c r="I77" s="2">
        <v>2.638</v>
      </c>
      <c r="J77" s="2">
        <v>32.75</v>
      </c>
      <c r="K77" s="2">
        <v>3.25</v>
      </c>
      <c r="L77" s="2">
        <v>56.4609999899663</v>
      </c>
      <c r="M77" s="2">
        <f t="shared" si="8"/>
        <v>0.410812760913124</v>
      </c>
      <c r="N77" s="2">
        <v>80.03</v>
      </c>
      <c r="O77" s="15">
        <v>69.3211865480596</v>
      </c>
    </row>
    <row r="78" spans="1:15">
      <c r="A78" s="4"/>
      <c r="B78" s="10">
        <v>0</v>
      </c>
      <c r="C78" s="2">
        <v>27.6</v>
      </c>
      <c r="D78" s="2">
        <v>75.13</v>
      </c>
      <c r="E78" s="2">
        <v>6.05</v>
      </c>
      <c r="F78" s="2">
        <v>25.2318314</v>
      </c>
      <c r="G78" s="2">
        <v>951</v>
      </c>
      <c r="H78" s="2">
        <v>323.5</v>
      </c>
      <c r="I78" s="2">
        <v>1.376</v>
      </c>
      <c r="J78" s="2">
        <v>34.719</v>
      </c>
      <c r="K78" s="2">
        <v>7.58</v>
      </c>
      <c r="L78" s="2">
        <v>59.8555560110336</v>
      </c>
      <c r="M78" s="2">
        <f t="shared" ref="M78:M83" si="9">F78/25.2318314</f>
        <v>1</v>
      </c>
      <c r="N78" s="2">
        <v>13.45</v>
      </c>
      <c r="O78" s="15">
        <v>21.1907858255382</v>
      </c>
    </row>
    <row r="79" spans="1:15">
      <c r="A79" s="4"/>
      <c r="B79" s="10">
        <v>5</v>
      </c>
      <c r="C79" s="2">
        <v>67.9</v>
      </c>
      <c r="D79" s="2">
        <v>59.39</v>
      </c>
      <c r="E79" s="2">
        <v>6.43</v>
      </c>
      <c r="F79" s="2">
        <v>23.80758017</v>
      </c>
      <c r="G79" s="2">
        <v>1181</v>
      </c>
      <c r="H79" s="2">
        <v>432.4</v>
      </c>
      <c r="I79" s="2">
        <v>1.372</v>
      </c>
      <c r="J79" s="2">
        <v>32.664</v>
      </c>
      <c r="K79" s="2">
        <v>4.25</v>
      </c>
      <c r="L79" s="2">
        <v>56.3127359883458</v>
      </c>
      <c r="M79" s="2">
        <f t="shared" si="9"/>
        <v>0.943553394622001</v>
      </c>
      <c r="N79" s="2">
        <v>77.93</v>
      </c>
      <c r="O79" s="15">
        <v>46.2870762321096</v>
      </c>
    </row>
    <row r="80" spans="1:15">
      <c r="A80" s="4"/>
      <c r="B80" s="10">
        <v>12</v>
      </c>
      <c r="C80" s="2">
        <v>59.7</v>
      </c>
      <c r="D80" s="2">
        <v>43.55</v>
      </c>
      <c r="E80" s="2">
        <v>6.55</v>
      </c>
      <c r="F80" s="2">
        <v>23.95486381</v>
      </c>
      <c r="G80" s="2">
        <v>480</v>
      </c>
      <c r="H80" s="2">
        <v>506.7</v>
      </c>
      <c r="I80" s="2">
        <v>1.285</v>
      </c>
      <c r="J80" s="2">
        <v>30.782</v>
      </c>
      <c r="K80" s="2">
        <v>3.86</v>
      </c>
      <c r="L80" s="2">
        <v>53.0681679928454</v>
      </c>
      <c r="M80" s="2">
        <f t="shared" si="9"/>
        <v>0.949390610227365</v>
      </c>
      <c r="N80" s="2">
        <v>95.87</v>
      </c>
      <c r="O80" s="15">
        <v>52.3680347559838</v>
      </c>
    </row>
    <row r="81" spans="1:15">
      <c r="A81" s="4"/>
      <c r="B81" s="10">
        <v>20</v>
      </c>
      <c r="C81" s="2">
        <v>60.6</v>
      </c>
      <c r="D81" s="2">
        <v>33.13</v>
      </c>
      <c r="E81" s="2">
        <v>6.63</v>
      </c>
      <c r="F81" s="2">
        <v>18.08913309</v>
      </c>
      <c r="G81" s="2">
        <v>1531</v>
      </c>
      <c r="H81" s="2">
        <v>597.7</v>
      </c>
      <c r="I81" s="2">
        <v>1.638</v>
      </c>
      <c r="J81" s="2">
        <v>29.63</v>
      </c>
      <c r="K81" s="2">
        <v>5.16</v>
      </c>
      <c r="L81" s="2">
        <v>51.0821200024481</v>
      </c>
      <c r="M81" s="2">
        <f t="shared" si="9"/>
        <v>0.716917167177964</v>
      </c>
      <c r="N81" s="2">
        <v>96.19</v>
      </c>
      <c r="O81" s="15">
        <v>62.2092198385472</v>
      </c>
    </row>
    <row r="82" spans="1:15">
      <c r="A82" s="4"/>
      <c r="B82" s="10">
        <v>25</v>
      </c>
      <c r="C82" s="2">
        <v>43.8</v>
      </c>
      <c r="D82" s="2">
        <v>25.06</v>
      </c>
      <c r="E82" s="2">
        <v>6.73</v>
      </c>
      <c r="F82" s="2">
        <v>14.41848739</v>
      </c>
      <c r="G82" s="2">
        <v>271</v>
      </c>
      <c r="H82" s="2">
        <v>553.7</v>
      </c>
      <c r="I82" s="2">
        <v>1.785</v>
      </c>
      <c r="J82" s="2">
        <v>25.737</v>
      </c>
      <c r="K82" s="2">
        <v>4.33</v>
      </c>
      <c r="L82" s="2">
        <v>44.3705879847426</v>
      </c>
      <c r="M82" s="2">
        <f t="shared" si="9"/>
        <v>0.571440382643013</v>
      </c>
      <c r="N82" s="2">
        <v>86.12</v>
      </c>
      <c r="O82" s="15">
        <v>64.7465651752874</v>
      </c>
    </row>
    <row r="83" spans="1:15">
      <c r="A83" s="4"/>
      <c r="B83" s="10">
        <v>30</v>
      </c>
      <c r="C83" s="2">
        <v>32.2</v>
      </c>
      <c r="D83" s="2">
        <v>20.04</v>
      </c>
      <c r="E83" s="2">
        <v>7.39</v>
      </c>
      <c r="F83" s="2">
        <v>10.82771896</v>
      </c>
      <c r="G83" s="2">
        <v>156</v>
      </c>
      <c r="H83" s="2">
        <v>434.8</v>
      </c>
      <c r="I83" s="2">
        <v>2.078</v>
      </c>
      <c r="J83" s="2">
        <v>22.5</v>
      </c>
      <c r="K83" s="2">
        <v>3.45</v>
      </c>
      <c r="L83" s="2">
        <v>38.7899999980691</v>
      </c>
      <c r="M83" s="2">
        <f t="shared" si="9"/>
        <v>0.429129332244983</v>
      </c>
      <c r="N83" s="2">
        <v>87.3</v>
      </c>
      <c r="O83" s="15">
        <v>71.1179235646503</v>
      </c>
    </row>
    <row r="84" spans="1:15">
      <c r="A84" s="4"/>
      <c r="B84" s="10">
        <v>0</v>
      </c>
      <c r="C84" s="2">
        <v>16.6</v>
      </c>
      <c r="D84" s="2">
        <v>70.39</v>
      </c>
      <c r="E84" s="2">
        <v>6.28</v>
      </c>
      <c r="F84" s="2">
        <v>21.21418827</v>
      </c>
      <c r="G84" s="2">
        <v>955</v>
      </c>
      <c r="H84" s="2">
        <v>203.6</v>
      </c>
      <c r="I84" s="2">
        <v>2.199</v>
      </c>
      <c r="J84" s="2">
        <v>46.65</v>
      </c>
      <c r="K84" s="2">
        <v>4.98</v>
      </c>
      <c r="L84" s="2">
        <v>80.4246000098785</v>
      </c>
      <c r="M84" s="2">
        <f t="shared" ref="M84:M89" si="10">F84/21.21418827</f>
        <v>1</v>
      </c>
      <c r="N84" s="2">
        <v>28.93</v>
      </c>
      <c r="O84" s="15">
        <v>26.6486762476556</v>
      </c>
    </row>
    <row r="85" spans="1:15">
      <c r="A85" s="4"/>
      <c r="B85" s="10">
        <v>5</v>
      </c>
      <c r="C85" s="2">
        <v>54.8</v>
      </c>
      <c r="D85" s="2">
        <v>67.7</v>
      </c>
      <c r="E85" s="2">
        <v>6.23</v>
      </c>
      <c r="F85" s="2">
        <v>21.71811361</v>
      </c>
      <c r="G85" s="2">
        <v>1149</v>
      </c>
      <c r="H85" s="2">
        <v>856.1</v>
      </c>
      <c r="I85" s="2">
        <v>1.866</v>
      </c>
      <c r="J85" s="2">
        <v>40.526</v>
      </c>
      <c r="K85" s="2">
        <v>7.04</v>
      </c>
      <c r="L85" s="2">
        <v>69.8668239935522</v>
      </c>
      <c r="M85" s="2">
        <f t="shared" si="10"/>
        <v>1.02375416554178</v>
      </c>
      <c r="N85" s="2">
        <v>64.64</v>
      </c>
      <c r="O85" s="15">
        <v>38.2451522776751</v>
      </c>
    </row>
    <row r="86" spans="1:15">
      <c r="A86" s="4"/>
      <c r="B86" s="10">
        <v>12</v>
      </c>
      <c r="C86" s="2">
        <v>31.6</v>
      </c>
      <c r="D86" s="2">
        <v>29.1</v>
      </c>
      <c r="E86" s="2">
        <v>6.65</v>
      </c>
      <c r="F86" s="2">
        <v>18.34453782</v>
      </c>
      <c r="G86" s="2">
        <v>734</v>
      </c>
      <c r="H86" s="2">
        <v>649.2</v>
      </c>
      <c r="I86" s="2">
        <v>2.023</v>
      </c>
      <c r="J86" s="2">
        <v>37.111</v>
      </c>
      <c r="K86" s="2">
        <v>7.26</v>
      </c>
      <c r="L86" s="2">
        <v>63.9793640169986</v>
      </c>
      <c r="M86" s="2">
        <f t="shared" si="10"/>
        <v>0.864729660476422</v>
      </c>
      <c r="N86" s="2">
        <v>85.65</v>
      </c>
      <c r="O86" s="15">
        <v>52.3075217295884</v>
      </c>
    </row>
    <row r="87" spans="1:15">
      <c r="A87" s="4"/>
      <c r="B87" s="10">
        <v>20</v>
      </c>
      <c r="C87" s="2">
        <v>67.2</v>
      </c>
      <c r="D87" s="2">
        <v>20.48</v>
      </c>
      <c r="E87" s="2">
        <v>7.05</v>
      </c>
      <c r="F87" s="2">
        <v>13.51791667</v>
      </c>
      <c r="G87" s="2">
        <v>1470</v>
      </c>
      <c r="H87" s="2">
        <v>898.7</v>
      </c>
      <c r="I87" s="2">
        <v>2.4</v>
      </c>
      <c r="J87" s="2">
        <v>32.443</v>
      </c>
      <c r="K87" s="2">
        <v>11.14</v>
      </c>
      <c r="L87" s="2">
        <v>55.931732013792</v>
      </c>
      <c r="M87" s="2">
        <f t="shared" si="10"/>
        <v>0.637211120121732</v>
      </c>
      <c r="N87" s="2">
        <v>93.18</v>
      </c>
      <c r="O87" s="15">
        <v>64.4834375085299</v>
      </c>
    </row>
    <row r="88" spans="1:15">
      <c r="A88" s="4"/>
      <c r="B88" s="10">
        <v>25</v>
      </c>
      <c r="C88" s="2">
        <v>45.8</v>
      </c>
      <c r="D88" s="2">
        <v>22.61</v>
      </c>
      <c r="E88" s="2">
        <v>6.99</v>
      </c>
      <c r="F88" s="2">
        <v>11.53861004</v>
      </c>
      <c r="G88" s="2">
        <v>969</v>
      </c>
      <c r="H88" s="2">
        <v>386.4</v>
      </c>
      <c r="I88" s="2">
        <v>2.59</v>
      </c>
      <c r="J88" s="2">
        <v>29.885</v>
      </c>
      <c r="K88" s="2">
        <v>7.21</v>
      </c>
      <c r="L88" s="2">
        <v>51.5217400062064</v>
      </c>
      <c r="M88" s="2">
        <f t="shared" si="10"/>
        <v>0.543910042333192</v>
      </c>
      <c r="N88" s="2">
        <v>98.27</v>
      </c>
      <c r="O88" s="15">
        <v>70.1824419157016</v>
      </c>
    </row>
    <row r="89" spans="1:15">
      <c r="A89" s="4"/>
      <c r="B89" s="10">
        <v>30</v>
      </c>
      <c r="C89" s="2">
        <v>34.5</v>
      </c>
      <c r="D89" s="2">
        <v>15.37</v>
      </c>
      <c r="E89" s="2">
        <v>7.01</v>
      </c>
      <c r="F89" s="2">
        <v>11.25695029</v>
      </c>
      <c r="G89" s="2">
        <v>708</v>
      </c>
      <c r="H89" s="2">
        <v>748.5</v>
      </c>
      <c r="I89" s="2">
        <v>2.374</v>
      </c>
      <c r="J89" s="2">
        <v>26.724</v>
      </c>
      <c r="K89" s="2">
        <v>4.52</v>
      </c>
      <c r="L89" s="2">
        <v>46.072175980105</v>
      </c>
      <c r="M89" s="2">
        <f t="shared" si="10"/>
        <v>0.530633090775337</v>
      </c>
      <c r="N89" s="2">
        <v>87.01</v>
      </c>
      <c r="O89" s="15">
        <v>66.768029136407</v>
      </c>
    </row>
    <row r="90" spans="1:15">
      <c r="A90" s="4"/>
      <c r="B90" s="10">
        <v>0</v>
      </c>
      <c r="C90" s="2">
        <v>25</v>
      </c>
      <c r="D90" s="2">
        <v>75.23</v>
      </c>
      <c r="E90" s="2">
        <v>5.88</v>
      </c>
      <c r="F90" s="2">
        <v>25.8912037</v>
      </c>
      <c r="G90" s="2">
        <v>1081</v>
      </c>
      <c r="H90" s="2">
        <v>179.7</v>
      </c>
      <c r="I90" s="2">
        <v>1.728</v>
      </c>
      <c r="J90" s="2">
        <v>44.74</v>
      </c>
      <c r="K90" s="2">
        <v>8.25</v>
      </c>
      <c r="L90" s="2">
        <v>77.1317599889664</v>
      </c>
      <c r="M90" s="2">
        <f t="shared" ref="M90:M95" si="11">F90/25.8912037</f>
        <v>1</v>
      </c>
      <c r="N90" s="2">
        <v>47.81</v>
      </c>
      <c r="O90" s="15">
        <v>33.3053281319951</v>
      </c>
    </row>
    <row r="91" spans="1:15">
      <c r="A91" s="4"/>
      <c r="B91" s="10">
        <v>5</v>
      </c>
      <c r="C91" s="2">
        <v>66.6</v>
      </c>
      <c r="D91" s="2">
        <v>62.02</v>
      </c>
      <c r="E91" s="2">
        <v>6.59</v>
      </c>
      <c r="F91" s="2">
        <v>25.46775337</v>
      </c>
      <c r="G91" s="2">
        <v>1141</v>
      </c>
      <c r="H91" s="2">
        <v>543.1</v>
      </c>
      <c r="I91" s="2">
        <v>1.411</v>
      </c>
      <c r="J91" s="2">
        <v>35.935</v>
      </c>
      <c r="K91" s="2">
        <v>7.25</v>
      </c>
      <c r="L91" s="2">
        <v>61.9519400087407</v>
      </c>
      <c r="M91" s="2">
        <f t="shared" si="11"/>
        <v>0.983645011838519</v>
      </c>
      <c r="N91" s="2">
        <v>54.78</v>
      </c>
      <c r="O91" s="15">
        <v>36.4471994359564</v>
      </c>
    </row>
    <row r="92" spans="1:15">
      <c r="A92" s="4"/>
      <c r="B92" s="10">
        <v>12</v>
      </c>
      <c r="C92" s="2">
        <v>66.7</v>
      </c>
      <c r="D92" s="2">
        <v>70.59</v>
      </c>
      <c r="E92" s="2">
        <v>6.98</v>
      </c>
      <c r="F92" s="2">
        <v>17.27897436</v>
      </c>
      <c r="G92" s="2">
        <v>1041</v>
      </c>
      <c r="H92" s="2">
        <v>339.1</v>
      </c>
      <c r="I92" s="2">
        <v>1.95</v>
      </c>
      <c r="J92" s="2">
        <v>33.694</v>
      </c>
      <c r="K92" s="2">
        <v>6.13</v>
      </c>
      <c r="L92" s="2">
        <v>58.088456003448</v>
      </c>
      <c r="M92" s="2">
        <f t="shared" si="11"/>
        <v>0.667368522538023</v>
      </c>
      <c r="N92" s="2">
        <v>89.68</v>
      </c>
      <c r="O92" s="15">
        <v>61.9874157901536</v>
      </c>
    </row>
    <row r="93" spans="1:15">
      <c r="A93" s="4"/>
      <c r="B93" s="10">
        <v>20</v>
      </c>
      <c r="C93" s="2">
        <v>50.7</v>
      </c>
      <c r="D93" s="2">
        <v>32.01</v>
      </c>
      <c r="E93" s="2">
        <v>7.34</v>
      </c>
      <c r="F93" s="2">
        <v>18.34668893</v>
      </c>
      <c r="G93" s="2">
        <v>554</v>
      </c>
      <c r="H93" s="2">
        <v>916.9</v>
      </c>
      <c r="I93" s="2">
        <v>1.797</v>
      </c>
      <c r="J93" s="2">
        <v>32.969</v>
      </c>
      <c r="K93" s="2">
        <v>7.81</v>
      </c>
      <c r="L93" s="2">
        <v>56.83855601243</v>
      </c>
      <c r="M93" s="2">
        <f t="shared" si="11"/>
        <v>0.70860702895787</v>
      </c>
      <c r="N93" s="2">
        <v>114.36</v>
      </c>
      <c r="O93" s="15">
        <v>68.9632980612035</v>
      </c>
    </row>
    <row r="94" spans="1:15">
      <c r="A94" s="4"/>
      <c r="B94" s="10">
        <v>25</v>
      </c>
      <c r="C94" s="2">
        <v>34</v>
      </c>
      <c r="D94" s="2">
        <v>17.33</v>
      </c>
      <c r="E94" s="2">
        <v>7.7</v>
      </c>
      <c r="F94" s="2">
        <v>17.516</v>
      </c>
      <c r="G94" s="2">
        <v>586</v>
      </c>
      <c r="H94" s="2">
        <v>827.9</v>
      </c>
      <c r="I94" s="2">
        <v>1.75</v>
      </c>
      <c r="J94" s="2">
        <v>30.653</v>
      </c>
      <c r="K94" s="2">
        <v>5.15</v>
      </c>
      <c r="L94" s="2">
        <v>52.845772</v>
      </c>
      <c r="M94" s="2">
        <f t="shared" si="11"/>
        <v>0.676523200812019</v>
      </c>
      <c r="N94" s="2">
        <v>97.02</v>
      </c>
      <c r="O94" s="15">
        <v>64.1922326745882</v>
      </c>
    </row>
    <row r="95" spans="1:15">
      <c r="A95" s="4"/>
      <c r="B95" s="10">
        <v>30</v>
      </c>
      <c r="C95" s="2">
        <v>30.3</v>
      </c>
      <c r="D95" s="2">
        <v>15.11</v>
      </c>
      <c r="E95" s="2">
        <v>7.7</v>
      </c>
      <c r="F95" s="2">
        <v>15.4245614</v>
      </c>
      <c r="G95" s="2">
        <v>589</v>
      </c>
      <c r="H95" s="2">
        <v>778.7</v>
      </c>
      <c r="I95" s="2">
        <v>1.71</v>
      </c>
      <c r="J95" s="2">
        <v>26.376</v>
      </c>
      <c r="K95" s="2">
        <v>4.91</v>
      </c>
      <c r="L95" s="2">
        <v>45.472223989656</v>
      </c>
      <c r="M95" s="2">
        <f t="shared" si="11"/>
        <v>0.595745241462065</v>
      </c>
      <c r="N95" s="2">
        <v>90.54</v>
      </c>
      <c r="O95" s="15">
        <v>65.2878650173354</v>
      </c>
    </row>
    <row r="96" spans="1:15">
      <c r="A96" s="4"/>
      <c r="B96" s="10">
        <v>0</v>
      </c>
      <c r="C96" s="2">
        <v>26.6</v>
      </c>
      <c r="D96" s="2">
        <v>79.04</v>
      </c>
      <c r="E96" s="2">
        <v>5.74</v>
      </c>
      <c r="F96" s="2">
        <v>23.70598007</v>
      </c>
      <c r="G96" s="2">
        <v>1441</v>
      </c>
      <c r="H96" s="2">
        <v>277.8</v>
      </c>
      <c r="I96" s="2">
        <v>1.806</v>
      </c>
      <c r="J96" s="2">
        <v>42.813</v>
      </c>
      <c r="K96" s="2">
        <v>9.78</v>
      </c>
      <c r="L96" s="2">
        <v>73.8096120110681</v>
      </c>
      <c r="M96" s="2">
        <f t="shared" ref="M96:M101" si="12">F96/23.70598007</f>
        <v>1</v>
      </c>
      <c r="N96" s="2">
        <v>26.74</v>
      </c>
      <c r="O96" s="15">
        <v>25.8765328352242</v>
      </c>
    </row>
    <row r="97" spans="1:15">
      <c r="A97" s="4"/>
      <c r="B97" s="10">
        <v>5</v>
      </c>
      <c r="C97" s="2">
        <v>68.8</v>
      </c>
      <c r="D97" s="2">
        <v>67.62</v>
      </c>
      <c r="E97" s="2">
        <v>6</v>
      </c>
      <c r="F97" s="2">
        <v>15.29070195</v>
      </c>
      <c r="G97" s="2">
        <v>1084</v>
      </c>
      <c r="H97" s="2">
        <v>346.6</v>
      </c>
      <c r="I97" s="2">
        <v>2.721</v>
      </c>
      <c r="J97" s="2">
        <v>41.606</v>
      </c>
      <c r="K97" s="2">
        <v>3.13</v>
      </c>
      <c r="L97" s="2">
        <v>71.7287440102578</v>
      </c>
      <c r="M97" s="2">
        <f t="shared" si="12"/>
        <v>0.645014545057786</v>
      </c>
      <c r="N97" s="2">
        <v>50.11</v>
      </c>
      <c r="O97" s="15">
        <v>48.9713989869625</v>
      </c>
    </row>
    <row r="98" spans="1:15">
      <c r="A98" s="4"/>
      <c r="B98" s="10">
        <v>12</v>
      </c>
      <c r="C98" s="2">
        <v>63.4</v>
      </c>
      <c r="D98" s="2">
        <v>29.79</v>
      </c>
      <c r="E98" s="2">
        <v>6.9</v>
      </c>
      <c r="F98" s="2">
        <v>12.69032474</v>
      </c>
      <c r="G98" s="2">
        <v>1466</v>
      </c>
      <c r="H98" s="2">
        <v>206.2</v>
      </c>
      <c r="I98" s="2">
        <v>2.987</v>
      </c>
      <c r="J98" s="2">
        <v>37.906</v>
      </c>
      <c r="K98" s="2">
        <v>8.64</v>
      </c>
      <c r="L98" s="2">
        <v>65.3499439972071</v>
      </c>
      <c r="M98" s="2">
        <f t="shared" si="12"/>
        <v>0.535321665779161</v>
      </c>
      <c r="N98" s="2">
        <v>97.53</v>
      </c>
      <c r="O98" s="15">
        <v>70.2809344395837</v>
      </c>
    </row>
    <row r="99" spans="1:15">
      <c r="A99" s="4"/>
      <c r="B99" s="10">
        <v>20</v>
      </c>
      <c r="C99" s="2">
        <v>57.6</v>
      </c>
      <c r="D99" s="2">
        <v>34.46</v>
      </c>
      <c r="E99" s="2">
        <v>7.12</v>
      </c>
      <c r="F99" s="2">
        <v>11.02385621</v>
      </c>
      <c r="G99" s="2">
        <v>262</v>
      </c>
      <c r="H99" s="2">
        <v>530.4</v>
      </c>
      <c r="I99" s="2">
        <v>3.06</v>
      </c>
      <c r="J99" s="2">
        <v>33.733</v>
      </c>
      <c r="K99" s="2">
        <v>7.5</v>
      </c>
      <c r="L99" s="2">
        <v>58.1556920044824</v>
      </c>
      <c r="M99" s="2">
        <f t="shared" si="12"/>
        <v>0.465024275623632</v>
      </c>
      <c r="N99" s="2">
        <v>105.32</v>
      </c>
      <c r="O99" s="15">
        <v>75.9692567782691</v>
      </c>
    </row>
    <row r="100" spans="1:15">
      <c r="A100" s="4"/>
      <c r="B100" s="10">
        <v>25</v>
      </c>
      <c r="C100" s="2">
        <v>59.7</v>
      </c>
      <c r="D100" s="2">
        <v>32.01</v>
      </c>
      <c r="E100" s="2">
        <v>7.19</v>
      </c>
      <c r="F100" s="2">
        <v>10.36305732</v>
      </c>
      <c r="G100" s="2">
        <v>196</v>
      </c>
      <c r="H100" s="2">
        <v>354.7</v>
      </c>
      <c r="I100" s="2">
        <v>2.983</v>
      </c>
      <c r="J100" s="2">
        <v>30.913</v>
      </c>
      <c r="K100" s="2">
        <v>6</v>
      </c>
      <c r="L100" s="2">
        <v>53.2940119751054</v>
      </c>
      <c r="M100" s="2">
        <f t="shared" si="12"/>
        <v>0.43714949938368</v>
      </c>
      <c r="N100" s="2">
        <v>87.96</v>
      </c>
      <c r="O100" s="15">
        <v>71.0150028564046</v>
      </c>
    </row>
    <row r="101" spans="1:15">
      <c r="A101" s="4"/>
      <c r="B101" s="10">
        <v>30</v>
      </c>
      <c r="C101" s="2">
        <v>34.4</v>
      </c>
      <c r="D101" s="2">
        <v>17.33</v>
      </c>
      <c r="E101" s="2">
        <v>7.37</v>
      </c>
      <c r="F101" s="2">
        <v>11.47151767</v>
      </c>
      <c r="G101" s="2">
        <v>248</v>
      </c>
      <c r="H101" s="2">
        <v>534.8</v>
      </c>
      <c r="I101" s="2">
        <v>2.405</v>
      </c>
      <c r="J101" s="2">
        <v>27.589</v>
      </c>
      <c r="K101" s="2">
        <v>3.89</v>
      </c>
      <c r="L101" s="2">
        <v>47.5634359937074</v>
      </c>
      <c r="M101" s="2">
        <f t="shared" si="12"/>
        <v>0.483908179966676</v>
      </c>
      <c r="N101" s="2">
        <v>117.98</v>
      </c>
      <c r="O101" s="15">
        <v>79.6426419967455</v>
      </c>
    </row>
    <row r="102" spans="1:15">
      <c r="A102" s="4"/>
      <c r="B102" s="10">
        <v>0</v>
      </c>
      <c r="C102" s="2">
        <v>18.9</v>
      </c>
      <c r="D102" s="2">
        <v>73.28</v>
      </c>
      <c r="E102" s="2">
        <v>6.22</v>
      </c>
      <c r="F102" s="2">
        <v>25.68904404</v>
      </c>
      <c r="G102" s="2">
        <v>442</v>
      </c>
      <c r="H102" s="2">
        <v>175.4</v>
      </c>
      <c r="I102" s="2">
        <v>1.862</v>
      </c>
      <c r="J102" s="2">
        <v>47.833</v>
      </c>
      <c r="K102" s="2">
        <v>6.99</v>
      </c>
      <c r="L102" s="2">
        <v>82.4640920042755</v>
      </c>
      <c r="M102" s="2">
        <f t="shared" ref="M102:M107" si="13">F102/25.68904404</f>
        <v>1</v>
      </c>
      <c r="N102" s="2">
        <v>42.37</v>
      </c>
      <c r="O102" s="15">
        <v>31.3873097924396</v>
      </c>
    </row>
    <row r="103" spans="1:15">
      <c r="A103" s="4"/>
      <c r="B103" s="10">
        <v>5</v>
      </c>
      <c r="C103" s="2">
        <v>56.8</v>
      </c>
      <c r="D103" s="2">
        <v>66.51</v>
      </c>
      <c r="E103" s="2">
        <v>6.81</v>
      </c>
      <c r="F103" s="2">
        <v>19.04601619</v>
      </c>
      <c r="G103" s="2">
        <v>822</v>
      </c>
      <c r="H103" s="2">
        <v>388.7</v>
      </c>
      <c r="I103" s="2">
        <v>2.347</v>
      </c>
      <c r="J103" s="2">
        <v>44.701</v>
      </c>
      <c r="K103" s="2">
        <v>5.96</v>
      </c>
      <c r="L103" s="2">
        <v>77.0645239964313</v>
      </c>
      <c r="M103" s="2">
        <f t="shared" si="13"/>
        <v>0.741406187024467</v>
      </c>
      <c r="N103" s="2">
        <v>42.14</v>
      </c>
      <c r="O103" s="15">
        <v>42.127641677769</v>
      </c>
    </row>
    <row r="104" spans="1:15">
      <c r="A104" s="4"/>
      <c r="B104" s="10">
        <v>12</v>
      </c>
      <c r="C104" s="2">
        <v>67.2</v>
      </c>
      <c r="D104" s="2">
        <v>45.79</v>
      </c>
      <c r="E104" s="2">
        <v>5.98</v>
      </c>
      <c r="F104" s="2">
        <v>16.12850752</v>
      </c>
      <c r="G104" s="2">
        <v>561</v>
      </c>
      <c r="H104" s="2">
        <v>593.2</v>
      </c>
      <c r="I104" s="2">
        <v>2.459</v>
      </c>
      <c r="J104" s="2">
        <v>39.66</v>
      </c>
      <c r="K104" s="2">
        <v>6.13</v>
      </c>
      <c r="L104" s="2">
        <v>68.3738399856563</v>
      </c>
      <c r="M104" s="2">
        <f t="shared" si="13"/>
        <v>0.627836033714861</v>
      </c>
      <c r="N104" s="2">
        <v>77.45</v>
      </c>
      <c r="O104" s="15">
        <v>59.329723888752</v>
      </c>
    </row>
    <row r="105" spans="1:15">
      <c r="A105" s="4"/>
      <c r="B105" s="10">
        <v>20</v>
      </c>
      <c r="C105" s="2">
        <v>63.6</v>
      </c>
      <c r="D105" s="2">
        <v>21.72</v>
      </c>
      <c r="E105" s="2">
        <v>6.25</v>
      </c>
      <c r="F105" s="2">
        <v>13.96369889</v>
      </c>
      <c r="G105" s="2">
        <v>257</v>
      </c>
      <c r="H105" s="2">
        <v>624.3</v>
      </c>
      <c r="I105" s="2">
        <v>2.617</v>
      </c>
      <c r="J105" s="2">
        <v>36.543</v>
      </c>
      <c r="K105" s="2">
        <v>6.26</v>
      </c>
      <c r="L105" s="2">
        <v>63.0001319916041</v>
      </c>
      <c r="M105" s="2">
        <f t="shared" si="13"/>
        <v>0.543566310535236</v>
      </c>
      <c r="N105" s="2">
        <v>84.83</v>
      </c>
      <c r="O105" s="15">
        <v>65.4581925809725</v>
      </c>
    </row>
    <row r="106" spans="1:15">
      <c r="A106" s="4"/>
      <c r="B106" s="10">
        <v>25</v>
      </c>
      <c r="C106" s="2">
        <v>50.4</v>
      </c>
      <c r="D106" s="2">
        <v>29.17</v>
      </c>
      <c r="E106" s="2">
        <v>6.14</v>
      </c>
      <c r="F106" s="2">
        <v>15.8906628</v>
      </c>
      <c r="G106" s="2">
        <v>114</v>
      </c>
      <c r="H106" s="2">
        <v>575.7</v>
      </c>
      <c r="I106" s="2">
        <v>2.067</v>
      </c>
      <c r="J106" s="2">
        <v>32.846</v>
      </c>
      <c r="K106" s="2">
        <v>5.01</v>
      </c>
      <c r="L106" s="2">
        <v>56.6265040131024</v>
      </c>
      <c r="M106" s="2">
        <f t="shared" si="13"/>
        <v>0.618577428387639</v>
      </c>
      <c r="N106" s="2">
        <v>82.83</v>
      </c>
      <c r="O106" s="15">
        <v>61.6140342358329</v>
      </c>
    </row>
    <row r="107" spans="1:15">
      <c r="A107" s="4"/>
      <c r="B107" s="10">
        <v>30</v>
      </c>
      <c r="C107" s="2">
        <v>33.7</v>
      </c>
      <c r="D107" s="2">
        <v>19</v>
      </c>
      <c r="E107" s="2">
        <v>6.47</v>
      </c>
      <c r="F107" s="2">
        <v>14.32645875</v>
      </c>
      <c r="G107" s="2">
        <v>95</v>
      </c>
      <c r="H107" s="2">
        <v>586.8</v>
      </c>
      <c r="I107" s="2">
        <v>1.988</v>
      </c>
      <c r="J107" s="2">
        <v>28.481</v>
      </c>
      <c r="K107" s="2">
        <v>4.31</v>
      </c>
      <c r="L107" s="2">
        <v>49.10124399138</v>
      </c>
      <c r="M107" s="2">
        <f t="shared" si="13"/>
        <v>0.557687500075616</v>
      </c>
      <c r="N107" s="2">
        <v>88.47</v>
      </c>
      <c r="O107" s="15">
        <v>66.1506403895436</v>
      </c>
    </row>
    <row r="108" spans="1:15">
      <c r="A108" s="4"/>
      <c r="B108" s="10">
        <v>0</v>
      </c>
      <c r="C108" s="2">
        <v>30.7</v>
      </c>
      <c r="D108" s="2">
        <v>71.02</v>
      </c>
      <c r="E108" s="2">
        <v>5.89</v>
      </c>
      <c r="F108" s="2">
        <v>23.34650456</v>
      </c>
      <c r="G108" s="2">
        <v>520</v>
      </c>
      <c r="H108" s="2">
        <v>274.5</v>
      </c>
      <c r="I108" s="2">
        <v>1.974</v>
      </c>
      <c r="J108" s="2">
        <v>46.086</v>
      </c>
      <c r="K108" s="2">
        <v>5.63</v>
      </c>
      <c r="L108" s="2">
        <v>79.4522640024826</v>
      </c>
      <c r="M108" s="2">
        <f t="shared" ref="M108:M113" si="14">F108/23.34650456</f>
        <v>1</v>
      </c>
      <c r="N108" s="2">
        <v>67.54</v>
      </c>
      <c r="O108" s="15">
        <v>40.2616703818901</v>
      </c>
    </row>
    <row r="109" spans="1:15">
      <c r="A109" s="4"/>
      <c r="B109" s="10">
        <v>5</v>
      </c>
      <c r="C109" s="2">
        <v>66.4</v>
      </c>
      <c r="D109" s="2">
        <v>64.53</v>
      </c>
      <c r="E109" s="2">
        <v>6.11</v>
      </c>
      <c r="F109" s="2">
        <v>20.34264107</v>
      </c>
      <c r="G109" s="2">
        <v>458</v>
      </c>
      <c r="H109" s="2">
        <v>343.6</v>
      </c>
      <c r="I109" s="2">
        <v>1.719</v>
      </c>
      <c r="J109" s="2">
        <v>34.969</v>
      </c>
      <c r="K109" s="2">
        <v>5.25</v>
      </c>
      <c r="L109" s="2">
        <v>60.2865559988449</v>
      </c>
      <c r="M109" s="2">
        <f t="shared" si="14"/>
        <v>0.871335621900909</v>
      </c>
      <c r="N109" s="2">
        <v>71.59</v>
      </c>
      <c r="O109" s="15">
        <v>47.0738495797534</v>
      </c>
    </row>
    <row r="110" spans="1:15">
      <c r="A110" s="4"/>
      <c r="B110" s="10">
        <v>12</v>
      </c>
      <c r="C110" s="2">
        <v>53.3</v>
      </c>
      <c r="D110" s="2">
        <v>53.82</v>
      </c>
      <c r="E110" s="2">
        <v>7.11</v>
      </c>
      <c r="F110" s="2">
        <v>17.4041708</v>
      </c>
      <c r="G110" s="2">
        <v>812</v>
      </c>
      <c r="H110" s="2">
        <v>575.1</v>
      </c>
      <c r="I110" s="2">
        <v>2.014</v>
      </c>
      <c r="J110" s="2">
        <v>35.052</v>
      </c>
      <c r="K110" s="2">
        <v>6.19</v>
      </c>
      <c r="L110" s="2">
        <v>60.4296479848288</v>
      </c>
      <c r="M110" s="2">
        <f t="shared" si="14"/>
        <v>0.745472229269768</v>
      </c>
      <c r="N110" s="2">
        <v>96.23</v>
      </c>
      <c r="O110" s="15">
        <v>61.0283737894055</v>
      </c>
    </row>
    <row r="111" spans="1:15">
      <c r="A111" s="4"/>
      <c r="B111" s="10">
        <v>20</v>
      </c>
      <c r="C111" s="2">
        <v>47.1</v>
      </c>
      <c r="D111" s="2">
        <v>29.38</v>
      </c>
      <c r="E111" s="2">
        <v>7.61</v>
      </c>
      <c r="F111" s="2">
        <v>20.3970399</v>
      </c>
      <c r="G111" s="2">
        <v>197</v>
      </c>
      <c r="H111" s="2">
        <v>853.6</v>
      </c>
      <c r="I111" s="2">
        <v>1.554</v>
      </c>
      <c r="J111" s="2">
        <v>31.697</v>
      </c>
      <c r="K111" s="2">
        <v>6.11</v>
      </c>
      <c r="L111" s="2">
        <v>54.6456280079304</v>
      </c>
      <c r="M111" s="2">
        <f t="shared" si="14"/>
        <v>0.873665685052769</v>
      </c>
      <c r="N111" s="2">
        <v>110.22</v>
      </c>
      <c r="O111" s="15">
        <v>60.596388655239</v>
      </c>
    </row>
    <row r="112" spans="1:15">
      <c r="A112" s="4"/>
      <c r="B112" s="10">
        <v>25</v>
      </c>
      <c r="C112" s="2">
        <v>37.5</v>
      </c>
      <c r="D112" s="2">
        <v>23.14</v>
      </c>
      <c r="E112" s="2">
        <v>7.14</v>
      </c>
      <c r="F112" s="2">
        <v>15.3054371</v>
      </c>
      <c r="G112" s="2">
        <v>686</v>
      </c>
      <c r="H112" s="2">
        <v>753.6</v>
      </c>
      <c r="I112" s="2">
        <v>1.876</v>
      </c>
      <c r="J112" s="2">
        <v>28.713</v>
      </c>
      <c r="K112" s="2">
        <v>6.54</v>
      </c>
      <c r="L112" s="2">
        <v>49.5012119993104</v>
      </c>
      <c r="M112" s="2">
        <f t="shared" si="14"/>
        <v>0.655577243294189</v>
      </c>
      <c r="N112" s="2">
        <v>86.95</v>
      </c>
      <c r="O112" s="15">
        <v>61.5183127609807</v>
      </c>
    </row>
    <row r="113" spans="1:15">
      <c r="A113" s="4"/>
      <c r="B113" s="10">
        <v>30</v>
      </c>
      <c r="C113" s="2">
        <v>34.2</v>
      </c>
      <c r="D113" s="2">
        <v>18.15</v>
      </c>
      <c r="E113" s="2">
        <v>7.33</v>
      </c>
      <c r="F113" s="2">
        <v>15.30292599</v>
      </c>
      <c r="G113" s="2">
        <v>598</v>
      </c>
      <c r="H113" s="2">
        <v>702.4</v>
      </c>
      <c r="I113" s="2">
        <v>1.743</v>
      </c>
      <c r="J113" s="2">
        <v>26.673</v>
      </c>
      <c r="K113" s="2">
        <v>4</v>
      </c>
      <c r="L113" s="2">
        <v>45.9842520009827</v>
      </c>
      <c r="M113" s="2">
        <f t="shared" si="14"/>
        <v>0.655469685008812</v>
      </c>
      <c r="N113" s="2">
        <v>87.93</v>
      </c>
      <c r="O113" s="15">
        <v>61.868339135687</v>
      </c>
    </row>
    <row r="114" spans="1:15">
      <c r="A114" s="4"/>
      <c r="B114" s="10">
        <v>0</v>
      </c>
      <c r="C114" s="2">
        <v>22.4</v>
      </c>
      <c r="D114" s="2">
        <v>63.13</v>
      </c>
      <c r="E114" s="2">
        <v>5.95</v>
      </c>
      <c r="F114" s="2">
        <v>23.22417154</v>
      </c>
      <c r="G114" s="2">
        <v>588</v>
      </c>
      <c r="H114" s="2">
        <v>322.3</v>
      </c>
      <c r="I114" s="2">
        <v>2.052</v>
      </c>
      <c r="J114" s="2">
        <v>47.656</v>
      </c>
      <c r="K114" s="2">
        <v>8.12</v>
      </c>
      <c r="L114" s="2">
        <v>82.1589440001379</v>
      </c>
      <c r="M114" s="2">
        <f t="shared" ref="M114:M119" si="15">F114/23.22417154</f>
        <v>1</v>
      </c>
      <c r="N114" s="2">
        <v>17.11</v>
      </c>
      <c r="O114" s="15">
        <v>22.4812172819303</v>
      </c>
    </row>
    <row r="115" spans="1:15">
      <c r="A115" s="4"/>
      <c r="B115" s="10">
        <v>5</v>
      </c>
      <c r="C115" s="2">
        <v>64.8</v>
      </c>
      <c r="D115" s="2">
        <v>58.1</v>
      </c>
      <c r="E115" s="2">
        <v>6.17</v>
      </c>
      <c r="F115" s="2">
        <v>19.7104</v>
      </c>
      <c r="G115" s="2">
        <v>952</v>
      </c>
      <c r="H115" s="2">
        <v>379.9</v>
      </c>
      <c r="I115" s="2">
        <v>1.875</v>
      </c>
      <c r="J115" s="2">
        <v>36.957</v>
      </c>
      <c r="K115" s="2">
        <v>5.88</v>
      </c>
      <c r="L115" s="2">
        <v>63.713868</v>
      </c>
      <c r="M115" s="2">
        <f t="shared" si="15"/>
        <v>0.848701964074452</v>
      </c>
      <c r="N115" s="2">
        <v>54.55</v>
      </c>
      <c r="O115" s="15">
        <v>42.0130941850351</v>
      </c>
    </row>
    <row r="116" spans="1:15">
      <c r="A116" s="4"/>
      <c r="B116" s="10">
        <v>12</v>
      </c>
      <c r="C116" s="2">
        <v>58.7</v>
      </c>
      <c r="D116" s="2">
        <v>59.27</v>
      </c>
      <c r="E116" s="2">
        <v>7.17</v>
      </c>
      <c r="F116" s="2">
        <v>14.67739092</v>
      </c>
      <c r="G116" s="2">
        <v>448</v>
      </c>
      <c r="H116" s="2">
        <v>332.5</v>
      </c>
      <c r="I116" s="2">
        <v>2.269</v>
      </c>
      <c r="J116" s="2">
        <v>33.303</v>
      </c>
      <c r="K116" s="2">
        <v>5.23</v>
      </c>
      <c r="L116" s="2">
        <v>57.4143719956555</v>
      </c>
      <c r="M116" s="2">
        <f t="shared" si="15"/>
        <v>0.631987707062897</v>
      </c>
      <c r="N116" s="2">
        <v>86.75</v>
      </c>
      <c r="O116" s="15">
        <v>62.4349531990398</v>
      </c>
    </row>
    <row r="117" spans="1:15">
      <c r="A117" s="4"/>
      <c r="B117" s="10">
        <v>20</v>
      </c>
      <c r="C117" s="2">
        <v>60.1</v>
      </c>
      <c r="D117" s="2">
        <v>22.46</v>
      </c>
      <c r="E117" s="2">
        <v>7.42</v>
      </c>
      <c r="F117" s="2">
        <v>12.6888361</v>
      </c>
      <c r="G117" s="2">
        <v>163</v>
      </c>
      <c r="H117" s="2">
        <v>441.5</v>
      </c>
      <c r="I117" s="2">
        <v>2.526</v>
      </c>
      <c r="J117" s="2">
        <v>32.052</v>
      </c>
      <c r="K117" s="2">
        <v>6.22</v>
      </c>
      <c r="L117" s="2">
        <v>55.2576479803464</v>
      </c>
      <c r="M117" s="2">
        <f t="shared" si="15"/>
        <v>0.546363347262806</v>
      </c>
      <c r="N117" s="2">
        <v>90.54</v>
      </c>
      <c r="O117" s="15">
        <v>67.3543585547273</v>
      </c>
    </row>
    <row r="118" spans="1:15">
      <c r="A118" s="4"/>
      <c r="B118" s="10">
        <v>25</v>
      </c>
      <c r="C118" s="2">
        <v>35.8</v>
      </c>
      <c r="D118" s="2">
        <v>11.01</v>
      </c>
      <c r="E118" s="2">
        <v>7.13</v>
      </c>
      <c r="F118" s="2">
        <v>14.83923445</v>
      </c>
      <c r="G118" s="2">
        <v>116</v>
      </c>
      <c r="H118" s="2">
        <v>332.5</v>
      </c>
      <c r="I118" s="2">
        <v>2.09</v>
      </c>
      <c r="J118" s="2">
        <v>31.014</v>
      </c>
      <c r="K118" s="2">
        <v>7.25</v>
      </c>
      <c r="L118" s="2">
        <v>53.468136000862</v>
      </c>
      <c r="M118" s="2">
        <f t="shared" si="15"/>
        <v>0.63895646070482</v>
      </c>
      <c r="N118" s="2">
        <v>144.17</v>
      </c>
      <c r="O118" s="15">
        <v>82.3882960728611</v>
      </c>
    </row>
    <row r="119" spans="1:15">
      <c r="A119" s="4"/>
      <c r="B119" s="10">
        <v>30</v>
      </c>
      <c r="C119" s="2">
        <v>28.1</v>
      </c>
      <c r="D119" s="2">
        <v>11.89</v>
      </c>
      <c r="E119" s="2">
        <v>7.25</v>
      </c>
      <c r="F119" s="2">
        <v>11.40986133</v>
      </c>
      <c r="G119" s="2">
        <v>128</v>
      </c>
      <c r="H119" s="2">
        <v>344.9</v>
      </c>
      <c r="I119" s="2">
        <v>2.596</v>
      </c>
      <c r="J119" s="2">
        <v>29.62</v>
      </c>
      <c r="K119" s="2">
        <v>4.25</v>
      </c>
      <c r="L119" s="2">
        <v>51.0648800218603</v>
      </c>
      <c r="M119" s="2">
        <f t="shared" si="15"/>
        <v>0.491292501450409</v>
      </c>
      <c r="N119" s="2">
        <v>106.06</v>
      </c>
      <c r="O119" s="15">
        <v>75.1309122325758</v>
      </c>
    </row>
    <row r="120" spans="1:15">
      <c r="A120" s="4"/>
      <c r="B120" s="10">
        <v>0</v>
      </c>
      <c r="C120" s="2">
        <v>28.8</v>
      </c>
      <c r="D120" s="2">
        <v>73.14</v>
      </c>
      <c r="E120" s="2">
        <v>5.38</v>
      </c>
      <c r="F120" s="2">
        <v>26.21551724</v>
      </c>
      <c r="G120" s="2">
        <v>633</v>
      </c>
      <c r="H120" s="2">
        <v>253.4</v>
      </c>
      <c r="I120" s="2">
        <v>1.74</v>
      </c>
      <c r="J120" s="2">
        <v>45.615</v>
      </c>
      <c r="K120" s="2">
        <v>7.22</v>
      </c>
      <c r="L120" s="2">
        <v>78.6402599958624</v>
      </c>
      <c r="M120" s="2">
        <f t="shared" ref="M120:M125" si="16">F120/26.21551724</f>
        <v>1</v>
      </c>
      <c r="N120" s="2">
        <v>21.04</v>
      </c>
      <c r="O120" s="15">
        <v>23.8668445014989</v>
      </c>
    </row>
    <row r="121" spans="1:15">
      <c r="A121" s="4"/>
      <c r="B121" s="10">
        <v>5</v>
      </c>
      <c r="C121" s="2">
        <v>62.2</v>
      </c>
      <c r="D121" s="2">
        <v>68.86</v>
      </c>
      <c r="E121" s="2">
        <v>5.98</v>
      </c>
      <c r="F121" s="2">
        <v>24.82639334</v>
      </c>
      <c r="G121" s="2">
        <v>583</v>
      </c>
      <c r="H121" s="2">
        <v>381.5</v>
      </c>
      <c r="I121" s="2">
        <v>1.561</v>
      </c>
      <c r="J121" s="2">
        <v>38.754</v>
      </c>
      <c r="K121" s="2">
        <v>6.41</v>
      </c>
      <c r="L121" s="2">
        <v>66.8118960064478</v>
      </c>
      <c r="M121" s="2">
        <f t="shared" si="16"/>
        <v>0.947011386909412</v>
      </c>
      <c r="N121" s="2">
        <v>58.19</v>
      </c>
      <c r="O121" s="15">
        <v>39.1825009509582</v>
      </c>
    </row>
    <row r="122" spans="1:15">
      <c r="A122" s="4"/>
      <c r="B122" s="10">
        <v>12</v>
      </c>
      <c r="C122" s="2">
        <v>58.6</v>
      </c>
      <c r="D122" s="2">
        <v>49.21</v>
      </c>
      <c r="E122" s="2">
        <v>6.98</v>
      </c>
      <c r="F122" s="2">
        <v>17.35637047</v>
      </c>
      <c r="G122" s="2">
        <v>555</v>
      </c>
      <c r="H122" s="2">
        <v>224.4</v>
      </c>
      <c r="I122" s="2">
        <v>2.127</v>
      </c>
      <c r="J122" s="2">
        <v>36.917</v>
      </c>
      <c r="K122" s="2">
        <v>7.65</v>
      </c>
      <c r="L122" s="2">
        <v>63.6449079822256</v>
      </c>
      <c r="M122" s="2">
        <f t="shared" si="16"/>
        <v>0.662064772977945</v>
      </c>
      <c r="N122" s="2">
        <v>77.64</v>
      </c>
      <c r="O122" s="15">
        <v>57.9643369248744</v>
      </c>
    </row>
    <row r="123" spans="1:15">
      <c r="A123" s="4"/>
      <c r="B123" s="10">
        <v>20</v>
      </c>
      <c r="C123" s="2">
        <v>43.7</v>
      </c>
      <c r="D123" s="2">
        <v>21.6</v>
      </c>
      <c r="E123" s="2">
        <v>7.22</v>
      </c>
      <c r="F123" s="2">
        <v>18.07202073</v>
      </c>
      <c r="G123" s="2">
        <v>200</v>
      </c>
      <c r="H123" s="2">
        <v>763.8</v>
      </c>
      <c r="I123" s="2">
        <v>1.93</v>
      </c>
      <c r="J123" s="2">
        <v>34.879</v>
      </c>
      <c r="K123" s="2">
        <v>6.56</v>
      </c>
      <c r="L123" s="2">
        <v>60.1313960153436</v>
      </c>
      <c r="M123" s="2">
        <f t="shared" si="16"/>
        <v>0.689363500424301</v>
      </c>
      <c r="N123" s="2">
        <v>96.09</v>
      </c>
      <c r="O123" s="15">
        <v>63.3270056920961</v>
      </c>
    </row>
    <row r="124" spans="1:15">
      <c r="A124" s="4"/>
      <c r="B124" s="10">
        <v>25</v>
      </c>
      <c r="C124" s="2">
        <v>37.3</v>
      </c>
      <c r="D124" s="2">
        <v>21.39</v>
      </c>
      <c r="E124" s="2">
        <v>7.45</v>
      </c>
      <c r="F124" s="2">
        <v>13.656</v>
      </c>
      <c r="G124" s="2">
        <v>617</v>
      </c>
      <c r="H124" s="2">
        <v>762.1</v>
      </c>
      <c r="I124" s="2">
        <v>2.5</v>
      </c>
      <c r="J124" s="2">
        <v>34.14</v>
      </c>
      <c r="K124" s="2">
        <v>6.36</v>
      </c>
      <c r="L124" s="2">
        <v>58.85736</v>
      </c>
      <c r="M124" s="2">
        <f t="shared" si="16"/>
        <v>0.520912857640035</v>
      </c>
      <c r="N124" s="2">
        <v>82.94</v>
      </c>
      <c r="O124" s="15">
        <v>65.7398055991699</v>
      </c>
    </row>
    <row r="125" spans="1:15">
      <c r="A125" s="4"/>
      <c r="B125" s="10">
        <v>30</v>
      </c>
      <c r="C125" s="2">
        <v>33.2</v>
      </c>
      <c r="D125" s="2">
        <v>14.95</v>
      </c>
      <c r="E125" s="2">
        <v>7.51</v>
      </c>
      <c r="F125" s="2">
        <v>13.45378151</v>
      </c>
      <c r="G125" s="2">
        <v>258</v>
      </c>
      <c r="H125" s="2">
        <v>732.8</v>
      </c>
      <c r="I125" s="2">
        <v>2.38</v>
      </c>
      <c r="J125" s="2">
        <v>32.02</v>
      </c>
      <c r="K125" s="2">
        <v>4.74</v>
      </c>
      <c r="L125" s="2">
        <v>55.2024799893112</v>
      </c>
      <c r="M125" s="2">
        <f t="shared" si="16"/>
        <v>0.513199163183858</v>
      </c>
      <c r="N125" s="2">
        <v>85.51</v>
      </c>
      <c r="O125" s="15">
        <v>66.968724675776</v>
      </c>
    </row>
    <row r="126" spans="1:15">
      <c r="A126" s="4"/>
      <c r="B126" s="10">
        <v>0</v>
      </c>
      <c r="C126" s="2">
        <v>22.4</v>
      </c>
      <c r="D126" s="2">
        <v>73.3</v>
      </c>
      <c r="E126" s="2">
        <v>5.71</v>
      </c>
      <c r="F126" s="2">
        <v>22.3655914</v>
      </c>
      <c r="G126" s="2">
        <v>522</v>
      </c>
      <c r="H126" s="2">
        <v>196</v>
      </c>
      <c r="I126" s="2">
        <v>2.139</v>
      </c>
      <c r="J126" s="2">
        <v>47.84</v>
      </c>
      <c r="K126" s="2">
        <v>5.56</v>
      </c>
      <c r="L126" s="2">
        <v>82.4761600079304</v>
      </c>
      <c r="M126" s="2">
        <f t="shared" ref="M126:M131" si="17">F126/22.3655914</f>
        <v>1</v>
      </c>
      <c r="N126" s="2">
        <v>46.18</v>
      </c>
      <c r="O126" s="15">
        <v>32.7306277839297</v>
      </c>
    </row>
    <row r="127" spans="1:15">
      <c r="A127" s="4"/>
      <c r="B127" s="10">
        <v>5</v>
      </c>
      <c r="C127" s="2">
        <v>68.2</v>
      </c>
      <c r="D127" s="2">
        <v>63.59</v>
      </c>
      <c r="E127" s="2">
        <v>6.87</v>
      </c>
      <c r="F127" s="2">
        <v>16.01105912</v>
      </c>
      <c r="G127" s="2">
        <v>876</v>
      </c>
      <c r="H127" s="2">
        <v>387.2</v>
      </c>
      <c r="I127" s="2">
        <v>2.351</v>
      </c>
      <c r="J127" s="2">
        <v>37.642</v>
      </c>
      <c r="K127" s="2">
        <v>7.64</v>
      </c>
      <c r="L127" s="2">
        <v>64.8948079846909</v>
      </c>
      <c r="M127" s="2">
        <f t="shared" si="17"/>
        <v>0.715879085585012</v>
      </c>
      <c r="N127" s="2">
        <v>78.12</v>
      </c>
      <c r="O127" s="15">
        <v>55.8815960419873</v>
      </c>
    </row>
    <row r="128" spans="1:15">
      <c r="A128" s="4"/>
      <c r="B128" s="10">
        <v>12</v>
      </c>
      <c r="C128" s="2">
        <v>53.3</v>
      </c>
      <c r="D128" s="2">
        <v>61.49</v>
      </c>
      <c r="E128" s="2">
        <v>7.87</v>
      </c>
      <c r="F128" s="2">
        <v>13.99878395</v>
      </c>
      <c r="G128" s="2">
        <v>213</v>
      </c>
      <c r="H128" s="2">
        <v>612.6</v>
      </c>
      <c r="I128" s="2">
        <v>2.467</v>
      </c>
      <c r="J128" s="2">
        <v>34.535</v>
      </c>
      <c r="K128" s="2">
        <v>6.89</v>
      </c>
      <c r="L128" s="2">
        <v>59.5383400080166</v>
      </c>
      <c r="M128" s="2">
        <f t="shared" si="17"/>
        <v>0.625907166935009</v>
      </c>
      <c r="N128" s="2">
        <v>95.45</v>
      </c>
      <c r="O128" s="15">
        <v>65.7568257562419</v>
      </c>
    </row>
    <row r="129" spans="1:15">
      <c r="A129" s="4"/>
      <c r="B129" s="10">
        <v>20</v>
      </c>
      <c r="C129" s="2">
        <v>50.7</v>
      </c>
      <c r="D129" s="2">
        <v>30.4</v>
      </c>
      <c r="E129" s="2">
        <v>7.88</v>
      </c>
      <c r="F129" s="2">
        <v>14.50699774</v>
      </c>
      <c r="G129" s="2">
        <v>692</v>
      </c>
      <c r="H129" s="2">
        <v>799.9</v>
      </c>
      <c r="I129" s="2">
        <v>2.215</v>
      </c>
      <c r="J129" s="2">
        <v>32.133</v>
      </c>
      <c r="K129" s="2">
        <v>7.34</v>
      </c>
      <c r="L129" s="2">
        <v>55.3972919898284</v>
      </c>
      <c r="M129" s="2">
        <f t="shared" si="17"/>
        <v>0.648630187351093</v>
      </c>
      <c r="N129" s="2">
        <v>99.98</v>
      </c>
      <c r="O129" s="15">
        <v>66.4031045504659</v>
      </c>
    </row>
    <row r="130" spans="1:15">
      <c r="A130" s="4"/>
      <c r="B130" s="10">
        <v>25</v>
      </c>
      <c r="C130" s="2">
        <v>32.1</v>
      </c>
      <c r="D130" s="2">
        <v>20.04</v>
      </c>
      <c r="E130" s="2">
        <v>7.72</v>
      </c>
      <c r="F130" s="2">
        <v>13.22103093</v>
      </c>
      <c r="G130" s="2">
        <v>844</v>
      </c>
      <c r="H130" s="2">
        <v>953.3</v>
      </c>
      <c r="I130" s="2">
        <v>2.425</v>
      </c>
      <c r="J130" s="2">
        <v>32.061</v>
      </c>
      <c r="K130" s="2">
        <v>6</v>
      </c>
      <c r="L130" s="2">
        <v>55.273164009051</v>
      </c>
      <c r="M130" s="2">
        <f t="shared" si="17"/>
        <v>0.591132632871045</v>
      </c>
      <c r="N130" s="2">
        <v>99.12</v>
      </c>
      <c r="O130" s="15">
        <v>68.5059995356883</v>
      </c>
    </row>
    <row r="131" spans="1:15">
      <c r="A131" s="4"/>
      <c r="B131" s="11">
        <v>30</v>
      </c>
      <c r="C131" s="12">
        <v>32.1</v>
      </c>
      <c r="D131" s="12">
        <v>24.23</v>
      </c>
      <c r="E131" s="12">
        <v>7.24</v>
      </c>
      <c r="F131" s="12">
        <v>13.58205374</v>
      </c>
      <c r="G131" s="12">
        <v>150</v>
      </c>
      <c r="H131" s="12">
        <v>717.8</v>
      </c>
      <c r="I131" s="12">
        <v>2.084</v>
      </c>
      <c r="J131" s="12">
        <v>28.305</v>
      </c>
      <c r="K131" s="12">
        <v>4.72</v>
      </c>
      <c r="L131" s="12">
        <v>48.7978199899318</v>
      </c>
      <c r="M131" s="12">
        <f t="shared" si="17"/>
        <v>0.607274518124301</v>
      </c>
      <c r="N131" s="12">
        <v>113.12</v>
      </c>
      <c r="O131" s="16">
        <v>72.7665835964444</v>
      </c>
    </row>
    <row r="132" spans="1:1">
      <c r="A132" s="4"/>
    </row>
    <row r="133" spans="1:15">
      <c r="A133" s="6" t="s">
        <v>16</v>
      </c>
      <c r="B133" s="7">
        <v>1</v>
      </c>
      <c r="C133" s="8">
        <v>25.505</v>
      </c>
      <c r="D133" s="8">
        <v>60.575</v>
      </c>
      <c r="E133" s="8">
        <v>7.0598</v>
      </c>
      <c r="F133" s="8">
        <v>29.258</v>
      </c>
      <c r="G133" s="8">
        <v>561.7</v>
      </c>
      <c r="H133" s="8">
        <v>347.4142</v>
      </c>
      <c r="I133" s="8">
        <v>0.29721</v>
      </c>
      <c r="J133" s="8">
        <v>8.69577018</v>
      </c>
      <c r="K133" s="8">
        <v>0.73896</v>
      </c>
      <c r="L133" s="8">
        <v>83.892</v>
      </c>
      <c r="M133" s="8">
        <f t="shared" ref="M133:M140" si="18">F133/29.258</f>
        <v>1</v>
      </c>
      <c r="N133" s="8">
        <v>44.9645</v>
      </c>
      <c r="O133" s="14">
        <v>32.3020705611853</v>
      </c>
    </row>
    <row r="134" spans="1:15">
      <c r="A134" s="9"/>
      <c r="B134" s="10">
        <v>4</v>
      </c>
      <c r="C134" s="2">
        <v>55.825</v>
      </c>
      <c r="D134" s="2">
        <v>58.852</v>
      </c>
      <c r="E134" s="2">
        <v>7.3663</v>
      </c>
      <c r="F134" s="2">
        <v>30.215</v>
      </c>
      <c r="G134" s="2">
        <v>2385.7</v>
      </c>
      <c r="H134" s="2">
        <v>325.4938</v>
      </c>
      <c r="I134" s="2">
        <v>0.31581</v>
      </c>
      <c r="J134" s="2">
        <v>9.54219915</v>
      </c>
      <c r="K134" s="2">
        <v>0.81221</v>
      </c>
      <c r="L134" s="2">
        <v>81.873</v>
      </c>
      <c r="M134" s="2">
        <f t="shared" si="18"/>
        <v>1.03270900266594</v>
      </c>
      <c r="N134" s="2">
        <v>46.8464</v>
      </c>
      <c r="O134" s="15">
        <v>31.5968051625244</v>
      </c>
    </row>
    <row r="135" spans="1:15">
      <c r="A135" s="9"/>
      <c r="B135" s="10">
        <v>7</v>
      </c>
      <c r="C135" s="2">
        <v>57.904</v>
      </c>
      <c r="D135" s="2">
        <v>56.935</v>
      </c>
      <c r="E135" s="2">
        <v>8.6766</v>
      </c>
      <c r="F135" s="2">
        <v>21.602</v>
      </c>
      <c r="G135" s="2">
        <v>3976.1</v>
      </c>
      <c r="H135" s="2">
        <v>476.8103</v>
      </c>
      <c r="I135" s="2">
        <v>0.3493</v>
      </c>
      <c r="J135" s="2">
        <v>7.5455786</v>
      </c>
      <c r="K135" s="2">
        <v>1.02035</v>
      </c>
      <c r="L135" s="2">
        <v>81.579</v>
      </c>
      <c r="M135" s="2">
        <f t="shared" si="18"/>
        <v>0.7383279786725</v>
      </c>
      <c r="N135" s="2">
        <v>36.7017</v>
      </c>
      <c r="O135" s="15">
        <v>40.3390370904715</v>
      </c>
    </row>
    <row r="136" spans="1:15">
      <c r="A136" s="9"/>
      <c r="B136" s="10">
        <v>10</v>
      </c>
      <c r="C136" s="2">
        <v>46.805</v>
      </c>
      <c r="D136" s="2">
        <v>53.834</v>
      </c>
      <c r="E136" s="2">
        <v>8.3292</v>
      </c>
      <c r="F136" s="2">
        <v>20.918</v>
      </c>
      <c r="G136" s="2">
        <v>2041.3</v>
      </c>
      <c r="H136" s="2">
        <v>464.2251</v>
      </c>
      <c r="I136" s="2">
        <v>0.31085</v>
      </c>
      <c r="J136" s="2">
        <v>6.5023603</v>
      </c>
      <c r="K136" s="2">
        <v>1.17268</v>
      </c>
      <c r="L136" s="2">
        <v>79.089</v>
      </c>
      <c r="M136" s="2">
        <f t="shared" si="18"/>
        <v>0.714949757331328</v>
      </c>
      <c r="N136" s="2">
        <v>52.0023</v>
      </c>
      <c r="O136" s="15">
        <v>46.7119881003238</v>
      </c>
    </row>
    <row r="137" spans="1:15">
      <c r="A137" s="9"/>
      <c r="B137" s="10">
        <v>13</v>
      </c>
      <c r="C137" s="2">
        <v>38.445</v>
      </c>
      <c r="D137" s="2">
        <v>43.055</v>
      </c>
      <c r="E137" s="2">
        <v>8.1454</v>
      </c>
      <c r="F137" s="2">
        <v>17.637</v>
      </c>
      <c r="G137" s="2">
        <v>1950.9</v>
      </c>
      <c r="H137" s="2">
        <v>774.456099999999</v>
      </c>
      <c r="I137" s="2">
        <v>0.31829</v>
      </c>
      <c r="J137" s="2">
        <v>5.61368073</v>
      </c>
      <c r="K137" s="2">
        <v>1.31569</v>
      </c>
      <c r="L137" s="2">
        <v>73.462</v>
      </c>
      <c r="M137" s="2">
        <f t="shared" si="18"/>
        <v>0.602809488003281</v>
      </c>
      <c r="N137" s="2">
        <v>66.4303</v>
      </c>
      <c r="O137" s="15">
        <v>56.4917228443859</v>
      </c>
    </row>
    <row r="138" spans="1:15">
      <c r="A138" s="9"/>
      <c r="B138" s="10">
        <v>16</v>
      </c>
      <c r="C138" s="2">
        <v>28.03</v>
      </c>
      <c r="D138" s="2">
        <v>40.94</v>
      </c>
      <c r="E138" s="2">
        <v>7.5881</v>
      </c>
      <c r="F138" s="2">
        <v>11.621</v>
      </c>
      <c r="G138" s="2">
        <v>1953.8</v>
      </c>
      <c r="H138" s="2">
        <v>1069.5184</v>
      </c>
      <c r="I138" s="2">
        <v>0.29597</v>
      </c>
      <c r="J138" s="2">
        <v>3.43946737</v>
      </c>
      <c r="K138" s="2">
        <v>1.31915</v>
      </c>
      <c r="L138" s="2">
        <v>68.775</v>
      </c>
      <c r="M138" s="2">
        <f t="shared" si="18"/>
        <v>0.397190511996719</v>
      </c>
      <c r="N138" s="2">
        <v>83.7669</v>
      </c>
      <c r="O138" s="15">
        <v>71.208784014544</v>
      </c>
    </row>
    <row r="139" spans="1:15">
      <c r="A139" s="9"/>
      <c r="B139" s="10">
        <v>19</v>
      </c>
      <c r="C139" s="2">
        <v>23.606</v>
      </c>
      <c r="D139" s="2">
        <v>37.839</v>
      </c>
      <c r="E139" s="2">
        <v>7.0074</v>
      </c>
      <c r="F139" s="2">
        <v>7.793</v>
      </c>
      <c r="G139" s="2">
        <v>1840</v>
      </c>
      <c r="H139" s="2">
        <v>327.458699999999</v>
      </c>
      <c r="I139" s="2">
        <v>0.28729</v>
      </c>
      <c r="J139" s="2">
        <v>2.23885097</v>
      </c>
      <c r="K139" s="2">
        <v>1.34595</v>
      </c>
      <c r="L139" s="2">
        <v>67.54</v>
      </c>
      <c r="M139" s="2">
        <f t="shared" si="18"/>
        <v>0.266354501332969</v>
      </c>
      <c r="N139" s="2">
        <v>88.0149</v>
      </c>
      <c r="O139" s="15">
        <v>78.1816501605236</v>
      </c>
    </row>
    <row r="140" spans="1:15">
      <c r="A140" s="9"/>
      <c r="B140" s="10">
        <v>22</v>
      </c>
      <c r="C140" s="2">
        <v>20.379</v>
      </c>
      <c r="D140" s="2">
        <v>37.299</v>
      </c>
      <c r="E140" s="2">
        <v>6.9402</v>
      </c>
      <c r="F140" s="2">
        <v>6.562</v>
      </c>
      <c r="G140" s="2">
        <v>1095.8</v>
      </c>
      <c r="H140" s="2">
        <v>235.1989</v>
      </c>
      <c r="I140" s="2">
        <v>0.27612</v>
      </c>
      <c r="J140" s="2">
        <v>1.81189944</v>
      </c>
      <c r="K140" s="2">
        <v>1.32614</v>
      </c>
      <c r="L140" s="2">
        <v>57.05</v>
      </c>
      <c r="M140" s="2">
        <f t="shared" si="18"/>
        <v>0.224280538656094</v>
      </c>
      <c r="N140" s="2">
        <v>87.2319</v>
      </c>
      <c r="O140" s="15">
        <v>79.6662595815951</v>
      </c>
    </row>
    <row r="141" spans="1:15">
      <c r="A141" s="4"/>
      <c r="B141" s="10">
        <v>1</v>
      </c>
      <c r="C141" s="2">
        <v>23.451</v>
      </c>
      <c r="D141" s="2">
        <v>60.772</v>
      </c>
      <c r="E141" s="2">
        <v>7.0365</v>
      </c>
      <c r="F141" s="2">
        <v>29.805</v>
      </c>
      <c r="G141" s="2">
        <v>701.8</v>
      </c>
      <c r="H141" s="2">
        <v>352.9873</v>
      </c>
      <c r="I141" s="2">
        <v>0.30589</v>
      </c>
      <c r="J141" s="2">
        <v>9.11705145</v>
      </c>
      <c r="K141" s="2">
        <v>0.79478</v>
      </c>
      <c r="L141" s="2">
        <v>85.618</v>
      </c>
      <c r="M141" s="2">
        <f t="shared" ref="M141:M148" si="19">F141/29.805</f>
        <v>1</v>
      </c>
      <c r="N141" s="2">
        <v>48.2472</v>
      </c>
      <c r="O141" s="15">
        <v>33.4594747529608</v>
      </c>
    </row>
    <row r="142" spans="1:15">
      <c r="A142" s="4"/>
      <c r="B142" s="10">
        <v>4</v>
      </c>
      <c r="C142" s="2">
        <v>57.707</v>
      </c>
      <c r="D142" s="2">
        <v>60.034</v>
      </c>
      <c r="E142" s="2">
        <v>7.6697</v>
      </c>
      <c r="F142" s="2">
        <v>29.121</v>
      </c>
      <c r="G142" s="2">
        <v>2035.5</v>
      </c>
      <c r="H142" s="2">
        <v>351.5306</v>
      </c>
      <c r="I142" s="2">
        <v>0.33194</v>
      </c>
      <c r="J142" s="2">
        <v>9.66642474</v>
      </c>
      <c r="K142" s="2">
        <v>0.91452</v>
      </c>
      <c r="L142" s="2">
        <v>83.756</v>
      </c>
      <c r="M142" s="2">
        <f t="shared" si="19"/>
        <v>0.977050830397584</v>
      </c>
      <c r="N142" s="2">
        <v>42.6227</v>
      </c>
      <c r="O142" s="15">
        <v>32.4367642490697</v>
      </c>
    </row>
    <row r="143" spans="1:15">
      <c r="A143" s="4"/>
      <c r="B143" s="10">
        <v>7</v>
      </c>
      <c r="C143" s="2">
        <v>58.246</v>
      </c>
      <c r="D143" s="2">
        <v>55.753</v>
      </c>
      <c r="E143" s="2">
        <v>8.6999</v>
      </c>
      <c r="F143" s="2">
        <v>23.105</v>
      </c>
      <c r="G143" s="2">
        <v>4653.2</v>
      </c>
      <c r="H143" s="2">
        <v>399.9634</v>
      </c>
      <c r="I143" s="2">
        <v>0.36667</v>
      </c>
      <c r="J143" s="2">
        <v>8.47191035</v>
      </c>
      <c r="K143" s="2">
        <v>1.06221</v>
      </c>
      <c r="L143" s="2">
        <v>80.638</v>
      </c>
      <c r="M143" s="2">
        <f t="shared" si="19"/>
        <v>0.775205502432478</v>
      </c>
      <c r="N143" s="2">
        <v>38.6584</v>
      </c>
      <c r="O143" s="15">
        <v>39.4857035473514</v>
      </c>
    </row>
    <row r="144" spans="1:15">
      <c r="A144" s="4"/>
      <c r="B144" s="10">
        <v>10</v>
      </c>
      <c r="C144" s="2">
        <v>44.237</v>
      </c>
      <c r="D144" s="2">
        <v>51.864</v>
      </c>
      <c r="E144" s="2">
        <v>8.0957</v>
      </c>
      <c r="F144" s="2">
        <v>20.098</v>
      </c>
      <c r="G144" s="2">
        <v>3582.2</v>
      </c>
      <c r="H144" s="2">
        <v>684.2351</v>
      </c>
      <c r="I144" s="2">
        <v>0.34062</v>
      </c>
      <c r="J144" s="2">
        <v>6.84578076</v>
      </c>
      <c r="K144" s="2">
        <v>1.20987</v>
      </c>
      <c r="L144" s="2">
        <v>75.01</v>
      </c>
      <c r="M144" s="2">
        <f t="shared" si="19"/>
        <v>0.674316389867472</v>
      </c>
      <c r="N144" s="2">
        <v>46.9946</v>
      </c>
      <c r="O144" s="15">
        <v>46.646781026787</v>
      </c>
    </row>
    <row r="145" spans="1:15">
      <c r="A145" s="4"/>
      <c r="B145" s="10">
        <v>13</v>
      </c>
      <c r="C145" s="2">
        <v>31.22</v>
      </c>
      <c r="D145" s="2">
        <v>45.616</v>
      </c>
      <c r="E145" s="2">
        <v>7.7719</v>
      </c>
      <c r="F145" s="2">
        <v>18.047</v>
      </c>
      <c r="G145" s="2">
        <v>1624</v>
      </c>
      <c r="H145" s="2">
        <v>811.835399999999</v>
      </c>
      <c r="I145" s="2">
        <v>0.33566</v>
      </c>
      <c r="J145" s="2">
        <v>6.05765602</v>
      </c>
      <c r="K145" s="2">
        <v>1.35288</v>
      </c>
      <c r="L145" s="2">
        <v>71.736</v>
      </c>
      <c r="M145" s="2">
        <f t="shared" si="19"/>
        <v>0.605502432477772</v>
      </c>
      <c r="N145" s="2">
        <v>72.076</v>
      </c>
      <c r="O145" s="15">
        <v>58.3695740917804</v>
      </c>
    </row>
    <row r="146" spans="1:15">
      <c r="A146" s="4"/>
      <c r="B146" s="10">
        <v>16</v>
      </c>
      <c r="C146" s="2">
        <v>25.463</v>
      </c>
      <c r="D146" s="2">
        <v>41.923</v>
      </c>
      <c r="E146" s="2">
        <v>7.4013</v>
      </c>
      <c r="F146" s="2">
        <v>16.543</v>
      </c>
      <c r="G146" s="2">
        <v>1510.2</v>
      </c>
      <c r="H146" s="2">
        <v>839.3314</v>
      </c>
      <c r="I146" s="2">
        <v>0.30465</v>
      </c>
      <c r="J146" s="2">
        <v>5.03982495</v>
      </c>
      <c r="K146" s="2">
        <v>1.38428</v>
      </c>
      <c r="L146" s="2">
        <v>66.892</v>
      </c>
      <c r="M146" s="2">
        <f t="shared" si="19"/>
        <v>0.555041100486496</v>
      </c>
      <c r="N146" s="2">
        <v>84.0724</v>
      </c>
      <c r="O146" s="15">
        <v>64.7108925991666</v>
      </c>
    </row>
    <row r="147" spans="1:15">
      <c r="A147" s="4"/>
      <c r="B147" s="10">
        <v>19</v>
      </c>
      <c r="C147" s="2">
        <v>21.552</v>
      </c>
      <c r="D147" s="2">
        <v>36.855</v>
      </c>
      <c r="E147" s="2">
        <v>7.1941</v>
      </c>
      <c r="F147" s="2">
        <v>11.621</v>
      </c>
      <c r="G147" s="2">
        <v>1302.9</v>
      </c>
      <c r="H147" s="2">
        <v>632.198099999999</v>
      </c>
      <c r="I147" s="2">
        <v>0.26744</v>
      </c>
      <c r="J147" s="2">
        <v>3.10792024</v>
      </c>
      <c r="K147" s="2">
        <v>1.36915</v>
      </c>
      <c r="L147" s="2">
        <v>62.99</v>
      </c>
      <c r="M147" s="2">
        <f t="shared" si="19"/>
        <v>0.389901023318235</v>
      </c>
      <c r="N147" s="2">
        <v>89.7756</v>
      </c>
      <c r="O147" s="15">
        <v>73.6323574594064</v>
      </c>
    </row>
    <row r="148" spans="1:15">
      <c r="A148" s="4"/>
      <c r="B148" s="10">
        <v>22</v>
      </c>
      <c r="C148" s="2">
        <v>20.037</v>
      </c>
      <c r="D148" s="2">
        <v>35.331</v>
      </c>
      <c r="E148" s="2">
        <v>7.1036</v>
      </c>
      <c r="F148" s="2">
        <v>8.75</v>
      </c>
      <c r="G148" s="2">
        <v>1399.3</v>
      </c>
      <c r="H148" s="2">
        <v>249.3063</v>
      </c>
      <c r="I148" s="2">
        <v>0.21907</v>
      </c>
      <c r="J148" s="2">
        <v>1.9168625</v>
      </c>
      <c r="K148" s="2">
        <v>1.38662</v>
      </c>
      <c r="L148" s="2">
        <v>57.677</v>
      </c>
      <c r="M148" s="2">
        <f t="shared" si="19"/>
        <v>0.293574903539675</v>
      </c>
      <c r="N148" s="2">
        <v>88.4115</v>
      </c>
      <c r="O148" s="15">
        <v>77.1823848007163</v>
      </c>
    </row>
    <row r="149" spans="1:15">
      <c r="A149" s="4"/>
      <c r="B149" s="10">
        <v>1</v>
      </c>
      <c r="C149" s="2">
        <v>23.452</v>
      </c>
      <c r="D149" s="2">
        <v>60.181</v>
      </c>
      <c r="E149" s="2">
        <v>7.2933</v>
      </c>
      <c r="F149" s="2">
        <v>29.531</v>
      </c>
      <c r="G149" s="2">
        <v>725.2</v>
      </c>
      <c r="H149" s="2">
        <v>353.9346</v>
      </c>
      <c r="I149" s="2">
        <v>0.30961</v>
      </c>
      <c r="J149" s="2">
        <v>9.14309291</v>
      </c>
      <c r="K149" s="2">
        <v>0.69244</v>
      </c>
      <c r="L149" s="2">
        <v>85.304</v>
      </c>
      <c r="M149" s="2">
        <f t="shared" ref="M149:M156" si="20">F149/29.531</f>
        <v>1</v>
      </c>
      <c r="N149" s="2">
        <v>48.6498</v>
      </c>
      <c r="O149" s="15">
        <v>33.6014222131639</v>
      </c>
    </row>
    <row r="150" spans="1:15">
      <c r="A150" s="4"/>
      <c r="B150" s="10">
        <v>4</v>
      </c>
      <c r="C150" s="2">
        <v>57.878</v>
      </c>
      <c r="D150" s="2">
        <v>62.4</v>
      </c>
      <c r="E150" s="2">
        <v>7.9733</v>
      </c>
      <c r="F150" s="2">
        <v>33.086</v>
      </c>
      <c r="G150" s="2">
        <v>1405.2</v>
      </c>
      <c r="H150" s="2">
        <v>411.5254</v>
      </c>
      <c r="I150" s="2">
        <v>0.36047</v>
      </c>
      <c r="J150" s="2">
        <v>11.92651042</v>
      </c>
      <c r="K150" s="2">
        <v>0.85408</v>
      </c>
      <c r="L150" s="2">
        <v>84.697</v>
      </c>
      <c r="M150" s="2">
        <f t="shared" si="20"/>
        <v>1.12038197148759</v>
      </c>
      <c r="N150" s="2">
        <v>33.0938</v>
      </c>
      <c r="O150" s="15">
        <v>23.0790886442517</v>
      </c>
    </row>
    <row r="151" spans="1:15">
      <c r="A151" s="4"/>
      <c r="B151" s="10">
        <v>7</v>
      </c>
      <c r="C151" s="2">
        <v>60.128</v>
      </c>
      <c r="D151" s="2">
        <v>59.494</v>
      </c>
      <c r="E151" s="2">
        <v>8.7933</v>
      </c>
      <c r="F151" s="2">
        <v>23.926</v>
      </c>
      <c r="G151" s="2">
        <v>4116.3</v>
      </c>
      <c r="H151" s="2">
        <v>369.1504</v>
      </c>
      <c r="I151" s="2">
        <v>0.34434</v>
      </c>
      <c r="J151" s="2">
        <v>8.23867884</v>
      </c>
      <c r="K151" s="2">
        <v>1.15055</v>
      </c>
      <c r="L151" s="2">
        <v>79.697</v>
      </c>
      <c r="M151" s="2">
        <f t="shared" si="20"/>
        <v>0.810199451423927</v>
      </c>
      <c r="N151" s="2">
        <v>38.5183</v>
      </c>
      <c r="O151" s="15">
        <v>37.9719090712372</v>
      </c>
    </row>
    <row r="152" spans="1:15">
      <c r="A152" s="4"/>
      <c r="B152" s="10">
        <v>10</v>
      </c>
      <c r="C152" s="2">
        <v>47.318</v>
      </c>
      <c r="D152" s="2">
        <v>55.41</v>
      </c>
      <c r="E152" s="2">
        <v>8.6328</v>
      </c>
      <c r="F152" s="2">
        <v>21.328</v>
      </c>
      <c r="G152" s="2">
        <v>2788.4</v>
      </c>
      <c r="H152" s="2">
        <v>412.3033</v>
      </c>
      <c r="I152" s="2">
        <v>0.35426</v>
      </c>
      <c r="J152" s="2">
        <v>7.55565728</v>
      </c>
      <c r="K152" s="2">
        <v>1.21916</v>
      </c>
      <c r="L152" s="2">
        <v>73.912</v>
      </c>
      <c r="M152" s="2">
        <f t="shared" si="20"/>
        <v>0.722224103484474</v>
      </c>
      <c r="N152" s="2">
        <v>47.1112</v>
      </c>
      <c r="O152" s="15">
        <v>44.6830882717755</v>
      </c>
    </row>
    <row r="153" spans="1:15">
      <c r="A153" s="4"/>
      <c r="B153" s="10">
        <v>13</v>
      </c>
      <c r="C153" s="2">
        <v>32.112</v>
      </c>
      <c r="D153" s="2">
        <v>51.521</v>
      </c>
      <c r="E153" s="2">
        <v>7.9587</v>
      </c>
      <c r="F153" s="2">
        <v>18.73</v>
      </c>
      <c r="G153" s="2">
        <v>1997.6</v>
      </c>
      <c r="H153" s="2">
        <v>800.507499999999</v>
      </c>
      <c r="I153" s="2">
        <v>0.29101</v>
      </c>
      <c r="J153" s="2">
        <v>5.4506173</v>
      </c>
      <c r="K153" s="2">
        <v>1.28778</v>
      </c>
      <c r="L153" s="2">
        <v>74.716</v>
      </c>
      <c r="M153" s="2">
        <f t="shared" si="20"/>
        <v>0.634248755545021</v>
      </c>
      <c r="N153" s="2">
        <v>54.701</v>
      </c>
      <c r="O153" s="15">
        <v>51.0405975832681</v>
      </c>
    </row>
    <row r="154" spans="1:15">
      <c r="A154" s="4"/>
      <c r="B154" s="10">
        <v>16</v>
      </c>
      <c r="C154" s="2">
        <v>26.49</v>
      </c>
      <c r="D154" s="2">
        <v>43.892</v>
      </c>
      <c r="E154" s="2">
        <v>7.5414</v>
      </c>
      <c r="F154" s="2">
        <v>15.586</v>
      </c>
      <c r="G154" s="2">
        <v>1323.5</v>
      </c>
      <c r="H154" s="2">
        <v>989.9212</v>
      </c>
      <c r="I154" s="2">
        <v>0.28481</v>
      </c>
      <c r="J154" s="2">
        <v>4.43904866</v>
      </c>
      <c r="K154" s="2">
        <v>1.32847</v>
      </c>
      <c r="L154" s="2">
        <v>69.873</v>
      </c>
      <c r="M154" s="2">
        <f t="shared" si="20"/>
        <v>0.527784362195659</v>
      </c>
      <c r="N154" s="2">
        <v>79.4569</v>
      </c>
      <c r="O154" s="15">
        <v>64.2241918358438</v>
      </c>
    </row>
    <row r="155" spans="1:15">
      <c r="A155" s="4"/>
      <c r="B155" s="10">
        <v>19</v>
      </c>
      <c r="C155" s="2">
        <v>19.498</v>
      </c>
      <c r="D155" s="2">
        <v>39.808</v>
      </c>
      <c r="E155" s="2">
        <v>7.3108</v>
      </c>
      <c r="F155" s="2">
        <v>12.578</v>
      </c>
      <c r="G155" s="2">
        <v>999.6</v>
      </c>
      <c r="H155" s="2">
        <v>952.6446</v>
      </c>
      <c r="I155" s="2">
        <v>0.27364</v>
      </c>
      <c r="J155" s="2">
        <v>3.44184392</v>
      </c>
      <c r="K155" s="2">
        <v>1.33196</v>
      </c>
      <c r="L155" s="2">
        <v>67.383</v>
      </c>
      <c r="M155" s="2">
        <f t="shared" si="20"/>
        <v>0.425925298838509</v>
      </c>
      <c r="N155" s="2">
        <v>87.8938</v>
      </c>
      <c r="O155" s="15">
        <v>71.4613635248201</v>
      </c>
    </row>
    <row r="156" spans="1:15">
      <c r="A156" s="4"/>
      <c r="B156" s="10">
        <v>22</v>
      </c>
      <c r="C156" s="2">
        <v>18.326</v>
      </c>
      <c r="D156" s="2">
        <v>35.92</v>
      </c>
      <c r="E156" s="2">
        <v>7.2671</v>
      </c>
      <c r="F156" s="2">
        <v>10.801</v>
      </c>
      <c r="G156" s="2">
        <v>815.7</v>
      </c>
      <c r="H156" s="2">
        <v>480.280999999999</v>
      </c>
      <c r="I156" s="2">
        <v>0.26</v>
      </c>
      <c r="J156" s="2">
        <v>2.80826</v>
      </c>
      <c r="K156" s="2">
        <v>1.3773</v>
      </c>
      <c r="L156" s="2">
        <v>56.578</v>
      </c>
      <c r="M156" s="2">
        <f t="shared" si="20"/>
        <v>0.36575124445498</v>
      </c>
      <c r="N156" s="2">
        <v>89.0827</v>
      </c>
      <c r="O156" s="15">
        <v>74.39865732332</v>
      </c>
    </row>
    <row r="157" spans="1:15">
      <c r="A157" s="4"/>
      <c r="B157" s="10">
        <v>1</v>
      </c>
      <c r="C157" s="2">
        <v>24.016</v>
      </c>
      <c r="D157" s="2">
        <v>60.625</v>
      </c>
      <c r="E157" s="2">
        <v>6.9766</v>
      </c>
      <c r="F157" s="2">
        <v>29.961</v>
      </c>
      <c r="G157" s="2">
        <v>695</v>
      </c>
      <c r="H157" s="2">
        <v>353.8872</v>
      </c>
      <c r="I157" s="2">
        <v>0.30786</v>
      </c>
      <c r="J157" s="2">
        <v>9.22379346</v>
      </c>
      <c r="K157" s="2">
        <v>0.74414</v>
      </c>
      <c r="L157" s="2">
        <v>83.634</v>
      </c>
      <c r="M157" s="2">
        <f t="shared" ref="M157:M164" si="21">F157/29.961</f>
        <v>1</v>
      </c>
      <c r="N157" s="2">
        <v>49.3007</v>
      </c>
      <c r="O157" s="15">
        <v>33.8309145177993</v>
      </c>
    </row>
    <row r="158" spans="1:15">
      <c r="A158" s="4"/>
      <c r="B158" s="10">
        <v>4</v>
      </c>
      <c r="C158" s="2">
        <v>59.161</v>
      </c>
      <c r="D158" s="2">
        <v>62.773</v>
      </c>
      <c r="E158" s="2">
        <v>8.7344</v>
      </c>
      <c r="F158" s="2">
        <v>27.51</v>
      </c>
      <c r="G158" s="2">
        <v>4911.2</v>
      </c>
      <c r="H158" s="2">
        <v>373.5137</v>
      </c>
      <c r="I158" s="2">
        <v>0.38242</v>
      </c>
      <c r="J158" s="2">
        <v>10.5203742</v>
      </c>
      <c r="K158" s="2">
        <v>0.94766</v>
      </c>
      <c r="L158" s="2">
        <v>80.359</v>
      </c>
      <c r="M158" s="2">
        <f t="shared" si="21"/>
        <v>0.918193651747272</v>
      </c>
      <c r="N158" s="2">
        <v>37.4141</v>
      </c>
      <c r="O158" s="15">
        <v>33.0633397758701</v>
      </c>
    </row>
    <row r="159" spans="1:15">
      <c r="A159" s="4"/>
      <c r="B159" s="10">
        <v>7</v>
      </c>
      <c r="C159" s="2">
        <v>58.106</v>
      </c>
      <c r="D159" s="2">
        <v>61.406</v>
      </c>
      <c r="E159" s="2">
        <v>8.8516</v>
      </c>
      <c r="F159" s="2">
        <v>24.105</v>
      </c>
      <c r="G159" s="2">
        <v>3938.2</v>
      </c>
      <c r="H159" s="2">
        <v>376.1275</v>
      </c>
      <c r="I159" s="2">
        <v>0.34988</v>
      </c>
      <c r="J159" s="2">
        <v>8.4338574</v>
      </c>
      <c r="K159" s="2">
        <v>1.10414</v>
      </c>
      <c r="L159" s="2">
        <v>76.773</v>
      </c>
      <c r="M159" s="2">
        <f t="shared" si="21"/>
        <v>0.804545909682587</v>
      </c>
      <c r="N159" s="2">
        <v>35.8784</v>
      </c>
      <c r="O159" s="15">
        <v>37.2777261498618</v>
      </c>
    </row>
    <row r="160" spans="1:15">
      <c r="A160" s="4"/>
      <c r="B160" s="10">
        <v>10</v>
      </c>
      <c r="C160" s="2">
        <v>45.728</v>
      </c>
      <c r="D160" s="2">
        <v>51.836</v>
      </c>
      <c r="E160" s="2">
        <v>8.2422</v>
      </c>
      <c r="F160" s="2">
        <v>22.471</v>
      </c>
      <c r="G160" s="2">
        <v>2386.1</v>
      </c>
      <c r="H160" s="2">
        <v>427.3981</v>
      </c>
      <c r="I160" s="2">
        <v>0.32981</v>
      </c>
      <c r="J160" s="2">
        <v>7.41116051</v>
      </c>
      <c r="K160" s="2">
        <v>1.19001</v>
      </c>
      <c r="L160" s="2">
        <v>70.707</v>
      </c>
      <c r="M160" s="2">
        <f t="shared" si="21"/>
        <v>0.750008344180768</v>
      </c>
      <c r="N160" s="2">
        <v>52.5818</v>
      </c>
      <c r="O160" s="15">
        <v>45.4492030491584</v>
      </c>
    </row>
    <row r="161" spans="1:15">
      <c r="A161" s="4"/>
      <c r="B161" s="10">
        <v>13</v>
      </c>
      <c r="C161" s="2">
        <v>36.951</v>
      </c>
      <c r="D161" s="2">
        <v>41.094</v>
      </c>
      <c r="E161" s="2">
        <v>7.7734</v>
      </c>
      <c r="F161" s="2">
        <v>19.339</v>
      </c>
      <c r="G161" s="2">
        <v>2015.4</v>
      </c>
      <c r="H161" s="2">
        <v>724.191399999999</v>
      </c>
      <c r="I161" s="2">
        <v>0.28731</v>
      </c>
      <c r="J161" s="2">
        <v>5.55628809</v>
      </c>
      <c r="K161" s="2">
        <v>1.30414</v>
      </c>
      <c r="L161" s="2">
        <v>69.913</v>
      </c>
      <c r="M161" s="2">
        <f t="shared" si="21"/>
        <v>0.645472447515103</v>
      </c>
      <c r="N161" s="2">
        <v>80.6194</v>
      </c>
      <c r="O161" s="15">
        <v>59.7091467483677</v>
      </c>
    </row>
    <row r="162" spans="1:15">
      <c r="A162" s="4"/>
      <c r="B162" s="10">
        <v>16</v>
      </c>
      <c r="C162" s="2">
        <v>30.406</v>
      </c>
      <c r="D162" s="2">
        <v>36.406</v>
      </c>
      <c r="E162" s="2">
        <v>7.0469</v>
      </c>
      <c r="F162" s="2">
        <v>13.074</v>
      </c>
      <c r="G162" s="2">
        <v>1413.1</v>
      </c>
      <c r="H162" s="2">
        <v>874.5527</v>
      </c>
      <c r="I162" s="2">
        <v>0.26226</v>
      </c>
      <c r="J162" s="2">
        <v>3.42878724</v>
      </c>
      <c r="K162" s="2">
        <v>1.35237</v>
      </c>
      <c r="L162" s="2">
        <v>65.088</v>
      </c>
      <c r="M162" s="2">
        <f t="shared" si="21"/>
        <v>0.436367277460699</v>
      </c>
      <c r="N162" s="2">
        <v>92.5491</v>
      </c>
      <c r="O162" s="15">
        <v>72.665747301075</v>
      </c>
    </row>
    <row r="163" spans="1:15">
      <c r="A163" s="4"/>
      <c r="B163" s="10">
        <v>19</v>
      </c>
      <c r="C163" s="2">
        <v>27.292</v>
      </c>
      <c r="D163" s="2">
        <v>34.844</v>
      </c>
      <c r="E163" s="2">
        <v>6.8359</v>
      </c>
      <c r="F163" s="2">
        <v>6.946</v>
      </c>
      <c r="G163" s="2">
        <v>787.6</v>
      </c>
      <c r="H163" s="2">
        <v>222.989099999999</v>
      </c>
      <c r="I163" s="2">
        <v>0.25463</v>
      </c>
      <c r="J163" s="2">
        <v>1.76865998</v>
      </c>
      <c r="K163" s="2">
        <v>1.4194</v>
      </c>
      <c r="L163" s="2">
        <v>57.936</v>
      </c>
      <c r="M163" s="2">
        <f t="shared" si="21"/>
        <v>0.231834718467341</v>
      </c>
      <c r="N163" s="2">
        <v>86.6833</v>
      </c>
      <c r="O163" s="15">
        <v>79.1567146917157</v>
      </c>
    </row>
    <row r="164" spans="1:15">
      <c r="A164" s="4"/>
      <c r="B164" s="10">
        <v>22</v>
      </c>
      <c r="C164" s="2">
        <v>23.835</v>
      </c>
      <c r="D164" s="2">
        <v>34.844</v>
      </c>
      <c r="E164" s="2">
        <v>6.9297</v>
      </c>
      <c r="F164" s="2">
        <v>4.63</v>
      </c>
      <c r="G164" s="2">
        <v>1343.6</v>
      </c>
      <c r="H164" s="2">
        <v>177.133</v>
      </c>
      <c r="I164" s="2">
        <v>0.24327</v>
      </c>
      <c r="J164" s="2">
        <v>1.1263401</v>
      </c>
      <c r="K164" s="2">
        <v>1.41117</v>
      </c>
      <c r="L164" s="2">
        <v>52.8</v>
      </c>
      <c r="M164" s="2">
        <f t="shared" si="21"/>
        <v>0.154534227829512</v>
      </c>
      <c r="N164" s="2">
        <v>88.2153</v>
      </c>
      <c r="O164" s="15">
        <v>82.9316708665929</v>
      </c>
    </row>
    <row r="165" spans="1:15">
      <c r="A165" s="4"/>
      <c r="B165" s="10">
        <v>1</v>
      </c>
      <c r="C165" s="2">
        <v>23.158</v>
      </c>
      <c r="D165" s="2">
        <v>62.383</v>
      </c>
      <c r="E165" s="2">
        <v>7.2344</v>
      </c>
      <c r="F165" s="2">
        <v>28.191</v>
      </c>
      <c r="G165" s="2">
        <v>556</v>
      </c>
      <c r="H165" s="2">
        <v>359.7326</v>
      </c>
      <c r="I165" s="2">
        <v>0.32032</v>
      </c>
      <c r="J165" s="2">
        <v>9.03014112</v>
      </c>
      <c r="K165" s="2">
        <v>0.69237</v>
      </c>
      <c r="L165" s="2">
        <v>84.254</v>
      </c>
      <c r="M165" s="2">
        <f t="shared" ref="M165:M172" si="22">F165/28.191</f>
        <v>1</v>
      </c>
      <c r="N165" s="2">
        <v>46.8313</v>
      </c>
      <c r="O165" s="15">
        <v>32.9602611193254</v>
      </c>
    </row>
    <row r="166" spans="1:15">
      <c r="A166" s="4"/>
      <c r="B166" s="10">
        <v>4</v>
      </c>
      <c r="C166" s="2">
        <v>41.833</v>
      </c>
      <c r="D166" s="2">
        <v>63.359</v>
      </c>
      <c r="E166" s="2">
        <v>7.7031</v>
      </c>
      <c r="F166" s="2">
        <v>28.327</v>
      </c>
      <c r="G166" s="2">
        <v>2200.8</v>
      </c>
      <c r="H166" s="2">
        <v>358.2093</v>
      </c>
      <c r="I166" s="2">
        <v>0.35004</v>
      </c>
      <c r="J166" s="2">
        <v>9.91558308</v>
      </c>
      <c r="K166" s="2">
        <v>0.94763</v>
      </c>
      <c r="L166" s="2">
        <v>77.258</v>
      </c>
      <c r="M166" s="2">
        <f t="shared" si="22"/>
        <v>1.00482423468483</v>
      </c>
      <c r="N166" s="2">
        <v>43.5646</v>
      </c>
      <c r="O166" s="15">
        <v>31.6066174897374</v>
      </c>
    </row>
    <row r="167" spans="1:15">
      <c r="A167" s="4"/>
      <c r="B167" s="10">
        <v>7</v>
      </c>
      <c r="C167" s="2">
        <v>57.249</v>
      </c>
      <c r="D167" s="2">
        <v>55.547</v>
      </c>
      <c r="E167" s="2">
        <v>8.3359</v>
      </c>
      <c r="F167" s="2">
        <v>29.825</v>
      </c>
      <c r="G167" s="2">
        <v>5027</v>
      </c>
      <c r="H167" s="2">
        <v>380.7599</v>
      </c>
      <c r="I167" s="2">
        <v>0.2951</v>
      </c>
      <c r="J167" s="2">
        <v>8.8013575</v>
      </c>
      <c r="K167" s="2">
        <v>1.1559</v>
      </c>
      <c r="L167" s="2">
        <v>75.689</v>
      </c>
      <c r="M167" s="2">
        <f t="shared" si="22"/>
        <v>1.05796176084566</v>
      </c>
      <c r="N167" s="2">
        <v>41.4938</v>
      </c>
      <c r="O167" s="15">
        <v>28.6528450600558</v>
      </c>
    </row>
    <row r="168" spans="1:15">
      <c r="A168" s="4"/>
      <c r="B168" s="10">
        <v>10</v>
      </c>
      <c r="C168" s="2">
        <v>55.164</v>
      </c>
      <c r="D168" s="2">
        <v>49.883</v>
      </c>
      <c r="E168" s="2">
        <v>8.6172</v>
      </c>
      <c r="F168" s="2">
        <v>27.782</v>
      </c>
      <c r="G168" s="2">
        <v>2687.3</v>
      </c>
      <c r="H168" s="2">
        <v>323.6826</v>
      </c>
      <c r="I168" s="2">
        <v>0.28249</v>
      </c>
      <c r="J168" s="2">
        <v>7.84813718</v>
      </c>
      <c r="K168" s="2">
        <v>1.33116</v>
      </c>
      <c r="L168" s="2">
        <v>69.932</v>
      </c>
      <c r="M168" s="2">
        <f t="shared" si="22"/>
        <v>0.985491823631656</v>
      </c>
      <c r="N168" s="2">
        <v>41.3911</v>
      </c>
      <c r="O168" s="15">
        <v>31.6492986857367</v>
      </c>
    </row>
    <row r="169" spans="1:15">
      <c r="A169" s="4"/>
      <c r="B169" s="10">
        <v>13</v>
      </c>
      <c r="C169" s="2">
        <v>42.27</v>
      </c>
      <c r="D169" s="2">
        <v>45.781</v>
      </c>
      <c r="E169" s="2">
        <v>7.8906</v>
      </c>
      <c r="F169" s="2">
        <v>25.603</v>
      </c>
      <c r="G169" s="2">
        <v>1853.3</v>
      </c>
      <c r="H169" s="2">
        <v>402.4424</v>
      </c>
      <c r="I169" s="2">
        <v>0.24871</v>
      </c>
      <c r="J169" s="2">
        <v>6.36772213</v>
      </c>
      <c r="K169" s="2">
        <v>1.38881</v>
      </c>
      <c r="L169" s="2">
        <v>71.463</v>
      </c>
      <c r="M169" s="2">
        <f t="shared" si="22"/>
        <v>0.908197651732823</v>
      </c>
      <c r="N169" s="2">
        <v>60.8829</v>
      </c>
      <c r="O169" s="15">
        <v>41.756201059497</v>
      </c>
    </row>
    <row r="170" spans="1:15">
      <c r="A170" s="4"/>
      <c r="B170" s="10">
        <v>16</v>
      </c>
      <c r="C170" s="2">
        <v>31.95</v>
      </c>
      <c r="D170" s="2">
        <v>40.703</v>
      </c>
      <c r="E170" s="2">
        <v>7.3984</v>
      </c>
      <c r="F170" s="2">
        <v>20.428</v>
      </c>
      <c r="G170" s="2">
        <v>1575.3</v>
      </c>
      <c r="H170" s="2">
        <v>582.332899999999</v>
      </c>
      <c r="I170" s="2">
        <v>0.24109</v>
      </c>
      <c r="J170" s="2">
        <v>4.92498652</v>
      </c>
      <c r="K170" s="2">
        <v>1.41353</v>
      </c>
      <c r="L170" s="2">
        <v>66.793</v>
      </c>
      <c r="M170" s="2">
        <f t="shared" si="22"/>
        <v>0.724628427512327</v>
      </c>
      <c r="N170" s="2">
        <v>84.026</v>
      </c>
      <c r="O170" s="15">
        <v>57.5977798382302</v>
      </c>
    </row>
    <row r="171" spans="1:15">
      <c r="A171" s="4"/>
      <c r="B171" s="10">
        <v>19</v>
      </c>
      <c r="C171" s="2">
        <v>29.18</v>
      </c>
      <c r="D171" s="2">
        <v>37.969</v>
      </c>
      <c r="E171" s="2">
        <v>7.3047</v>
      </c>
      <c r="F171" s="2">
        <v>21.109</v>
      </c>
      <c r="G171" s="2">
        <v>787.6</v>
      </c>
      <c r="H171" s="2">
        <v>424.1274</v>
      </c>
      <c r="I171" s="2">
        <v>0.19362</v>
      </c>
      <c r="J171" s="2">
        <v>4.08712458</v>
      </c>
      <c r="K171" s="2">
        <v>1.40525</v>
      </c>
      <c r="L171" s="2">
        <v>55.611</v>
      </c>
      <c r="M171" s="2">
        <f t="shared" si="22"/>
        <v>0.748785073250328</v>
      </c>
      <c r="N171" s="2">
        <v>85.4103</v>
      </c>
      <c r="O171" s="15">
        <v>57.0749642840123</v>
      </c>
    </row>
    <row r="172" spans="1:15">
      <c r="A172" s="4"/>
      <c r="B172" s="10">
        <v>22</v>
      </c>
      <c r="C172" s="2">
        <v>23.493</v>
      </c>
      <c r="D172" s="2">
        <v>37.578</v>
      </c>
      <c r="E172" s="2">
        <v>7.0938</v>
      </c>
      <c r="F172" s="2">
        <v>20.019</v>
      </c>
      <c r="G172" s="2">
        <v>810.8</v>
      </c>
      <c r="H172" s="2">
        <v>310.8454</v>
      </c>
      <c r="I172" s="2">
        <v>0.16109</v>
      </c>
      <c r="J172" s="2">
        <v>3.22486071</v>
      </c>
      <c r="K172" s="2">
        <v>1.38764</v>
      </c>
      <c r="L172" s="2">
        <v>55.901</v>
      </c>
      <c r="M172" s="2">
        <f t="shared" si="22"/>
        <v>0.710120251143982</v>
      </c>
      <c r="N172" s="2">
        <v>87.0895</v>
      </c>
      <c r="O172" s="15">
        <v>59.2850255947293</v>
      </c>
    </row>
    <row r="173" spans="1:15">
      <c r="A173" s="4"/>
      <c r="B173" s="10">
        <v>1</v>
      </c>
      <c r="C173" s="2">
        <v>23.844</v>
      </c>
      <c r="D173" s="2">
        <v>59.063</v>
      </c>
      <c r="E173" s="2">
        <v>7.0938</v>
      </c>
      <c r="F173" s="2">
        <v>30.097</v>
      </c>
      <c r="G173" s="2">
        <v>440.2</v>
      </c>
      <c r="H173" s="2">
        <v>340.637</v>
      </c>
      <c r="I173" s="2">
        <v>0.29665</v>
      </c>
      <c r="J173" s="2">
        <v>8.92827505</v>
      </c>
      <c r="K173" s="2">
        <v>0.7112</v>
      </c>
      <c r="L173" s="2">
        <v>83.014</v>
      </c>
      <c r="M173" s="2">
        <f t="shared" ref="M173:M180" si="23">F173/30.097</f>
        <v>1</v>
      </c>
      <c r="N173" s="2">
        <v>46.3335</v>
      </c>
      <c r="O173" s="15">
        <v>32.7847483381801</v>
      </c>
    </row>
    <row r="174" spans="1:15">
      <c r="A174" s="4"/>
      <c r="B174" s="10">
        <v>4</v>
      </c>
      <c r="C174" s="2">
        <v>45.779</v>
      </c>
      <c r="D174" s="2">
        <v>61.406</v>
      </c>
      <c r="E174" s="2">
        <v>7.7969</v>
      </c>
      <c r="F174" s="2">
        <v>29.28</v>
      </c>
      <c r="G174" s="2">
        <v>1853.3</v>
      </c>
      <c r="H174" s="2">
        <v>361.8701</v>
      </c>
      <c r="I174" s="2">
        <v>0.31641</v>
      </c>
      <c r="J174" s="2">
        <v>9.2644848</v>
      </c>
      <c r="K174" s="2">
        <v>0.99472</v>
      </c>
      <c r="L174" s="2">
        <v>78.343</v>
      </c>
      <c r="M174" s="2">
        <f t="shared" si="23"/>
        <v>0.972854437319334</v>
      </c>
      <c r="N174" s="2">
        <v>42.6241</v>
      </c>
      <c r="O174" s="15">
        <v>32.6128651175937</v>
      </c>
    </row>
    <row r="175" spans="1:15">
      <c r="A175" s="4"/>
      <c r="B175" s="10">
        <v>7</v>
      </c>
      <c r="C175" s="2">
        <v>56.219</v>
      </c>
      <c r="D175" s="2">
        <v>53.789</v>
      </c>
      <c r="E175" s="2">
        <v>8.4531</v>
      </c>
      <c r="F175" s="2">
        <v>25.739</v>
      </c>
      <c r="G175" s="2">
        <v>4471</v>
      </c>
      <c r="H175" s="2">
        <v>391.4318</v>
      </c>
      <c r="I175" s="2">
        <v>0.33993</v>
      </c>
      <c r="J175" s="2">
        <v>8.74945827</v>
      </c>
      <c r="K175" s="2">
        <v>1.0712</v>
      </c>
      <c r="L175" s="2">
        <v>78.479</v>
      </c>
      <c r="M175" s="2">
        <f t="shared" si="23"/>
        <v>0.855201515101173</v>
      </c>
      <c r="N175" s="2">
        <v>43.1519</v>
      </c>
      <c r="O175" s="15">
        <v>37.7223994632441</v>
      </c>
    </row>
    <row r="176" spans="1:15">
      <c r="A176" s="4"/>
      <c r="B176" s="10">
        <v>10</v>
      </c>
      <c r="C176" s="2">
        <v>50.188</v>
      </c>
      <c r="D176" s="2">
        <v>50.664</v>
      </c>
      <c r="E176" s="2">
        <v>8.5938</v>
      </c>
      <c r="F176" s="2">
        <v>29.28</v>
      </c>
      <c r="G176" s="2">
        <v>2223.9</v>
      </c>
      <c r="H176" s="2">
        <v>356.3431</v>
      </c>
      <c r="I176" s="2">
        <v>0.29494</v>
      </c>
      <c r="J176" s="2">
        <v>8.6358432</v>
      </c>
      <c r="K176" s="2">
        <v>1.27</v>
      </c>
      <c r="L176" s="2">
        <v>73.653</v>
      </c>
      <c r="M176" s="2">
        <f t="shared" si="23"/>
        <v>0.972854437319334</v>
      </c>
      <c r="N176" s="2">
        <v>40.8443</v>
      </c>
      <c r="O176" s="15">
        <v>31.9853487498104</v>
      </c>
    </row>
    <row r="177" spans="1:15">
      <c r="A177" s="4"/>
      <c r="B177" s="10">
        <v>13</v>
      </c>
      <c r="C177" s="2">
        <v>50.163</v>
      </c>
      <c r="D177" s="2">
        <v>44.414</v>
      </c>
      <c r="E177" s="2">
        <v>8.1719</v>
      </c>
      <c r="F177" s="2">
        <v>28.599</v>
      </c>
      <c r="G177" s="2">
        <v>903.5</v>
      </c>
      <c r="H177" s="2">
        <v>357.859599999999</v>
      </c>
      <c r="I177" s="2">
        <v>0.2649</v>
      </c>
      <c r="J177" s="2">
        <v>7.5758751</v>
      </c>
      <c r="K177" s="2">
        <v>1.37473</v>
      </c>
      <c r="L177" s="2">
        <v>66.502</v>
      </c>
      <c r="M177" s="2">
        <f t="shared" si="23"/>
        <v>0.95022759743496</v>
      </c>
      <c r="N177" s="2">
        <v>55.3976</v>
      </c>
      <c r="O177" s="15">
        <v>38.063375838789</v>
      </c>
    </row>
    <row r="178" spans="1:15">
      <c r="A178" s="4"/>
      <c r="B178" s="10">
        <v>16</v>
      </c>
      <c r="C178" s="2">
        <v>34.524</v>
      </c>
      <c r="D178" s="2">
        <v>41.094</v>
      </c>
      <c r="E178" s="2">
        <v>7.8203</v>
      </c>
      <c r="F178" s="2">
        <v>22.335</v>
      </c>
      <c r="G178" s="2">
        <v>880.3</v>
      </c>
      <c r="H178" s="2">
        <v>428.1493</v>
      </c>
      <c r="I178" s="2">
        <v>0.25603</v>
      </c>
      <c r="J178" s="2">
        <v>5.71843005</v>
      </c>
      <c r="K178" s="2">
        <v>1.34295</v>
      </c>
      <c r="L178" s="2">
        <v>59.196</v>
      </c>
      <c r="M178" s="2">
        <f t="shared" si="23"/>
        <v>0.742100541582217</v>
      </c>
      <c r="N178" s="2">
        <v>75.5718</v>
      </c>
      <c r="O178" s="15">
        <v>53.885865317536</v>
      </c>
    </row>
    <row r="179" spans="1:15">
      <c r="A179" s="4"/>
      <c r="B179" s="10">
        <v>19</v>
      </c>
      <c r="C179" s="2">
        <v>30.038</v>
      </c>
      <c r="D179" s="2">
        <v>38.555</v>
      </c>
      <c r="E179" s="2">
        <v>7.2109</v>
      </c>
      <c r="F179" s="2">
        <v>16.751</v>
      </c>
      <c r="G179" s="2">
        <v>718.1</v>
      </c>
      <c r="H179" s="2">
        <v>262.1141</v>
      </c>
      <c r="I179" s="2">
        <v>0.24342</v>
      </c>
      <c r="J179" s="2">
        <v>4.07752842</v>
      </c>
      <c r="K179" s="2">
        <v>1.40999</v>
      </c>
      <c r="L179" s="2">
        <v>55.456</v>
      </c>
      <c r="M179" s="2">
        <f t="shared" si="23"/>
        <v>0.556567099710935</v>
      </c>
      <c r="N179" s="2">
        <v>90.3549</v>
      </c>
      <c r="O179" s="15">
        <v>66.8620981971639</v>
      </c>
    </row>
    <row r="180" spans="1:15">
      <c r="A180" s="4"/>
      <c r="B180" s="11">
        <v>22</v>
      </c>
      <c r="C180" s="12">
        <v>23.492</v>
      </c>
      <c r="D180" s="12">
        <v>33.672</v>
      </c>
      <c r="E180" s="12">
        <v>6.9063</v>
      </c>
      <c r="F180" s="12">
        <v>14.572</v>
      </c>
      <c r="G180" s="12">
        <v>973</v>
      </c>
      <c r="H180" s="12">
        <v>354.4825</v>
      </c>
      <c r="I180" s="12">
        <v>0.20093</v>
      </c>
      <c r="J180" s="12">
        <v>2.92795196</v>
      </c>
      <c r="K180" s="12">
        <v>1.42531</v>
      </c>
      <c r="L180" s="12">
        <v>54.041</v>
      </c>
      <c r="M180" s="12">
        <f t="shared" si="23"/>
        <v>0.484167857261521</v>
      </c>
      <c r="N180" s="12">
        <v>95.2546</v>
      </c>
      <c r="O180" s="16">
        <v>71.619324133388</v>
      </c>
    </row>
    <row r="181" spans="1:1">
      <c r="A181" s="4"/>
    </row>
    <row r="182" spans="1:15">
      <c r="A182" s="6" t="s">
        <v>17</v>
      </c>
      <c r="B182" s="7">
        <v>1</v>
      </c>
      <c r="C182" s="8">
        <v>30.165</v>
      </c>
      <c r="D182" s="8">
        <v>67.805</v>
      </c>
      <c r="E182" s="8">
        <v>7.686</v>
      </c>
      <c r="F182" s="8">
        <v>19.7357710064635</v>
      </c>
      <c r="G182" s="8">
        <v>2299.7</v>
      </c>
      <c r="H182" s="8">
        <v>44.32</v>
      </c>
      <c r="I182" s="8">
        <v>2.46</v>
      </c>
      <c r="J182" s="8">
        <v>32.7162721893491</v>
      </c>
      <c r="K182" s="8">
        <v>2.6778</v>
      </c>
      <c r="L182" s="8">
        <v>87.143</v>
      </c>
      <c r="M182" s="8">
        <f t="shared" ref="M182:M192" si="24">F182/19.7357710064635</f>
        <v>1</v>
      </c>
      <c r="N182" s="8">
        <v>50.571</v>
      </c>
      <c r="O182" s="14">
        <v>34.2787929546996</v>
      </c>
    </row>
    <row r="183" spans="1:15">
      <c r="A183" s="9"/>
      <c r="B183" s="10">
        <v>3</v>
      </c>
      <c r="C183" s="2">
        <v>47.159</v>
      </c>
      <c r="D183" s="2">
        <v>70.549</v>
      </c>
      <c r="E183" s="2">
        <v>6.0235</v>
      </c>
      <c r="F183" s="2">
        <v>19.7357710064635</v>
      </c>
      <c r="G183" s="2">
        <v>3464.5</v>
      </c>
      <c r="H183" s="2">
        <v>8.21</v>
      </c>
      <c r="I183" s="2">
        <v>2.5422</v>
      </c>
      <c r="J183" s="2">
        <v>32.7162721893491</v>
      </c>
      <c r="K183" s="2">
        <v>4.1306</v>
      </c>
      <c r="L183" s="2">
        <v>80.238</v>
      </c>
      <c r="M183" s="2">
        <f t="shared" si="24"/>
        <v>1</v>
      </c>
      <c r="N183" s="2">
        <v>47.332</v>
      </c>
      <c r="O183" s="15">
        <v>33.1367963734826</v>
      </c>
    </row>
    <row r="184" spans="1:15">
      <c r="A184" s="9"/>
      <c r="B184" s="10">
        <v>5</v>
      </c>
      <c r="C184" s="2">
        <v>52.945</v>
      </c>
      <c r="D184" s="2">
        <v>68.262</v>
      </c>
      <c r="E184" s="2">
        <v>5.1546</v>
      </c>
      <c r="F184" s="2">
        <v>19.7357710064635</v>
      </c>
      <c r="G184" s="2">
        <v>6732.7</v>
      </c>
      <c r="H184" s="2">
        <v>69.58</v>
      </c>
      <c r="I184" s="2">
        <v>2.6297</v>
      </c>
      <c r="J184" s="2">
        <v>32.7162721893491</v>
      </c>
      <c r="K184" s="2">
        <v>4.9223</v>
      </c>
      <c r="L184" s="2">
        <v>76.19</v>
      </c>
      <c r="M184" s="2">
        <f t="shared" si="24"/>
        <v>1</v>
      </c>
      <c r="N184" s="2">
        <v>45.772</v>
      </c>
      <c r="O184" s="15">
        <v>32.5867764084631</v>
      </c>
    </row>
    <row r="185" spans="1:15">
      <c r="A185" s="9"/>
      <c r="B185" s="10">
        <v>7</v>
      </c>
      <c r="C185" s="2">
        <v>47.027</v>
      </c>
      <c r="D185" s="2">
        <v>66.28</v>
      </c>
      <c r="E185" s="2">
        <v>6.1686</v>
      </c>
      <c r="F185" s="2">
        <v>19.7357710064635</v>
      </c>
      <c r="G185" s="2">
        <v>8386.6</v>
      </c>
      <c r="H185" s="2">
        <v>104.34</v>
      </c>
      <c r="I185" s="2">
        <v>2.5009</v>
      </c>
      <c r="J185" s="2">
        <v>32.7162721893491</v>
      </c>
      <c r="K185" s="2">
        <v>4.4744</v>
      </c>
      <c r="L185" s="2">
        <v>74.643</v>
      </c>
      <c r="M185" s="2">
        <f t="shared" si="24"/>
        <v>1</v>
      </c>
      <c r="N185" s="2">
        <v>51.653</v>
      </c>
      <c r="O185" s="15">
        <v>34.6602811612067</v>
      </c>
    </row>
    <row r="186" spans="1:15">
      <c r="A186" s="9"/>
      <c r="B186" s="10">
        <v>9</v>
      </c>
      <c r="C186" s="2">
        <v>43.747</v>
      </c>
      <c r="D186" s="2">
        <v>64.756</v>
      </c>
      <c r="E186" s="2">
        <v>7.1305</v>
      </c>
      <c r="F186" s="2">
        <v>19.7357710064635</v>
      </c>
      <c r="G186" s="2">
        <v>11459.5</v>
      </c>
      <c r="H186" s="2">
        <v>108.1</v>
      </c>
      <c r="I186" s="2">
        <v>2.4051</v>
      </c>
      <c r="J186" s="2">
        <v>32.7162721893491</v>
      </c>
      <c r="K186" s="2">
        <v>3.3653</v>
      </c>
      <c r="L186" s="2">
        <v>72.143</v>
      </c>
      <c r="M186" s="2">
        <f t="shared" si="24"/>
        <v>1</v>
      </c>
      <c r="N186" s="2">
        <v>62.399</v>
      </c>
      <c r="O186" s="15">
        <v>38.4490725356301</v>
      </c>
    </row>
    <row r="187" spans="1:15">
      <c r="A187" s="9"/>
      <c r="B187" s="10">
        <v>11</v>
      </c>
      <c r="C187" s="2">
        <v>37.665</v>
      </c>
      <c r="D187" s="2">
        <v>62.774</v>
      </c>
      <c r="E187" s="2">
        <v>7.5743</v>
      </c>
      <c r="F187" s="2">
        <v>19.7357710064635</v>
      </c>
      <c r="G187" s="2">
        <v>13407</v>
      </c>
      <c r="H187" s="2">
        <v>196.04</v>
      </c>
      <c r="I187" s="2">
        <v>2.4001</v>
      </c>
      <c r="J187" s="2">
        <v>32.7162721893491</v>
      </c>
      <c r="K187" s="2">
        <v>3.0826</v>
      </c>
      <c r="L187" s="2">
        <v>70.238</v>
      </c>
      <c r="M187" s="2">
        <f t="shared" si="24"/>
        <v>1</v>
      </c>
      <c r="N187" s="2">
        <v>71.285</v>
      </c>
      <c r="O187" s="15">
        <v>41.5820708748377</v>
      </c>
    </row>
    <row r="188" spans="1:15">
      <c r="A188" s="9"/>
      <c r="B188" s="10">
        <v>13</v>
      </c>
      <c r="C188" s="2">
        <v>37.681</v>
      </c>
      <c r="D188" s="2">
        <v>60.488</v>
      </c>
      <c r="E188" s="2">
        <v>7.7454</v>
      </c>
      <c r="F188" s="2">
        <v>19.7357710064635</v>
      </c>
      <c r="G188" s="2">
        <v>13299.2</v>
      </c>
      <c r="H188" s="2">
        <v>339.37</v>
      </c>
      <c r="I188" s="2">
        <v>2.3863</v>
      </c>
      <c r="J188" s="2">
        <v>32.7162721893491</v>
      </c>
      <c r="K188" s="2">
        <v>2.0066</v>
      </c>
      <c r="L188" s="2">
        <v>69.405</v>
      </c>
      <c r="M188" s="2">
        <f t="shared" si="24"/>
        <v>1</v>
      </c>
      <c r="N188" s="2">
        <v>84.601</v>
      </c>
      <c r="O188" s="15">
        <v>46.2769848839407</v>
      </c>
    </row>
    <row r="189" spans="1:15">
      <c r="A189" s="9"/>
      <c r="B189" s="10">
        <v>15</v>
      </c>
      <c r="C189" s="2">
        <v>35.061</v>
      </c>
      <c r="D189" s="2">
        <v>58.506</v>
      </c>
      <c r="E189" s="2">
        <v>7.8917</v>
      </c>
      <c r="F189" s="2">
        <v>19.7357710064635</v>
      </c>
      <c r="G189" s="2">
        <v>12066</v>
      </c>
      <c r="H189" s="2">
        <v>480.5</v>
      </c>
      <c r="I189" s="2">
        <v>2.2866</v>
      </c>
      <c r="J189" s="2">
        <v>32.7162721893491</v>
      </c>
      <c r="K189" s="2">
        <v>2.0876</v>
      </c>
      <c r="L189" s="2">
        <v>68.69</v>
      </c>
      <c r="M189" s="2">
        <f t="shared" si="24"/>
        <v>1</v>
      </c>
      <c r="N189" s="2">
        <v>83.225</v>
      </c>
      <c r="O189" s="15">
        <v>45.7918390686414</v>
      </c>
    </row>
    <row r="190" spans="1:15">
      <c r="A190" s="9"/>
      <c r="B190" s="10">
        <v>17</v>
      </c>
      <c r="C190" s="2">
        <v>34.252</v>
      </c>
      <c r="D190" s="2">
        <v>57.591</v>
      </c>
      <c r="E190" s="2">
        <v>7.8148</v>
      </c>
      <c r="F190" s="2">
        <v>19.7357710064635</v>
      </c>
      <c r="G190" s="2">
        <v>11958.2</v>
      </c>
      <c r="H190" s="2">
        <v>566.23</v>
      </c>
      <c r="I190" s="2">
        <v>2.2388</v>
      </c>
      <c r="J190" s="2">
        <v>32.7162721893491</v>
      </c>
      <c r="K190" s="2">
        <v>1.9537</v>
      </c>
      <c r="L190" s="2">
        <v>67.976</v>
      </c>
      <c r="M190" s="2">
        <f t="shared" si="24"/>
        <v>1</v>
      </c>
      <c r="N190" s="2">
        <v>84.515</v>
      </c>
      <c r="O190" s="15">
        <v>46.2466632704845</v>
      </c>
    </row>
    <row r="191" spans="1:15">
      <c r="A191" s="9"/>
      <c r="B191" s="10">
        <v>19</v>
      </c>
      <c r="C191" s="2">
        <v>35.093</v>
      </c>
      <c r="D191" s="2">
        <v>56.524</v>
      </c>
      <c r="E191" s="2">
        <v>8.0851</v>
      </c>
      <c r="F191" s="2">
        <v>19.7357710064635</v>
      </c>
      <c r="G191" s="2">
        <v>12291</v>
      </c>
      <c r="H191" s="2">
        <v>658.59</v>
      </c>
      <c r="I191" s="2">
        <v>2.2</v>
      </c>
      <c r="J191" s="2">
        <v>32.7162721893491</v>
      </c>
      <c r="K191" s="2">
        <v>3.1586</v>
      </c>
      <c r="L191" s="2">
        <v>68.095</v>
      </c>
      <c r="M191" s="2">
        <f t="shared" si="24"/>
        <v>1</v>
      </c>
      <c r="N191" s="2">
        <v>89.692</v>
      </c>
      <c r="O191" s="15">
        <v>48.0719538851681</v>
      </c>
    </row>
    <row r="192" spans="1:15">
      <c r="A192" s="9"/>
      <c r="B192" s="11">
        <v>21</v>
      </c>
      <c r="C192" s="12">
        <v>34.45</v>
      </c>
      <c r="D192" s="12">
        <v>55.762</v>
      </c>
      <c r="E192" s="12">
        <v>7.9586</v>
      </c>
      <c r="F192" s="12">
        <v>19.7357710064635</v>
      </c>
      <c r="G192" s="12">
        <v>11449.5</v>
      </c>
      <c r="H192" s="12">
        <v>638.02</v>
      </c>
      <c r="I192" s="12">
        <v>2.1771</v>
      </c>
      <c r="J192" s="12">
        <v>32.7162721893491</v>
      </c>
      <c r="K192" s="12">
        <v>2.843</v>
      </c>
      <c r="L192" s="12">
        <v>66.19</v>
      </c>
      <c r="M192" s="12">
        <f t="shared" si="24"/>
        <v>1</v>
      </c>
      <c r="N192" s="12">
        <v>97.714</v>
      </c>
      <c r="O192" s="16">
        <v>50.9003257822111</v>
      </c>
    </row>
    <row r="193" spans="1:15">
      <c r="A193" s="9"/>
      <c r="B193" s="5"/>
      <c r="O193" s="13"/>
    </row>
    <row r="194" spans="1:15">
      <c r="A194" s="6" t="s">
        <v>18</v>
      </c>
      <c r="B194" s="7">
        <v>0</v>
      </c>
      <c r="C194" s="8">
        <v>27.127</v>
      </c>
      <c r="D194" s="8">
        <v>64.8892</v>
      </c>
      <c r="E194" s="8">
        <v>6.2436</v>
      </c>
      <c r="F194" s="8">
        <v>23.4545</v>
      </c>
      <c r="G194" s="8">
        <v>494.97</v>
      </c>
      <c r="H194" s="8">
        <v>400.4</v>
      </c>
      <c r="I194" s="8">
        <v>1.8111</v>
      </c>
      <c r="J194" s="8">
        <v>42.47844495</v>
      </c>
      <c r="K194" s="8">
        <v>2.26279</v>
      </c>
      <c r="L194" s="8">
        <v>68.6895</v>
      </c>
      <c r="M194" s="8">
        <f t="shared" ref="M194:M214" si="25">F194/23.4545</f>
        <v>1</v>
      </c>
      <c r="N194" s="8">
        <v>60.774</v>
      </c>
      <c r="O194" s="14">
        <v>37.876135072068</v>
      </c>
    </row>
    <row r="195" spans="1:15">
      <c r="A195" s="9"/>
      <c r="B195" s="10">
        <v>4</v>
      </c>
      <c r="C195" s="2">
        <v>50.686</v>
      </c>
      <c r="D195" s="2">
        <v>58.1953</v>
      </c>
      <c r="E195" s="2">
        <v>8.0527</v>
      </c>
      <c r="F195" s="2">
        <v>19.9713</v>
      </c>
      <c r="G195" s="2">
        <v>1269.16</v>
      </c>
      <c r="H195" s="2">
        <v>624.85</v>
      </c>
      <c r="I195" s="2">
        <v>1.8141</v>
      </c>
      <c r="J195" s="2">
        <v>36.22993533</v>
      </c>
      <c r="K195" s="2">
        <v>2.91739</v>
      </c>
      <c r="L195" s="2">
        <v>60.7333</v>
      </c>
      <c r="M195" s="2">
        <f t="shared" si="25"/>
        <v>0.851491185060436</v>
      </c>
      <c r="N195" s="2">
        <v>58.75</v>
      </c>
      <c r="O195" s="15">
        <v>43.3771961056305</v>
      </c>
    </row>
    <row r="196" spans="1:15">
      <c r="A196" s="9"/>
      <c r="B196" s="10">
        <v>9</v>
      </c>
      <c r="C196" s="2">
        <v>33.562</v>
      </c>
      <c r="D196" s="2">
        <v>54.08775</v>
      </c>
      <c r="E196" s="2">
        <v>8.6699</v>
      </c>
      <c r="F196" s="2">
        <v>18.0287</v>
      </c>
      <c r="G196" s="2">
        <v>930.47</v>
      </c>
      <c r="H196" s="2">
        <v>803.77</v>
      </c>
      <c r="I196" s="2">
        <v>1.8448</v>
      </c>
      <c r="J196" s="2">
        <v>33.25934576</v>
      </c>
      <c r="K196" s="2">
        <v>2.64903</v>
      </c>
      <c r="L196" s="2">
        <v>57.6838</v>
      </c>
      <c r="M196" s="2">
        <f t="shared" si="25"/>
        <v>0.768666993540685</v>
      </c>
      <c r="N196" s="2">
        <v>68.2</v>
      </c>
      <c r="O196" s="15">
        <v>50.1750075433545</v>
      </c>
    </row>
    <row r="197" spans="1:15">
      <c r="A197" s="9"/>
      <c r="B197" s="10">
        <v>15</v>
      </c>
      <c r="C197" s="2">
        <v>27.348</v>
      </c>
      <c r="D197" s="2">
        <v>50.6679</v>
      </c>
      <c r="E197" s="2">
        <v>8.4028</v>
      </c>
      <c r="F197" s="2">
        <v>16.823</v>
      </c>
      <c r="G197" s="2">
        <v>779.53</v>
      </c>
      <c r="H197" s="2">
        <v>1269.08</v>
      </c>
      <c r="I197" s="2">
        <v>1.9354</v>
      </c>
      <c r="J197" s="2">
        <v>32.5592342</v>
      </c>
      <c r="K197" s="2">
        <v>2.32317</v>
      </c>
      <c r="L197" s="2">
        <v>55.8743</v>
      </c>
      <c r="M197" s="2">
        <f t="shared" si="25"/>
        <v>0.717261079963333</v>
      </c>
      <c r="N197" s="2">
        <v>80.197</v>
      </c>
      <c r="O197" s="15">
        <v>56.5560656825249</v>
      </c>
    </row>
    <row r="198" spans="1:15">
      <c r="A198" s="9"/>
      <c r="B198" s="10">
        <v>21</v>
      </c>
      <c r="C198" s="2">
        <v>23.945</v>
      </c>
      <c r="D198" s="2">
        <v>49.3773</v>
      </c>
      <c r="E198" s="2">
        <v>8.5716</v>
      </c>
      <c r="F198" s="2">
        <v>16.1531</v>
      </c>
      <c r="G198" s="2">
        <v>609.4</v>
      </c>
      <c r="H198" s="2">
        <v>1522.71</v>
      </c>
      <c r="I198" s="2">
        <v>1.9611</v>
      </c>
      <c r="J198" s="2">
        <v>31.67784441</v>
      </c>
      <c r="K198" s="2">
        <v>2.21527</v>
      </c>
      <c r="L198" s="2">
        <v>54.9445</v>
      </c>
      <c r="M198" s="2">
        <f t="shared" si="25"/>
        <v>0.688699396704257</v>
      </c>
      <c r="N198" s="2">
        <v>88.731</v>
      </c>
      <c r="O198" s="15">
        <v>60.760183155119</v>
      </c>
    </row>
    <row r="199" spans="1:15">
      <c r="A199" s="9"/>
      <c r="B199" s="10">
        <v>27</v>
      </c>
      <c r="C199" s="2">
        <v>21.319</v>
      </c>
      <c r="D199" s="2">
        <v>48.4825</v>
      </c>
      <c r="E199" s="2">
        <v>8.3041</v>
      </c>
      <c r="F199" s="2">
        <v>15.6507</v>
      </c>
      <c r="G199" s="2">
        <v>477.66</v>
      </c>
      <c r="H199" s="2">
        <v>1684.77</v>
      </c>
      <c r="I199" s="2">
        <v>1.9211</v>
      </c>
      <c r="J199" s="2">
        <v>30.06655977</v>
      </c>
      <c r="K199" s="2">
        <v>2.11999</v>
      </c>
      <c r="L199" s="2">
        <v>54.097</v>
      </c>
      <c r="M199" s="2">
        <f t="shared" si="25"/>
        <v>0.667279200153489</v>
      </c>
      <c r="N199" s="2">
        <v>91.071</v>
      </c>
      <c r="O199" s="15">
        <v>62.4815881498107</v>
      </c>
    </row>
    <row r="200" spans="1:15">
      <c r="A200" s="9"/>
      <c r="B200" s="10">
        <v>32</v>
      </c>
      <c r="C200" s="2">
        <v>19.158</v>
      </c>
      <c r="D200" s="2">
        <v>47.2609</v>
      </c>
      <c r="E200" s="2">
        <v>8.2298</v>
      </c>
      <c r="F200" s="2">
        <v>15.3158</v>
      </c>
      <c r="G200" s="2">
        <v>434.38</v>
      </c>
      <c r="H200" s="2">
        <v>1777.89</v>
      </c>
      <c r="I200" s="2">
        <v>1.9285</v>
      </c>
      <c r="J200" s="2">
        <v>29.5365203</v>
      </c>
      <c r="K200" s="2">
        <v>1.98664</v>
      </c>
      <c r="L200" s="2">
        <v>52.7924</v>
      </c>
      <c r="M200" s="2">
        <f t="shared" si="25"/>
        <v>0.653000490311028</v>
      </c>
      <c r="N200" s="2">
        <v>87.401</v>
      </c>
      <c r="O200" s="15">
        <v>61.7851548163203</v>
      </c>
    </row>
    <row r="201" spans="1:15">
      <c r="A201" s="4"/>
      <c r="B201" s="10">
        <v>0</v>
      </c>
      <c r="C201" s="2">
        <v>27.127</v>
      </c>
      <c r="D201" s="2">
        <v>64.037</v>
      </c>
      <c r="E201" s="2">
        <v>6.4231</v>
      </c>
      <c r="F201" s="2">
        <v>23.4545</v>
      </c>
      <c r="G201" s="2">
        <v>494.97</v>
      </c>
      <c r="H201" s="2">
        <v>400.4</v>
      </c>
      <c r="I201" s="2">
        <v>1.8122</v>
      </c>
      <c r="J201" s="2">
        <v>42.5042449</v>
      </c>
      <c r="K201" s="2">
        <v>2.17307</v>
      </c>
      <c r="L201" s="2">
        <v>68.5438</v>
      </c>
      <c r="M201" s="2">
        <f t="shared" si="25"/>
        <v>1</v>
      </c>
      <c r="N201" s="2">
        <v>59.864</v>
      </c>
      <c r="O201" s="15">
        <v>37.5552900924732</v>
      </c>
    </row>
    <row r="202" spans="1:15">
      <c r="A202" s="4"/>
      <c r="B202" s="10">
        <v>4</v>
      </c>
      <c r="C202" s="2">
        <v>56.608</v>
      </c>
      <c r="D202" s="2">
        <v>55.9498</v>
      </c>
      <c r="E202" s="2">
        <v>8.2194</v>
      </c>
      <c r="F202" s="2">
        <v>19.5694</v>
      </c>
      <c r="G202" s="2">
        <v>1461</v>
      </c>
      <c r="H202" s="2">
        <v>607.65</v>
      </c>
      <c r="I202" s="2">
        <v>1.80079999999999</v>
      </c>
      <c r="J202" s="2">
        <v>35.2405755199998</v>
      </c>
      <c r="K202" s="2">
        <v>3.28919</v>
      </c>
      <c r="L202" s="2">
        <v>57.9452</v>
      </c>
      <c r="M202" s="2">
        <f t="shared" si="25"/>
        <v>0.834355880534652</v>
      </c>
      <c r="N202" s="2">
        <v>53.647</v>
      </c>
      <c r="O202" s="15">
        <v>42.2950605356052</v>
      </c>
    </row>
    <row r="203" spans="1:15">
      <c r="A203" s="4"/>
      <c r="B203" s="10">
        <v>9</v>
      </c>
      <c r="C203" s="2">
        <v>36.992</v>
      </c>
      <c r="D203" s="2">
        <v>50.17725</v>
      </c>
      <c r="E203" s="2">
        <v>8.6891</v>
      </c>
      <c r="F203" s="2">
        <v>16.555</v>
      </c>
      <c r="G203" s="2">
        <v>972.63</v>
      </c>
      <c r="H203" s="2">
        <v>712.22</v>
      </c>
      <c r="I203" s="2">
        <v>1.9259</v>
      </c>
      <c r="J203" s="2">
        <v>31.8832745</v>
      </c>
      <c r="K203" s="2">
        <v>2.604165</v>
      </c>
      <c r="L203" s="2">
        <v>55.2995</v>
      </c>
      <c r="M203" s="2">
        <f t="shared" si="25"/>
        <v>0.705834701230041</v>
      </c>
      <c r="N203" s="2">
        <v>76.947</v>
      </c>
      <c r="O203" s="15">
        <v>55.8883526038075</v>
      </c>
    </row>
    <row r="204" spans="1:15">
      <c r="A204" s="4"/>
      <c r="B204" s="10">
        <v>15</v>
      </c>
      <c r="C204" s="2">
        <v>29.843</v>
      </c>
      <c r="D204" s="2">
        <v>46.2543</v>
      </c>
      <c r="E204" s="2">
        <v>8.3003</v>
      </c>
      <c r="F204" s="2">
        <v>15.3493</v>
      </c>
      <c r="G204" s="2">
        <v>714.28</v>
      </c>
      <c r="H204" s="2">
        <v>1400.59</v>
      </c>
      <c r="I204" s="2">
        <v>1.9182</v>
      </c>
      <c r="J204" s="2">
        <v>29.44302726</v>
      </c>
      <c r="K204" s="2">
        <v>1.91294</v>
      </c>
      <c r="L204" s="2">
        <v>52.4258</v>
      </c>
      <c r="M204" s="2">
        <f t="shared" si="25"/>
        <v>0.654428787652689</v>
      </c>
      <c r="N204" s="2">
        <v>88.033</v>
      </c>
      <c r="O204" s="15">
        <v>61.9482131864825</v>
      </c>
    </row>
    <row r="205" spans="1:15">
      <c r="A205" s="4"/>
      <c r="B205" s="10">
        <v>21</v>
      </c>
      <c r="C205" s="2">
        <v>27.375</v>
      </c>
      <c r="D205" s="2">
        <v>45.3505</v>
      </c>
      <c r="E205" s="2">
        <v>8.469</v>
      </c>
      <c r="F205" s="2">
        <v>14.8804</v>
      </c>
      <c r="G205" s="2">
        <v>521.2</v>
      </c>
      <c r="H205" s="2">
        <v>1814.43</v>
      </c>
      <c r="I205" s="2">
        <v>1.95339999999999</v>
      </c>
      <c r="J205" s="2">
        <v>29.0673733599999</v>
      </c>
      <c r="K205" s="2">
        <v>1.80501</v>
      </c>
      <c r="L205" s="2">
        <v>51.4232</v>
      </c>
      <c r="M205" s="2">
        <f t="shared" si="25"/>
        <v>0.634436888443582</v>
      </c>
      <c r="N205" s="2">
        <v>81.989</v>
      </c>
      <c r="O205" s="15">
        <v>60.6538432150438</v>
      </c>
    </row>
    <row r="206" spans="1:15">
      <c r="A206" s="4"/>
      <c r="B206" s="10">
        <v>27</v>
      </c>
      <c r="C206" s="2">
        <v>23.657</v>
      </c>
      <c r="D206" s="2">
        <v>44.3004</v>
      </c>
      <c r="E206" s="2">
        <v>8.3041</v>
      </c>
      <c r="F206" s="2">
        <v>14.6124</v>
      </c>
      <c r="G206" s="2">
        <v>404.79</v>
      </c>
      <c r="H206" s="2">
        <v>1987.97</v>
      </c>
      <c r="I206" s="2">
        <v>1.9106</v>
      </c>
      <c r="J206" s="2">
        <v>27.91845144</v>
      </c>
      <c r="K206" s="2">
        <v>1.7482</v>
      </c>
      <c r="L206" s="2">
        <v>50.2811</v>
      </c>
      <c r="M206" s="2">
        <f t="shared" si="25"/>
        <v>0.62301050971029</v>
      </c>
      <c r="N206" s="2">
        <v>94.715</v>
      </c>
      <c r="O206" s="15">
        <v>65.6188987011679</v>
      </c>
    </row>
    <row r="207" spans="1:15">
      <c r="A207" s="4"/>
      <c r="B207" s="10">
        <v>32</v>
      </c>
      <c r="C207" s="2">
        <v>21.652</v>
      </c>
      <c r="D207" s="2">
        <v>42.8459</v>
      </c>
      <c r="E207" s="2">
        <v>8.063</v>
      </c>
      <c r="F207" s="2">
        <v>14.4115</v>
      </c>
      <c r="G207" s="2">
        <v>376.89</v>
      </c>
      <c r="H207" s="2">
        <v>2029.59</v>
      </c>
      <c r="I207" s="2">
        <v>1.88719999999999</v>
      </c>
      <c r="J207" s="2">
        <v>27.1973827999999</v>
      </c>
      <c r="K207" s="2">
        <v>1.65973</v>
      </c>
      <c r="L207" s="2">
        <v>48.4619</v>
      </c>
      <c r="M207" s="2">
        <f t="shared" si="25"/>
        <v>0.614444989234475</v>
      </c>
      <c r="N207" s="2">
        <v>101.068</v>
      </c>
      <c r="O207" s="15">
        <v>68.2172627187249</v>
      </c>
    </row>
    <row r="208" spans="1:15">
      <c r="A208" s="4"/>
      <c r="B208" s="10">
        <v>0</v>
      </c>
      <c r="C208" s="2">
        <v>27.127</v>
      </c>
      <c r="D208" s="2">
        <v>64.1145</v>
      </c>
      <c r="E208" s="2">
        <v>6.3076</v>
      </c>
      <c r="F208" s="2">
        <v>23.4545</v>
      </c>
      <c r="G208" s="2">
        <v>494.97</v>
      </c>
      <c r="H208" s="2">
        <v>400.4</v>
      </c>
      <c r="I208" s="2">
        <v>1.812</v>
      </c>
      <c r="J208" s="2">
        <v>42.499554</v>
      </c>
      <c r="K208" s="2">
        <v>2.07692</v>
      </c>
      <c r="L208" s="2">
        <v>68.5438</v>
      </c>
      <c r="M208" s="2">
        <f t="shared" si="25"/>
        <v>1</v>
      </c>
      <c r="N208" s="2">
        <v>59.864</v>
      </c>
      <c r="O208" s="15">
        <v>37.5552900924732</v>
      </c>
    </row>
    <row r="209" spans="1:15">
      <c r="A209" s="4"/>
      <c r="B209" s="10">
        <v>4</v>
      </c>
      <c r="C209" s="2">
        <v>46.632</v>
      </c>
      <c r="D209" s="2">
        <v>52.7755</v>
      </c>
      <c r="E209" s="2">
        <v>8.322</v>
      </c>
      <c r="F209" s="2">
        <v>20.2392</v>
      </c>
      <c r="G209" s="2">
        <v>1180.92</v>
      </c>
      <c r="H209" s="2">
        <v>670.6</v>
      </c>
      <c r="I209" s="2">
        <v>1.7899</v>
      </c>
      <c r="J209" s="2">
        <v>36.22614408</v>
      </c>
      <c r="K209" s="2">
        <v>2.48788</v>
      </c>
      <c r="L209" s="2">
        <v>60.9524</v>
      </c>
      <c r="M209" s="2">
        <f t="shared" si="25"/>
        <v>0.862913300219574</v>
      </c>
      <c r="N209" s="2">
        <v>63.487</v>
      </c>
      <c r="O209" s="15">
        <v>44.56936945422</v>
      </c>
    </row>
    <row r="210" spans="1:15">
      <c r="A210" s="4"/>
      <c r="B210" s="10">
        <v>9</v>
      </c>
      <c r="C210" s="2">
        <v>31.535</v>
      </c>
      <c r="D210" s="2">
        <v>46.6536</v>
      </c>
      <c r="E210" s="2">
        <v>8.75965</v>
      </c>
      <c r="F210" s="2">
        <v>18.0957</v>
      </c>
      <c r="G210" s="2">
        <v>861.37</v>
      </c>
      <c r="H210" s="2">
        <v>900.96</v>
      </c>
      <c r="I210" s="2">
        <v>1.84829999999999</v>
      </c>
      <c r="J210" s="2">
        <v>33.4462823099998</v>
      </c>
      <c r="K210" s="2">
        <v>2.350975</v>
      </c>
      <c r="L210" s="2">
        <v>58.12355</v>
      </c>
      <c r="M210" s="2">
        <f t="shared" si="25"/>
        <v>0.771523588224008</v>
      </c>
      <c r="N210" s="2">
        <v>81.503</v>
      </c>
      <c r="O210" s="15">
        <v>54.7457975906473</v>
      </c>
    </row>
    <row r="211" spans="1:15">
      <c r="A211" s="4"/>
      <c r="B211" s="10">
        <v>15</v>
      </c>
      <c r="C211" s="2">
        <v>24.386</v>
      </c>
      <c r="D211" s="2">
        <v>42.9244</v>
      </c>
      <c r="E211" s="2">
        <v>8.5951</v>
      </c>
      <c r="F211" s="2">
        <v>16.4545</v>
      </c>
      <c r="G211" s="2">
        <v>737.33</v>
      </c>
      <c r="H211" s="2">
        <v>1297.62</v>
      </c>
      <c r="I211" s="2">
        <v>1.9454</v>
      </c>
      <c r="J211" s="2">
        <v>32.0105843</v>
      </c>
      <c r="K211" s="2">
        <v>2.21424</v>
      </c>
      <c r="L211" s="2">
        <v>55.1396</v>
      </c>
      <c r="M211" s="2">
        <f t="shared" si="25"/>
        <v>0.701549809205057</v>
      </c>
      <c r="N211" s="2">
        <v>86.029</v>
      </c>
      <c r="O211" s="15">
        <v>59.2697667086957</v>
      </c>
    </row>
    <row r="212" spans="1:15">
      <c r="A212" s="4"/>
      <c r="B212" s="10">
        <v>21</v>
      </c>
      <c r="C212" s="2">
        <v>22.228</v>
      </c>
      <c r="D212" s="2">
        <v>41.8657</v>
      </c>
      <c r="E212" s="2">
        <v>8.3153</v>
      </c>
      <c r="F212" s="2">
        <v>15.6172</v>
      </c>
      <c r="G212" s="2">
        <v>574.87</v>
      </c>
      <c r="H212" s="2">
        <v>1579.88</v>
      </c>
      <c r="I212" s="2">
        <v>1.9217</v>
      </c>
      <c r="J212" s="2">
        <v>30.01157324</v>
      </c>
      <c r="K212" s="2">
        <v>2.17042</v>
      </c>
      <c r="L212" s="2">
        <v>54.2852</v>
      </c>
      <c r="M212" s="2">
        <f t="shared" si="25"/>
        <v>0.665850902811827</v>
      </c>
      <c r="N212" s="2">
        <v>93.47</v>
      </c>
      <c r="O212" s="15">
        <v>63.3871903655295</v>
      </c>
    </row>
    <row r="213" spans="1:15">
      <c r="A213" s="4"/>
      <c r="B213" s="10">
        <v>27</v>
      </c>
      <c r="C213" s="2">
        <v>17.578</v>
      </c>
      <c r="D213" s="2">
        <v>40.739</v>
      </c>
      <c r="E213" s="2">
        <v>8.1118</v>
      </c>
      <c r="F213" s="2">
        <v>15.2153</v>
      </c>
      <c r="G213" s="2">
        <v>431.69</v>
      </c>
      <c r="H213" s="2">
        <v>1770.62</v>
      </c>
      <c r="I213" s="2">
        <v>1.937</v>
      </c>
      <c r="J213" s="2">
        <v>29.4720361</v>
      </c>
      <c r="K213" s="2">
        <v>2.13282</v>
      </c>
      <c r="L213" s="2">
        <v>52.628</v>
      </c>
      <c r="M213" s="2">
        <f t="shared" si="25"/>
        <v>0.648715598286043</v>
      </c>
      <c r="N213" s="2">
        <v>105.285</v>
      </c>
      <c r="O213" s="15">
        <v>68.2699508007613</v>
      </c>
    </row>
    <row r="214" spans="1:15">
      <c r="A214" s="4"/>
      <c r="B214" s="11">
        <v>32</v>
      </c>
      <c r="C214" s="12">
        <v>16.508</v>
      </c>
      <c r="D214" s="12">
        <v>39.8272</v>
      </c>
      <c r="E214" s="12">
        <v>8.0887</v>
      </c>
      <c r="F214" s="12">
        <v>15.0813</v>
      </c>
      <c r="G214" s="12">
        <v>384.55</v>
      </c>
      <c r="H214" s="12">
        <v>1840.8</v>
      </c>
      <c r="I214" s="12">
        <v>1.939</v>
      </c>
      <c r="J214" s="12">
        <v>29.2426407</v>
      </c>
      <c r="K214" s="12">
        <v>2.05073</v>
      </c>
      <c r="L214" s="12">
        <v>50.8119</v>
      </c>
      <c r="M214" s="12">
        <f t="shared" si="25"/>
        <v>0.643002408919397</v>
      </c>
      <c r="N214" s="12">
        <v>94.326</v>
      </c>
      <c r="O214" s="16">
        <v>64.6451414707021</v>
      </c>
    </row>
    <row r="215" spans="1:1">
      <c r="A215" s="4"/>
    </row>
    <row r="216" spans="1:15">
      <c r="A216" s="6" t="s">
        <v>18</v>
      </c>
      <c r="B216" s="7">
        <v>0</v>
      </c>
      <c r="C216" s="8">
        <v>22.765</v>
      </c>
      <c r="D216" s="8">
        <v>66.4665</v>
      </c>
      <c r="E216" s="8">
        <v>6.5</v>
      </c>
      <c r="F216" s="8">
        <v>24.1514</v>
      </c>
      <c r="G216" s="8">
        <v>528.74</v>
      </c>
      <c r="H216" s="8">
        <v>49.778</v>
      </c>
      <c r="I216" s="8">
        <v>1.7792</v>
      </c>
      <c r="J216" s="8">
        <v>42.97017088</v>
      </c>
      <c r="K216" s="8">
        <v>2.01602</v>
      </c>
      <c r="L216" s="8">
        <v>66.4828</v>
      </c>
      <c r="M216" s="8">
        <f t="shared" ref="M216:M239" si="26">F216/24.1514</f>
        <v>1</v>
      </c>
      <c r="N216" s="8">
        <v>55.792</v>
      </c>
      <c r="O216" s="14">
        <v>36.1195969530119</v>
      </c>
    </row>
    <row r="217" spans="1:15">
      <c r="A217" s="9"/>
      <c r="B217" s="10">
        <v>4</v>
      </c>
      <c r="C217" s="2">
        <v>56.538</v>
      </c>
      <c r="D217" s="2">
        <v>54.9136</v>
      </c>
      <c r="E217" s="2">
        <v>8.0674</v>
      </c>
      <c r="F217" s="2">
        <v>21.0242</v>
      </c>
      <c r="G217" s="2">
        <v>1472.3</v>
      </c>
      <c r="H217" s="2">
        <v>65.699</v>
      </c>
      <c r="I217" s="2">
        <v>1.70269999999999</v>
      </c>
      <c r="J217" s="2">
        <v>35.7979053399998</v>
      </c>
      <c r="K217" s="2">
        <v>3.22426</v>
      </c>
      <c r="L217" s="2">
        <v>58.062</v>
      </c>
      <c r="M217" s="2">
        <f t="shared" si="26"/>
        <v>0.870516823041314</v>
      </c>
      <c r="N217" s="2">
        <v>52.407</v>
      </c>
      <c r="O217" s="15">
        <v>40.344631326434</v>
      </c>
    </row>
    <row r="218" spans="1:15">
      <c r="A218" s="9"/>
      <c r="B218" s="10">
        <v>9</v>
      </c>
      <c r="C218" s="2">
        <v>33.795</v>
      </c>
      <c r="D218" s="2">
        <v>49.489</v>
      </c>
      <c r="E218" s="2">
        <v>8.0794</v>
      </c>
      <c r="F218" s="2">
        <v>18.4408</v>
      </c>
      <c r="G218" s="2">
        <v>965.43</v>
      </c>
      <c r="H218" s="2">
        <v>90.934</v>
      </c>
      <c r="I218" s="2">
        <v>1.81739999999999</v>
      </c>
      <c r="J218" s="2">
        <v>33.5143099199998</v>
      </c>
      <c r="K218" s="2">
        <v>2.52403</v>
      </c>
      <c r="L218" s="2">
        <v>54.6743</v>
      </c>
      <c r="M218" s="2">
        <f t="shared" si="26"/>
        <v>0.763549939133963</v>
      </c>
      <c r="N218" s="2">
        <v>69.768</v>
      </c>
      <c r="O218" s="15">
        <v>50.9419824745077</v>
      </c>
    </row>
    <row r="219" spans="1:15">
      <c r="A219" s="9"/>
      <c r="B219" s="10">
        <v>15</v>
      </c>
      <c r="C219" s="2">
        <v>30.571</v>
      </c>
      <c r="D219" s="2">
        <v>46.5205</v>
      </c>
      <c r="E219" s="2">
        <v>8.4348</v>
      </c>
      <c r="F219" s="2">
        <v>17.2501</v>
      </c>
      <c r="G219" s="2">
        <v>710.93</v>
      </c>
      <c r="H219" s="2">
        <v>137.514</v>
      </c>
      <c r="I219" s="2">
        <v>1.8543</v>
      </c>
      <c r="J219" s="2">
        <v>31.98686043</v>
      </c>
      <c r="K219" s="2">
        <v>2.16018</v>
      </c>
      <c r="L219" s="2">
        <v>51.7656</v>
      </c>
      <c r="M219" s="2">
        <f t="shared" si="26"/>
        <v>0.714248449365254</v>
      </c>
      <c r="N219" s="2">
        <v>82.955</v>
      </c>
      <c r="O219" s="15">
        <v>57.6545429012901</v>
      </c>
    </row>
    <row r="220" spans="1:15">
      <c r="A220" s="9"/>
      <c r="B220" s="10">
        <v>21</v>
      </c>
      <c r="C220" s="2">
        <v>27.489</v>
      </c>
      <c r="D220" s="2">
        <v>45.3667</v>
      </c>
      <c r="E220" s="2">
        <v>8.2271</v>
      </c>
      <c r="F220" s="2">
        <v>16.3924</v>
      </c>
      <c r="G220" s="2">
        <v>503.21</v>
      </c>
      <c r="H220" s="2">
        <v>175.342</v>
      </c>
      <c r="I220" s="2">
        <v>1.8547</v>
      </c>
      <c r="J220" s="2">
        <v>30.40298428</v>
      </c>
      <c r="K220" s="2">
        <v>2.08467</v>
      </c>
      <c r="L220" s="2">
        <v>50.6552</v>
      </c>
      <c r="M220" s="2">
        <f t="shared" si="26"/>
        <v>0.678734980166781</v>
      </c>
      <c r="N220" s="2">
        <v>94.046</v>
      </c>
      <c r="O220" s="15">
        <v>63.0511122198812</v>
      </c>
    </row>
    <row r="221" spans="1:15">
      <c r="A221" s="9"/>
      <c r="B221" s="10">
        <v>27</v>
      </c>
      <c r="C221" s="2">
        <v>27.975</v>
      </c>
      <c r="D221" s="2">
        <v>44.1423</v>
      </c>
      <c r="E221" s="2">
        <v>8.1703</v>
      </c>
      <c r="F221" s="2">
        <v>16.0502</v>
      </c>
      <c r="G221" s="2">
        <v>435.34</v>
      </c>
      <c r="H221" s="2">
        <v>194.571</v>
      </c>
      <c r="I221" s="2">
        <v>1.8485</v>
      </c>
      <c r="J221" s="2">
        <v>29.6687947</v>
      </c>
      <c r="K221" s="2">
        <v>2.01602</v>
      </c>
      <c r="L221" s="2">
        <v>50.0948</v>
      </c>
      <c r="M221" s="2">
        <f t="shared" si="26"/>
        <v>0.664566029298509</v>
      </c>
      <c r="N221" s="2">
        <v>92.203</v>
      </c>
      <c r="O221" s="15">
        <v>62.9942437791749</v>
      </c>
    </row>
    <row r="222" spans="1:15">
      <c r="A222" s="9"/>
      <c r="B222" s="10">
        <v>32</v>
      </c>
      <c r="C222" s="2">
        <v>28.463</v>
      </c>
      <c r="D222" s="2">
        <v>43.3738</v>
      </c>
      <c r="E222" s="2">
        <v>8.3605</v>
      </c>
      <c r="F222" s="2">
        <v>15.8</v>
      </c>
      <c r="G222" s="2">
        <v>395</v>
      </c>
      <c r="H222" s="2">
        <v>202.845</v>
      </c>
      <c r="I222" s="2">
        <v>1.8453</v>
      </c>
      <c r="J222" s="2">
        <v>29.15574</v>
      </c>
      <c r="K222" s="2">
        <v>1.94737</v>
      </c>
      <c r="L222" s="2">
        <v>49.3929</v>
      </c>
      <c r="M222" s="2">
        <f t="shared" si="26"/>
        <v>0.654206381410602</v>
      </c>
      <c r="N222" s="2">
        <v>89.778</v>
      </c>
      <c r="O222" s="15">
        <v>62.5727669545201</v>
      </c>
    </row>
    <row r="223" spans="1:15">
      <c r="A223" s="9"/>
      <c r="B223" s="10">
        <v>39</v>
      </c>
      <c r="C223" s="2">
        <v>27.875</v>
      </c>
      <c r="D223" s="2">
        <v>42.6051</v>
      </c>
      <c r="E223" s="2">
        <v>8.1104</v>
      </c>
      <c r="F223" s="2">
        <v>15.5167</v>
      </c>
      <c r="G223" s="2">
        <v>381.31</v>
      </c>
      <c r="H223" s="2">
        <v>210.053</v>
      </c>
      <c r="I223" s="2">
        <v>1.8434</v>
      </c>
      <c r="J223" s="2">
        <v>28.60348478</v>
      </c>
      <c r="K223" s="2">
        <v>1.93364</v>
      </c>
      <c r="L223" s="2">
        <v>48.8983</v>
      </c>
      <c r="M223" s="2">
        <f t="shared" si="26"/>
        <v>0.642476212559106</v>
      </c>
      <c r="N223" s="2">
        <v>97.075</v>
      </c>
      <c r="O223" s="15">
        <v>65.6363952099665</v>
      </c>
    </row>
    <row r="224" spans="1:15">
      <c r="A224" s="4"/>
      <c r="B224" s="10">
        <v>0</v>
      </c>
      <c r="C224" s="2">
        <v>22.765</v>
      </c>
      <c r="D224" s="2">
        <v>66.4665</v>
      </c>
      <c r="E224" s="2">
        <v>6.3899</v>
      </c>
      <c r="F224" s="2">
        <v>24.1514</v>
      </c>
      <c r="G224" s="2">
        <v>528.74</v>
      </c>
      <c r="H224" s="2">
        <v>49.782</v>
      </c>
      <c r="I224" s="2">
        <v>1.7804</v>
      </c>
      <c r="J224" s="2">
        <v>42.99915256</v>
      </c>
      <c r="K224" s="2">
        <v>2.03661</v>
      </c>
      <c r="L224" s="2">
        <v>66.4828</v>
      </c>
      <c r="M224" s="2">
        <f t="shared" si="26"/>
        <v>1</v>
      </c>
      <c r="N224" s="2">
        <v>55.792</v>
      </c>
      <c r="O224" s="15">
        <v>36.1195969530119</v>
      </c>
    </row>
    <row r="225" spans="1:15">
      <c r="A225" s="4"/>
      <c r="B225" s="10">
        <v>4</v>
      </c>
      <c r="C225" s="2">
        <v>57.468</v>
      </c>
      <c r="D225" s="2">
        <v>54.8464</v>
      </c>
      <c r="E225" s="2">
        <v>7.9298</v>
      </c>
      <c r="F225" s="2">
        <v>20.297</v>
      </c>
      <c r="G225" s="2">
        <v>1686.08</v>
      </c>
      <c r="H225" s="2">
        <v>63.51</v>
      </c>
      <c r="I225" s="2">
        <v>1.75369999999999</v>
      </c>
      <c r="J225" s="2">
        <v>35.5948488999998</v>
      </c>
      <c r="K225" s="2">
        <v>3.4508</v>
      </c>
      <c r="L225" s="2">
        <v>57.5795</v>
      </c>
      <c r="M225" s="2">
        <f t="shared" si="26"/>
        <v>0.840406767309556</v>
      </c>
      <c r="N225" s="2">
        <v>66.868</v>
      </c>
      <c r="O225" s="15">
        <v>46.7032671271435</v>
      </c>
    </row>
    <row r="226" spans="1:15">
      <c r="A226" s="4"/>
      <c r="B226" s="10">
        <v>9</v>
      </c>
      <c r="C226" s="2">
        <v>39.835</v>
      </c>
      <c r="D226" s="2">
        <v>48.0885</v>
      </c>
      <c r="E226" s="2">
        <v>8.5611</v>
      </c>
      <c r="F226" s="2">
        <v>17.8046</v>
      </c>
      <c r="G226" s="2">
        <v>1222.02</v>
      </c>
      <c r="H226" s="2">
        <v>74.521</v>
      </c>
      <c r="I226" s="2">
        <v>1.82689999999999</v>
      </c>
      <c r="J226" s="2">
        <v>32.5272237399998</v>
      </c>
      <c r="K226" s="2">
        <v>2.79176</v>
      </c>
      <c r="L226" s="2">
        <v>52.3981</v>
      </c>
      <c r="M226" s="2">
        <f t="shared" si="26"/>
        <v>0.737207780915392</v>
      </c>
      <c r="N226" s="2">
        <v>75.477</v>
      </c>
      <c r="O226" s="15">
        <v>54.0571893154048</v>
      </c>
    </row>
    <row r="227" spans="1:15">
      <c r="A227" s="4"/>
      <c r="B227" s="10">
        <v>15</v>
      </c>
      <c r="C227" s="2">
        <v>33.978</v>
      </c>
      <c r="D227" s="2">
        <v>44.7206</v>
      </c>
      <c r="E227" s="2">
        <v>8.4623</v>
      </c>
      <c r="F227" s="2">
        <v>16.5228</v>
      </c>
      <c r="G227" s="2">
        <v>742.05</v>
      </c>
      <c r="H227" s="2">
        <v>129.856</v>
      </c>
      <c r="I227" s="2">
        <v>1.8433</v>
      </c>
      <c r="J227" s="2">
        <v>30.45647724</v>
      </c>
      <c r="K227" s="2">
        <v>2.2357</v>
      </c>
      <c r="L227" s="2">
        <v>50.5934</v>
      </c>
      <c r="M227" s="2">
        <f t="shared" si="26"/>
        <v>0.684134253086778</v>
      </c>
      <c r="N227" s="2">
        <v>94.371</v>
      </c>
      <c r="O227" s="15">
        <v>62.9397553097571</v>
      </c>
    </row>
    <row r="228" spans="1:15">
      <c r="A228" s="4"/>
      <c r="B228" s="10">
        <v>21</v>
      </c>
      <c r="C228" s="2">
        <v>31.98</v>
      </c>
      <c r="D228" s="2">
        <v>43.5001</v>
      </c>
      <c r="E228" s="2">
        <v>8.1858</v>
      </c>
      <c r="F228" s="2">
        <v>15.726</v>
      </c>
      <c r="G228" s="2">
        <v>499.28</v>
      </c>
      <c r="H228" s="2">
        <v>186.281</v>
      </c>
      <c r="I228" s="2">
        <v>1.8466</v>
      </c>
      <c r="J228" s="2">
        <v>29.0396316</v>
      </c>
      <c r="K228" s="2">
        <v>2.01602</v>
      </c>
      <c r="L228" s="2">
        <v>49.4136</v>
      </c>
      <c r="M228" s="2">
        <f t="shared" si="26"/>
        <v>0.651142376839438</v>
      </c>
      <c r="N228" s="2">
        <v>86.247</v>
      </c>
      <c r="O228" s="15">
        <v>61.4560379015172</v>
      </c>
    </row>
    <row r="229" spans="1:15">
      <c r="A229" s="4"/>
      <c r="B229" s="10">
        <v>27</v>
      </c>
      <c r="C229" s="2">
        <v>30.914</v>
      </c>
      <c r="D229" s="2">
        <v>42.3416</v>
      </c>
      <c r="E229" s="2">
        <v>8.0464</v>
      </c>
      <c r="F229" s="2">
        <v>15.2018</v>
      </c>
      <c r="G229" s="2">
        <v>431.45</v>
      </c>
      <c r="H229" s="2">
        <v>218.64</v>
      </c>
      <c r="I229" s="2">
        <v>1.86019999999999</v>
      </c>
      <c r="J229" s="2">
        <v>28.2783883599999</v>
      </c>
      <c r="K229" s="2">
        <v>1.94737</v>
      </c>
      <c r="L229" s="2">
        <v>48.6463</v>
      </c>
      <c r="M229" s="2">
        <f t="shared" si="26"/>
        <v>0.62943763094479</v>
      </c>
      <c r="N229" s="2">
        <v>99.241</v>
      </c>
      <c r="O229" s="15">
        <v>66.9457047863927</v>
      </c>
    </row>
    <row r="230" spans="1:15">
      <c r="A230" s="4"/>
      <c r="B230" s="10">
        <v>32</v>
      </c>
      <c r="C230" s="2">
        <v>31.713</v>
      </c>
      <c r="D230" s="2">
        <v>41.8403</v>
      </c>
      <c r="E230" s="2">
        <v>7.9614</v>
      </c>
      <c r="F230" s="2">
        <v>14.9213</v>
      </c>
      <c r="G230" s="2">
        <v>379.39</v>
      </c>
      <c r="H230" s="2">
        <v>226.365</v>
      </c>
      <c r="I230" s="2">
        <v>1.83819999999999</v>
      </c>
      <c r="J230" s="2">
        <v>27.4283336599999</v>
      </c>
      <c r="K230" s="2">
        <v>1.89245</v>
      </c>
      <c r="L230" s="2">
        <v>48.0135</v>
      </c>
      <c r="M230" s="2">
        <f t="shared" si="26"/>
        <v>0.617823397401393</v>
      </c>
      <c r="N230" s="2">
        <v>118.128</v>
      </c>
      <c r="O230" s="15">
        <v>74.0908477534819</v>
      </c>
    </row>
    <row r="231" spans="1:15">
      <c r="A231" s="4"/>
      <c r="B231" s="10">
        <v>39</v>
      </c>
      <c r="C231" s="2">
        <v>30.504</v>
      </c>
      <c r="D231" s="2">
        <v>41.1384</v>
      </c>
      <c r="E231" s="2">
        <v>7.904</v>
      </c>
      <c r="F231" s="2">
        <v>14.7594</v>
      </c>
      <c r="G231" s="2">
        <v>357.97</v>
      </c>
      <c r="H231" s="2">
        <v>228.106</v>
      </c>
      <c r="I231" s="2">
        <v>1.83599999999999</v>
      </c>
      <c r="J231" s="2">
        <v>27.0982583999999</v>
      </c>
      <c r="K231" s="2">
        <v>1.83753</v>
      </c>
      <c r="L231" s="2">
        <v>47.7259</v>
      </c>
      <c r="M231" s="2">
        <f t="shared" si="26"/>
        <v>0.611119852265293</v>
      </c>
      <c r="N231" s="2">
        <v>105.636</v>
      </c>
      <c r="O231" s="15">
        <v>69.9669816413397</v>
      </c>
    </row>
    <row r="232" spans="1:15">
      <c r="A232" s="4"/>
      <c r="B232" s="10">
        <v>0</v>
      </c>
      <c r="C232" s="2">
        <v>22.765</v>
      </c>
      <c r="D232" s="2">
        <v>66.4665</v>
      </c>
      <c r="E232" s="2">
        <v>6.3899</v>
      </c>
      <c r="F232" s="2">
        <v>24.1514</v>
      </c>
      <c r="G232" s="2">
        <v>528.74</v>
      </c>
      <c r="H232" s="2">
        <v>49.782</v>
      </c>
      <c r="I232" s="2">
        <v>1.7804</v>
      </c>
      <c r="J232" s="2">
        <v>42.99915256</v>
      </c>
      <c r="K232" s="2">
        <v>2.0778</v>
      </c>
      <c r="L232" s="2">
        <v>66.4828</v>
      </c>
      <c r="M232" s="2">
        <f t="shared" si="26"/>
        <v>1</v>
      </c>
      <c r="N232" s="2">
        <v>55.792</v>
      </c>
      <c r="O232" s="15">
        <v>36.1195969530119</v>
      </c>
    </row>
    <row r="233" spans="1:15">
      <c r="A233" s="4"/>
      <c r="B233" s="10">
        <v>4</v>
      </c>
      <c r="C233" s="2">
        <v>44.623</v>
      </c>
      <c r="D233" s="2">
        <v>56.0469</v>
      </c>
      <c r="E233" s="2">
        <v>7.7922</v>
      </c>
      <c r="F233" s="2">
        <v>20.8726</v>
      </c>
      <c r="G233" s="2">
        <v>1378.94</v>
      </c>
      <c r="H233" s="2">
        <v>64.605</v>
      </c>
      <c r="I233" s="2">
        <v>1.71179999999999</v>
      </c>
      <c r="J233" s="2">
        <v>35.7297166799998</v>
      </c>
      <c r="K233" s="2">
        <v>3.08009</v>
      </c>
      <c r="L233" s="2">
        <v>57.9929</v>
      </c>
      <c r="M233" s="2">
        <f t="shared" si="26"/>
        <v>0.864239754217147</v>
      </c>
      <c r="N233" s="2">
        <v>75.24</v>
      </c>
      <c r="O233" s="15">
        <v>48.6576973943793</v>
      </c>
    </row>
    <row r="234" spans="1:15">
      <c r="A234" s="4"/>
      <c r="B234" s="10">
        <v>9</v>
      </c>
      <c r="C234" s="2">
        <v>33.948</v>
      </c>
      <c r="D234" s="2">
        <v>50.5556</v>
      </c>
      <c r="E234" s="2">
        <v>8.0519</v>
      </c>
      <c r="F234" s="2">
        <v>18.4106</v>
      </c>
      <c r="G234" s="2">
        <v>899.36</v>
      </c>
      <c r="H234" s="2">
        <v>102.42</v>
      </c>
      <c r="I234" s="2">
        <v>1.82389999999999</v>
      </c>
      <c r="J234" s="2">
        <v>33.5790933399998</v>
      </c>
      <c r="K234" s="2">
        <v>2.92906</v>
      </c>
      <c r="L234" s="2">
        <v>55.0188</v>
      </c>
      <c r="M234" s="2">
        <f t="shared" si="26"/>
        <v>0.762299494025191</v>
      </c>
      <c r="N234" s="2">
        <v>82.137</v>
      </c>
      <c r="O234" s="15">
        <v>55.3553337734591</v>
      </c>
    </row>
    <row r="235" spans="1:15">
      <c r="A235" s="4"/>
      <c r="B235" s="10">
        <v>15</v>
      </c>
      <c r="C235" s="2">
        <v>29.797</v>
      </c>
      <c r="D235" s="2">
        <v>47.4534</v>
      </c>
      <c r="E235" s="2">
        <v>8.2559</v>
      </c>
      <c r="F235" s="2">
        <v>17.5835</v>
      </c>
      <c r="G235" s="2">
        <v>675.96</v>
      </c>
      <c r="H235" s="2">
        <v>138.062</v>
      </c>
      <c r="I235" s="2">
        <v>1.83739999999999</v>
      </c>
      <c r="J235" s="2">
        <v>32.3079228999998</v>
      </c>
      <c r="K235" s="2">
        <v>2.65446</v>
      </c>
      <c r="L235" s="2">
        <v>52.7311</v>
      </c>
      <c r="M235" s="2">
        <f t="shared" si="26"/>
        <v>0.728053032122361</v>
      </c>
      <c r="N235" s="2">
        <v>86.759</v>
      </c>
      <c r="O235" s="15">
        <v>58.4180624259645</v>
      </c>
    </row>
    <row r="236" spans="1:15">
      <c r="A236" s="4"/>
      <c r="B236" s="10">
        <v>21</v>
      </c>
      <c r="C236" s="2">
        <v>28.727</v>
      </c>
      <c r="D236" s="2">
        <v>46.3669</v>
      </c>
      <c r="E236" s="2">
        <v>8.3784</v>
      </c>
      <c r="F236" s="2">
        <v>16.8167</v>
      </c>
      <c r="G236" s="2">
        <v>518.76</v>
      </c>
      <c r="H236" s="2">
        <v>164.401</v>
      </c>
      <c r="I236" s="2">
        <v>1.8542</v>
      </c>
      <c r="J236" s="2">
        <v>31.18152514</v>
      </c>
      <c r="K236" s="2">
        <v>2.52403</v>
      </c>
      <c r="L236" s="2">
        <v>51.8963</v>
      </c>
      <c r="M236" s="2">
        <f t="shared" si="26"/>
        <v>0.696303319890358</v>
      </c>
      <c r="N236" s="2">
        <v>95.57</v>
      </c>
      <c r="O236" s="15">
        <v>62.8532537560207</v>
      </c>
    </row>
    <row r="237" spans="1:15">
      <c r="A237" s="4"/>
      <c r="B237" s="10">
        <v>27</v>
      </c>
      <c r="C237" s="2">
        <v>27.818</v>
      </c>
      <c r="D237" s="2">
        <v>45.3418</v>
      </c>
      <c r="E237" s="2">
        <v>8.129</v>
      </c>
      <c r="F237" s="2">
        <v>16.3836</v>
      </c>
      <c r="G237" s="2">
        <v>454.81</v>
      </c>
      <c r="H237" s="2">
        <v>183.081</v>
      </c>
      <c r="I237" s="2">
        <v>1.8579</v>
      </c>
      <c r="J237" s="2">
        <v>30.43909044</v>
      </c>
      <c r="K237" s="2">
        <v>2.42105</v>
      </c>
      <c r="L237" s="2">
        <v>51.681</v>
      </c>
      <c r="M237" s="2">
        <f t="shared" si="26"/>
        <v>0.678370612055616</v>
      </c>
      <c r="N237" s="2">
        <v>90.49</v>
      </c>
      <c r="O237" s="15">
        <v>61.8125965429436</v>
      </c>
    </row>
    <row r="238" spans="1:15">
      <c r="A238" s="4"/>
      <c r="B238" s="10">
        <v>32</v>
      </c>
      <c r="C238" s="2">
        <v>28.773</v>
      </c>
      <c r="D238" s="2">
        <v>44.7071</v>
      </c>
      <c r="E238" s="2">
        <v>8.0165</v>
      </c>
      <c r="F238" s="2">
        <v>16.2243</v>
      </c>
      <c r="G238" s="2">
        <v>402.78</v>
      </c>
      <c r="H238" s="2">
        <v>191.358</v>
      </c>
      <c r="I238" s="2">
        <v>1.8574</v>
      </c>
      <c r="J238" s="2">
        <v>30.13501482</v>
      </c>
      <c r="K238" s="2">
        <v>2.34554</v>
      </c>
      <c r="L238" s="2">
        <v>50.9793</v>
      </c>
      <c r="M238" s="2">
        <f t="shared" si="26"/>
        <v>0.671774721134179</v>
      </c>
      <c r="N238" s="2">
        <v>103.286</v>
      </c>
      <c r="O238" s="15">
        <v>66.6001900680921</v>
      </c>
    </row>
    <row r="239" spans="1:15">
      <c r="A239" s="4"/>
      <c r="B239" s="11">
        <v>39</v>
      </c>
      <c r="C239" s="12">
        <v>28.646</v>
      </c>
      <c r="D239" s="12">
        <v>44.672</v>
      </c>
      <c r="E239" s="12">
        <v>7.9315</v>
      </c>
      <c r="F239" s="12">
        <v>16.0015</v>
      </c>
      <c r="G239" s="12">
        <v>389.11</v>
      </c>
      <c r="H239" s="12">
        <v>198.563</v>
      </c>
      <c r="I239" s="12">
        <v>1.8659</v>
      </c>
      <c r="J239" s="12">
        <v>29.85719885</v>
      </c>
      <c r="K239" s="12">
        <v>2.29062</v>
      </c>
      <c r="L239" s="12">
        <v>50.5533</v>
      </c>
      <c r="M239" s="12">
        <f t="shared" si="26"/>
        <v>0.662549583046946</v>
      </c>
      <c r="N239" s="12">
        <v>99.168</v>
      </c>
      <c r="O239" s="16">
        <v>65.5343245027956</v>
      </c>
    </row>
    <row r="240" spans="1:1">
      <c r="A240" s="4"/>
    </row>
    <row r="241" spans="1:15">
      <c r="A241" s="6" t="s">
        <v>18</v>
      </c>
      <c r="B241" s="7">
        <v>0</v>
      </c>
      <c r="C241" s="8">
        <v>15.453</v>
      </c>
      <c r="D241" s="8">
        <v>65.8464</v>
      </c>
      <c r="E241" s="8">
        <v>6.3541</v>
      </c>
      <c r="F241" s="8">
        <v>25.3008</v>
      </c>
      <c r="G241" s="8">
        <v>478.6</v>
      </c>
      <c r="H241" s="8">
        <v>40.304</v>
      </c>
      <c r="I241" s="8">
        <v>1.909</v>
      </c>
      <c r="J241" s="8">
        <v>48.2992272</v>
      </c>
      <c r="K241" s="8">
        <v>2.5391</v>
      </c>
      <c r="L241" s="8">
        <v>71.2157</v>
      </c>
      <c r="M241" s="8">
        <f t="shared" ref="M241:M264" si="27">F241/25.3008</f>
        <v>1</v>
      </c>
      <c r="N241" s="8">
        <v>51.92</v>
      </c>
      <c r="O241" s="14">
        <v>34.7544191936812</v>
      </c>
    </row>
    <row r="242" spans="1:15">
      <c r="A242" s="9"/>
      <c r="B242" s="10">
        <v>4</v>
      </c>
      <c r="C242" s="2">
        <v>59.942</v>
      </c>
      <c r="D242" s="2">
        <v>53.9921</v>
      </c>
      <c r="E242" s="2">
        <v>8.3609</v>
      </c>
      <c r="F242" s="2">
        <v>19.8992</v>
      </c>
      <c r="G242" s="2">
        <v>1878.32</v>
      </c>
      <c r="H242" s="2">
        <v>54.663</v>
      </c>
      <c r="I242" s="2">
        <v>1.87549999999999</v>
      </c>
      <c r="J242" s="2">
        <v>37.3209495999998</v>
      </c>
      <c r="K242" s="2">
        <v>3.38415</v>
      </c>
      <c r="L242" s="2">
        <v>63.2262</v>
      </c>
      <c r="M242" s="2">
        <f t="shared" si="27"/>
        <v>0.786504774552583</v>
      </c>
      <c r="N242" s="2">
        <v>69.354</v>
      </c>
      <c r="O242" s="15">
        <v>49.8354202653117</v>
      </c>
    </row>
    <row r="243" spans="1:15">
      <c r="A243" s="9"/>
      <c r="B243" s="10">
        <v>9</v>
      </c>
      <c r="C243" s="2">
        <v>48.173</v>
      </c>
      <c r="D243" s="2">
        <v>46.2136</v>
      </c>
      <c r="E243" s="2">
        <v>8.5544</v>
      </c>
      <c r="F243" s="2">
        <v>17.2284</v>
      </c>
      <c r="G243" s="2">
        <v>1623.11</v>
      </c>
      <c r="H243" s="2">
        <v>64.294</v>
      </c>
      <c r="I243" s="2">
        <v>1.937</v>
      </c>
      <c r="J243" s="2">
        <v>33.3714108</v>
      </c>
      <c r="K243" s="2">
        <v>2.54243</v>
      </c>
      <c r="L243" s="2">
        <v>57.2054</v>
      </c>
      <c r="M243" s="2">
        <f t="shared" si="27"/>
        <v>0.680942895086321</v>
      </c>
      <c r="N243" s="2">
        <v>85.794</v>
      </c>
      <c r="O243" s="15">
        <v>60.0492525992818</v>
      </c>
    </row>
    <row r="244" spans="1:15">
      <c r="A244" s="9"/>
      <c r="B244" s="10">
        <v>15</v>
      </c>
      <c r="C244" s="2">
        <v>31.617</v>
      </c>
      <c r="D244" s="2">
        <v>42.5078</v>
      </c>
      <c r="E244" s="2">
        <v>8.3051</v>
      </c>
      <c r="F244" s="2">
        <v>14.8497</v>
      </c>
      <c r="G244" s="2">
        <v>889.11</v>
      </c>
      <c r="H244" s="2">
        <v>151.631</v>
      </c>
      <c r="I244" s="2">
        <v>1.981</v>
      </c>
      <c r="J244" s="2">
        <v>29.4172557</v>
      </c>
      <c r="K244" s="2">
        <v>2.05661</v>
      </c>
      <c r="L244" s="2">
        <v>53.0108</v>
      </c>
      <c r="M244" s="2">
        <f t="shared" si="27"/>
        <v>0.586926105103396</v>
      </c>
      <c r="N244" s="2">
        <v>102.447</v>
      </c>
      <c r="O244" s="15">
        <v>69.8550542533044</v>
      </c>
    </row>
    <row r="245" spans="1:15">
      <c r="A245" s="9"/>
      <c r="B245" s="10">
        <v>21</v>
      </c>
      <c r="C245" s="2">
        <v>27.27</v>
      </c>
      <c r="D245" s="2">
        <v>41.1154</v>
      </c>
      <c r="E245" s="2">
        <v>8.4979</v>
      </c>
      <c r="F245" s="2">
        <v>14.6495</v>
      </c>
      <c r="G245" s="2">
        <v>547.22</v>
      </c>
      <c r="H245" s="2">
        <v>194.496</v>
      </c>
      <c r="I245" s="2">
        <v>1.975</v>
      </c>
      <c r="J245" s="2">
        <v>28.9327625</v>
      </c>
      <c r="K245" s="2">
        <v>1.74734</v>
      </c>
      <c r="L245" s="2">
        <v>51.7885</v>
      </c>
      <c r="M245" s="2">
        <f t="shared" si="27"/>
        <v>0.579013311832037</v>
      </c>
      <c r="N245" s="2">
        <v>97.086</v>
      </c>
      <c r="O245" s="15">
        <v>68.2960176568887</v>
      </c>
    </row>
    <row r="246" spans="1:15">
      <c r="A246" s="9"/>
      <c r="B246" s="10">
        <v>27</v>
      </c>
      <c r="C246" s="2">
        <v>24.767</v>
      </c>
      <c r="D246" s="2">
        <v>40.1826</v>
      </c>
      <c r="E246" s="2">
        <v>8.3108</v>
      </c>
      <c r="F246" s="2">
        <v>14.3521</v>
      </c>
      <c r="G246" s="2">
        <v>398.8</v>
      </c>
      <c r="H246" s="2">
        <v>224.312</v>
      </c>
      <c r="I246" s="2">
        <v>1.99119999999999</v>
      </c>
      <c r="J246" s="2">
        <v>28.5779015199999</v>
      </c>
      <c r="K246" s="2">
        <v>1.68262</v>
      </c>
      <c r="L246" s="2">
        <v>51.2239</v>
      </c>
      <c r="M246" s="2">
        <f t="shared" si="27"/>
        <v>0.567258742806552</v>
      </c>
      <c r="N246" s="2">
        <v>120.61</v>
      </c>
      <c r="O246" s="15">
        <v>77.0819323579715</v>
      </c>
    </row>
    <row r="247" spans="1:15">
      <c r="A247" s="9"/>
      <c r="B247" s="10">
        <v>32</v>
      </c>
      <c r="C247" s="2">
        <v>23.519</v>
      </c>
      <c r="D247" s="2">
        <v>39.0922</v>
      </c>
      <c r="E247" s="2">
        <v>8.2138</v>
      </c>
      <c r="F247" s="2">
        <v>14.4454</v>
      </c>
      <c r="G247" s="2">
        <v>372.73</v>
      </c>
      <c r="H247" s="2">
        <v>237.51</v>
      </c>
      <c r="I247" s="2">
        <v>1.91559999999999</v>
      </c>
      <c r="J247" s="2">
        <v>27.6716082399999</v>
      </c>
      <c r="K247" s="2">
        <v>1.61861</v>
      </c>
      <c r="L247" s="2">
        <v>50.159</v>
      </c>
      <c r="M247" s="2">
        <f t="shared" si="27"/>
        <v>0.57094637323721</v>
      </c>
      <c r="N247" s="2">
        <v>127.15</v>
      </c>
      <c r="O247" s="15">
        <v>79.2334683148528</v>
      </c>
    </row>
    <row r="248" spans="1:15">
      <c r="A248" s="9"/>
      <c r="B248" s="10">
        <v>39</v>
      </c>
      <c r="C248" s="2">
        <v>22.255</v>
      </c>
      <c r="D248" s="2">
        <v>38.3095</v>
      </c>
      <c r="E248" s="2">
        <v>8.1929</v>
      </c>
      <c r="F248" s="2">
        <v>14.2773</v>
      </c>
      <c r="G248" s="2">
        <v>351.43</v>
      </c>
      <c r="H248" s="2">
        <v>242.46</v>
      </c>
      <c r="I248" s="2">
        <v>1.9339</v>
      </c>
      <c r="J248" s="2">
        <v>27.61087047</v>
      </c>
      <c r="K248" s="2">
        <v>1.60638</v>
      </c>
      <c r="L248" s="2">
        <v>49.6016</v>
      </c>
      <c r="M248" s="2">
        <f t="shared" si="27"/>
        <v>0.564302314551319</v>
      </c>
      <c r="N248" s="2">
        <v>117.962</v>
      </c>
      <c r="O248" s="15">
        <v>76.2720269416517</v>
      </c>
    </row>
    <row r="249" spans="1:15">
      <c r="A249" s="4"/>
      <c r="B249" s="10">
        <v>0</v>
      </c>
      <c r="C249" s="2">
        <v>15.453</v>
      </c>
      <c r="D249" s="2">
        <v>65.0002</v>
      </c>
      <c r="E249" s="2">
        <v>6.2907</v>
      </c>
      <c r="F249" s="2">
        <v>25.3008</v>
      </c>
      <c r="G249" s="2">
        <v>478.6</v>
      </c>
      <c r="H249" s="2">
        <v>40.314</v>
      </c>
      <c r="I249" s="2">
        <v>1.9046</v>
      </c>
      <c r="J249" s="2">
        <v>48.18790368</v>
      </c>
      <c r="K249" s="2">
        <v>2.5391</v>
      </c>
      <c r="L249" s="2">
        <v>70.7071</v>
      </c>
      <c r="M249" s="2">
        <f t="shared" si="27"/>
        <v>1</v>
      </c>
      <c r="N249" s="2">
        <v>51.92</v>
      </c>
      <c r="O249" s="15">
        <v>34.7544191936812</v>
      </c>
    </row>
    <row r="250" spans="1:15">
      <c r="A250" s="4"/>
      <c r="B250" s="10">
        <v>4</v>
      </c>
      <c r="C250" s="2">
        <v>37.382</v>
      </c>
      <c r="D250" s="2">
        <v>59.5307</v>
      </c>
      <c r="E250" s="2">
        <v>6.8513</v>
      </c>
      <c r="F250" s="2">
        <v>23.2164</v>
      </c>
      <c r="G250" s="2">
        <v>951.65</v>
      </c>
      <c r="H250" s="2">
        <v>82.524</v>
      </c>
      <c r="I250" s="2">
        <v>1.80909999999999</v>
      </c>
      <c r="J250" s="2">
        <v>42.0007892399998</v>
      </c>
      <c r="K250" s="2">
        <v>2.97715</v>
      </c>
      <c r="L250" s="2">
        <v>67.1561</v>
      </c>
      <c r="M250" s="2">
        <f t="shared" si="27"/>
        <v>0.917615253272624</v>
      </c>
      <c r="N250" s="2">
        <v>58.244</v>
      </c>
      <c r="O250" s="15">
        <v>40.4316857099895</v>
      </c>
    </row>
    <row r="251" spans="1:15">
      <c r="A251" s="4"/>
      <c r="B251" s="10">
        <v>9</v>
      </c>
      <c r="C251" s="2">
        <v>22.992</v>
      </c>
      <c r="D251" s="2">
        <v>56.675</v>
      </c>
      <c r="E251" s="2">
        <v>7.9708</v>
      </c>
      <c r="F251" s="2">
        <v>22.5292</v>
      </c>
      <c r="G251" s="2">
        <v>793.14</v>
      </c>
      <c r="H251" s="2">
        <v>101.642</v>
      </c>
      <c r="I251" s="2">
        <v>1.80399999999999</v>
      </c>
      <c r="J251" s="2">
        <v>40.6426767999998</v>
      </c>
      <c r="K251" s="2">
        <v>2.81619</v>
      </c>
      <c r="L251" s="2">
        <v>63.7542</v>
      </c>
      <c r="M251" s="2">
        <f t="shared" si="27"/>
        <v>0.890454056788718</v>
      </c>
      <c r="N251" s="2">
        <v>68.016</v>
      </c>
      <c r="O251" s="15">
        <v>45.0136869486178</v>
      </c>
    </row>
    <row r="252" spans="1:15">
      <c r="A252" s="4"/>
      <c r="B252" s="10">
        <v>15</v>
      </c>
      <c r="C252" s="2">
        <v>15.7</v>
      </c>
      <c r="D252" s="2">
        <v>54.4306</v>
      </c>
      <c r="E252" s="2">
        <v>8.0387</v>
      </c>
      <c r="F252" s="2">
        <v>22.2643</v>
      </c>
      <c r="G252" s="2">
        <v>705.83</v>
      </c>
      <c r="H252" s="2">
        <v>110.718</v>
      </c>
      <c r="I252" s="2">
        <v>1.81769999999999</v>
      </c>
      <c r="J252" s="2">
        <v>40.4698181099998</v>
      </c>
      <c r="K252" s="2">
        <v>2.693</v>
      </c>
      <c r="L252" s="2">
        <v>62.8338</v>
      </c>
      <c r="M252" s="2">
        <f t="shared" si="27"/>
        <v>0.879984032125466</v>
      </c>
      <c r="N252" s="2">
        <v>64.063</v>
      </c>
      <c r="O252" s="15">
        <v>44.058091577717</v>
      </c>
    </row>
    <row r="253" spans="1:15">
      <c r="A253" s="4"/>
      <c r="B253" s="10">
        <v>21</v>
      </c>
      <c r="C253" s="2">
        <v>13.054</v>
      </c>
      <c r="D253" s="2">
        <v>53.8079</v>
      </c>
      <c r="E253" s="2">
        <v>8.2696</v>
      </c>
      <c r="F253" s="2">
        <v>22.2595</v>
      </c>
      <c r="G253" s="2">
        <v>684.71</v>
      </c>
      <c r="H253" s="2">
        <v>117.419</v>
      </c>
      <c r="I253" s="2">
        <v>1.81639999999999</v>
      </c>
      <c r="J253" s="2">
        <v>40.4321557999998</v>
      </c>
      <c r="K253" s="2">
        <v>2.56126</v>
      </c>
      <c r="L253" s="2">
        <v>62.6305</v>
      </c>
      <c r="M253" s="2">
        <f t="shared" si="27"/>
        <v>0.879794314804275</v>
      </c>
      <c r="N253" s="2">
        <v>72.641</v>
      </c>
      <c r="O253" s="15">
        <v>47.0904353684182</v>
      </c>
    </row>
    <row r="254" spans="1:15">
      <c r="A254" s="4"/>
      <c r="B254" s="10">
        <v>27</v>
      </c>
      <c r="C254" s="2">
        <v>12.255</v>
      </c>
      <c r="D254" s="2">
        <v>53.1058</v>
      </c>
      <c r="E254" s="2">
        <v>8.2982</v>
      </c>
      <c r="F254" s="2">
        <v>22.157</v>
      </c>
      <c r="G254" s="2">
        <v>678.84</v>
      </c>
      <c r="H254" s="2">
        <v>119.373</v>
      </c>
      <c r="I254" s="2">
        <v>1.81439999999999</v>
      </c>
      <c r="J254" s="2">
        <v>40.2016607999998</v>
      </c>
      <c r="K254" s="2">
        <v>2.39295</v>
      </c>
      <c r="L254" s="2">
        <v>62.8669</v>
      </c>
      <c r="M254" s="2">
        <f t="shared" si="27"/>
        <v>0.875743059508</v>
      </c>
      <c r="N254" s="2">
        <v>68.688</v>
      </c>
      <c r="O254" s="15">
        <v>45.866232532576</v>
      </c>
    </row>
    <row r="255" spans="1:15">
      <c r="A255" s="4"/>
      <c r="B255" s="10">
        <v>32</v>
      </c>
      <c r="C255" s="2">
        <v>12.083</v>
      </c>
      <c r="D255" s="2">
        <v>52.0152</v>
      </c>
      <c r="E255" s="2">
        <v>8.3026</v>
      </c>
      <c r="F255" s="2">
        <v>22.0552</v>
      </c>
      <c r="G255" s="2">
        <v>678.2</v>
      </c>
      <c r="H255" s="2">
        <v>118.336</v>
      </c>
      <c r="I255" s="2">
        <v>1.81309999999999</v>
      </c>
      <c r="J255" s="2">
        <v>39.9882831199998</v>
      </c>
      <c r="K255" s="2">
        <v>2.43253</v>
      </c>
      <c r="L255" s="2">
        <v>62.6013</v>
      </c>
      <c r="M255" s="2">
        <f t="shared" si="27"/>
        <v>0.871719471321065</v>
      </c>
      <c r="N255" s="2">
        <v>75.435</v>
      </c>
      <c r="O255" s="15">
        <v>48.41344474293</v>
      </c>
    </row>
    <row r="256" spans="1:15">
      <c r="A256" s="4"/>
      <c r="B256" s="10">
        <v>39</v>
      </c>
      <c r="C256" s="2">
        <v>11.284</v>
      </c>
      <c r="D256" s="2">
        <v>51.5406</v>
      </c>
      <c r="E256" s="2">
        <v>8.4084</v>
      </c>
      <c r="F256" s="2">
        <v>22.0495</v>
      </c>
      <c r="G256" s="2">
        <v>692.6</v>
      </c>
      <c r="H256" s="2">
        <v>119.138</v>
      </c>
      <c r="I256" s="2">
        <v>1.81179999999999</v>
      </c>
      <c r="J256" s="2">
        <v>39.9492840999998</v>
      </c>
      <c r="K256" s="2">
        <v>2.36856</v>
      </c>
      <c r="L256" s="2">
        <v>62.7001</v>
      </c>
      <c r="M256" s="2">
        <f t="shared" si="27"/>
        <v>0.87149418200215</v>
      </c>
      <c r="N256" s="2">
        <v>78.569</v>
      </c>
      <c r="O256" s="15">
        <v>49.5278484746409</v>
      </c>
    </row>
    <row r="257" spans="1:15">
      <c r="A257" s="4"/>
      <c r="B257" s="10">
        <v>0</v>
      </c>
      <c r="C257" s="2">
        <v>15.453</v>
      </c>
      <c r="D257" s="2">
        <v>65.6926</v>
      </c>
      <c r="E257" s="2">
        <v>6.3667</v>
      </c>
      <c r="F257" s="2">
        <v>25.3008</v>
      </c>
      <c r="G257" s="2">
        <v>478.6</v>
      </c>
      <c r="H257" s="2">
        <v>40.314</v>
      </c>
      <c r="I257" s="2">
        <v>1.9039</v>
      </c>
      <c r="J257" s="2">
        <v>48.17019312</v>
      </c>
      <c r="K257" s="2">
        <v>2.5391</v>
      </c>
      <c r="L257" s="2">
        <v>70.7071</v>
      </c>
      <c r="M257" s="2">
        <f t="shared" si="27"/>
        <v>1</v>
      </c>
      <c r="N257" s="2">
        <v>51.92</v>
      </c>
      <c r="O257" s="15">
        <v>34.7544191936812</v>
      </c>
    </row>
    <row r="258" spans="1:15">
      <c r="A258" s="4"/>
      <c r="B258" s="10">
        <v>4</v>
      </c>
      <c r="C258" s="2">
        <v>48.972</v>
      </c>
      <c r="D258" s="2">
        <v>60.2231</v>
      </c>
      <c r="E258" s="2">
        <v>7.6885</v>
      </c>
      <c r="F258" s="2">
        <v>22.1756</v>
      </c>
      <c r="G258" s="2">
        <v>1160.39</v>
      </c>
      <c r="H258" s="2">
        <v>62.364</v>
      </c>
      <c r="I258" s="2">
        <v>1.82369999999999</v>
      </c>
      <c r="J258" s="2">
        <v>40.4416417199998</v>
      </c>
      <c r="K258" s="2">
        <v>3.31758</v>
      </c>
      <c r="L258" s="2">
        <v>65.3372</v>
      </c>
      <c r="M258" s="2">
        <f t="shared" si="27"/>
        <v>0.876478214127617</v>
      </c>
      <c r="N258" s="2">
        <v>64.102</v>
      </c>
      <c r="O258" s="15">
        <v>44.2185507107113</v>
      </c>
    </row>
    <row r="259" spans="1:15">
      <c r="A259" s="4"/>
      <c r="B259" s="10">
        <v>9</v>
      </c>
      <c r="C259" s="2">
        <v>33.653</v>
      </c>
      <c r="D259" s="2">
        <v>59.7519</v>
      </c>
      <c r="E259" s="2">
        <v>7.9834</v>
      </c>
      <c r="F259" s="2">
        <v>20.8382</v>
      </c>
      <c r="G259" s="2">
        <v>991.72</v>
      </c>
      <c r="H259" s="2">
        <v>98.688</v>
      </c>
      <c r="I259" s="2">
        <v>1.79309999999999</v>
      </c>
      <c r="J259" s="2">
        <v>37.3649764199998</v>
      </c>
      <c r="K259" s="2">
        <v>2.89761</v>
      </c>
      <c r="L259" s="2">
        <v>61.7166</v>
      </c>
      <c r="M259" s="2">
        <f t="shared" si="27"/>
        <v>0.823618225510656</v>
      </c>
      <c r="N259" s="2">
        <v>79.329</v>
      </c>
      <c r="O259" s="15">
        <v>51.7992811942822</v>
      </c>
    </row>
    <row r="260" spans="1:15">
      <c r="A260" s="4"/>
      <c r="B260" s="10">
        <v>15</v>
      </c>
      <c r="C260" s="2">
        <v>20.645</v>
      </c>
      <c r="D260" s="2">
        <v>58.5848</v>
      </c>
      <c r="E260" s="2">
        <v>7.1253</v>
      </c>
      <c r="F260" s="2">
        <v>20.2154</v>
      </c>
      <c r="G260" s="2">
        <v>919.68</v>
      </c>
      <c r="H260" s="2">
        <v>85.823</v>
      </c>
      <c r="I260" s="2">
        <v>1.78489999999999</v>
      </c>
      <c r="J260" s="2">
        <v>36.0824674599998</v>
      </c>
      <c r="K260" s="2">
        <v>3.21102</v>
      </c>
      <c r="L260" s="2">
        <v>58.6859</v>
      </c>
      <c r="M260" s="2">
        <f t="shared" si="27"/>
        <v>0.799002403086068</v>
      </c>
      <c r="N260" s="2">
        <v>72.145</v>
      </c>
      <c r="O260" s="15">
        <v>50.2964717520896</v>
      </c>
    </row>
    <row r="261" spans="1:15">
      <c r="A261" s="4"/>
      <c r="B261" s="10">
        <v>21</v>
      </c>
      <c r="C261" s="2">
        <v>16.919</v>
      </c>
      <c r="D261" s="2">
        <v>58.5003</v>
      </c>
      <c r="E261" s="2">
        <v>7.1278</v>
      </c>
      <c r="F261" s="2">
        <v>19.6578</v>
      </c>
      <c r="G261" s="2">
        <v>837.43</v>
      </c>
      <c r="H261" s="2">
        <v>75.324</v>
      </c>
      <c r="I261" s="2">
        <v>1.83249999999999</v>
      </c>
      <c r="J261" s="2">
        <v>36.0229184999998</v>
      </c>
      <c r="K261" s="2">
        <v>3.19019</v>
      </c>
      <c r="L261" s="2">
        <v>57.027</v>
      </c>
      <c r="M261" s="2">
        <f t="shared" si="27"/>
        <v>0.776963574274331</v>
      </c>
      <c r="N261" s="2">
        <v>76.882</v>
      </c>
      <c r="O261" s="15">
        <v>52.8888915997671</v>
      </c>
    </row>
    <row r="262" spans="1:15">
      <c r="A262" s="4"/>
      <c r="B262" s="10">
        <v>27</v>
      </c>
      <c r="C262" s="2">
        <v>14.573</v>
      </c>
      <c r="D262" s="2">
        <v>57.8751</v>
      </c>
      <c r="E262" s="2">
        <v>6.6237</v>
      </c>
      <c r="F262" s="2">
        <v>19.0349</v>
      </c>
      <c r="G262" s="2">
        <v>836.68</v>
      </c>
      <c r="H262" s="2">
        <v>70.76</v>
      </c>
      <c r="I262" s="2">
        <v>1.8182</v>
      </c>
      <c r="J262" s="2">
        <v>34.60925518</v>
      </c>
      <c r="K262" s="2">
        <v>3.07371</v>
      </c>
      <c r="L262" s="2">
        <v>56.027</v>
      </c>
      <c r="M262" s="2">
        <f t="shared" si="27"/>
        <v>0.752343799405552</v>
      </c>
      <c r="N262" s="2">
        <v>73.136</v>
      </c>
      <c r="O262" s="15">
        <v>52.5984069407068</v>
      </c>
    </row>
    <row r="263" spans="1:15">
      <c r="A263" s="4"/>
      <c r="B263" s="10">
        <v>32</v>
      </c>
      <c r="C263" s="2">
        <v>13.475</v>
      </c>
      <c r="D263" s="2">
        <v>57.323</v>
      </c>
      <c r="E263" s="2">
        <v>6.755</v>
      </c>
      <c r="F263" s="2">
        <v>18.7056</v>
      </c>
      <c r="G263" s="2">
        <v>830.96</v>
      </c>
      <c r="H263" s="2">
        <v>72.095</v>
      </c>
      <c r="I263" s="2">
        <v>1.82029999999999</v>
      </c>
      <c r="J263" s="2">
        <v>34.0498036799998</v>
      </c>
      <c r="K263" s="2">
        <v>2.91352</v>
      </c>
      <c r="L263" s="2">
        <v>55.4709</v>
      </c>
      <c r="M263" s="2">
        <f t="shared" si="27"/>
        <v>0.739328400682982</v>
      </c>
      <c r="N263" s="2">
        <v>70.383</v>
      </c>
      <c r="O263" s="15">
        <v>52.1724206039291</v>
      </c>
    </row>
    <row r="264" spans="1:15">
      <c r="A264" s="4"/>
      <c r="B264" s="11">
        <v>39</v>
      </c>
      <c r="C264" s="12">
        <v>13.138</v>
      </c>
      <c r="D264" s="12">
        <v>57.6943</v>
      </c>
      <c r="E264" s="12">
        <v>6.5184</v>
      </c>
      <c r="F264" s="12">
        <v>18.8952</v>
      </c>
      <c r="G264" s="12">
        <v>835.17</v>
      </c>
      <c r="H264" s="12">
        <v>69.931</v>
      </c>
      <c r="I264" s="12">
        <v>1.8185</v>
      </c>
      <c r="J264" s="12">
        <v>34.3609212</v>
      </c>
      <c r="K264" s="12">
        <v>2.88656</v>
      </c>
      <c r="L264" s="12">
        <v>54.8414</v>
      </c>
      <c r="M264" s="12">
        <f t="shared" si="27"/>
        <v>0.746822234870044</v>
      </c>
      <c r="N264" s="12">
        <v>67.658</v>
      </c>
      <c r="O264" s="16">
        <v>50.8980526423028</v>
      </c>
    </row>
    <row r="265" spans="1:1">
      <c r="A265" s="4"/>
    </row>
    <row r="266" spans="1:15">
      <c r="A266" s="6" t="s">
        <v>19</v>
      </c>
      <c r="B266" s="7">
        <v>1</v>
      </c>
      <c r="C266" s="8">
        <v>46.772</v>
      </c>
      <c r="D266" s="8">
        <v>54.586</v>
      </c>
      <c r="E266" s="8">
        <v>6.5217</v>
      </c>
      <c r="F266" s="8">
        <v>30</v>
      </c>
      <c r="G266" s="8">
        <v>358.2</v>
      </c>
      <c r="H266" s="8">
        <v>129.68</v>
      </c>
      <c r="I266" s="8">
        <v>1.18636666666667</v>
      </c>
      <c r="J266" s="8">
        <v>35.591</v>
      </c>
      <c r="K266" s="8">
        <v>4.3</v>
      </c>
      <c r="L266" s="8">
        <v>61.3588840000002</v>
      </c>
      <c r="M266" s="8">
        <f t="shared" ref="M266:M275" si="28">F266/30</f>
        <v>1</v>
      </c>
      <c r="N266" s="8">
        <v>0.582</v>
      </c>
      <c r="O266" s="14">
        <v>16.653826267928</v>
      </c>
    </row>
    <row r="267" spans="1:15">
      <c r="A267" s="9"/>
      <c r="B267" s="10">
        <v>3</v>
      </c>
      <c r="C267" s="2">
        <v>59.697</v>
      </c>
      <c r="D267" s="2">
        <v>62.574</v>
      </c>
      <c r="E267" s="2">
        <v>7.2867</v>
      </c>
      <c r="F267" s="2">
        <v>30</v>
      </c>
      <c r="G267" s="2">
        <v>339.6</v>
      </c>
      <c r="H267" s="2">
        <v>169.54</v>
      </c>
      <c r="I267" s="2">
        <v>0.882566666666667</v>
      </c>
      <c r="J267" s="2">
        <v>26.477</v>
      </c>
      <c r="K267" s="2">
        <v>2.9</v>
      </c>
      <c r="L267" s="2">
        <v>45.646348</v>
      </c>
      <c r="M267" s="2">
        <f t="shared" si="28"/>
        <v>1</v>
      </c>
      <c r="N267" s="2">
        <v>22.014</v>
      </c>
      <c r="O267" s="15">
        <v>24.2102544027354</v>
      </c>
    </row>
    <row r="268" spans="1:15">
      <c r="A268" s="9"/>
      <c r="B268" s="10">
        <v>7</v>
      </c>
      <c r="C268" s="2">
        <v>52.406</v>
      </c>
      <c r="D268" s="2">
        <v>41.539</v>
      </c>
      <c r="E268" s="2">
        <v>7.2504</v>
      </c>
      <c r="F268" s="2">
        <v>30</v>
      </c>
      <c r="G268" s="2">
        <v>339.6</v>
      </c>
      <c r="H268" s="2">
        <v>164.75</v>
      </c>
      <c r="I268" s="2">
        <v>0.7516</v>
      </c>
      <c r="J268" s="2">
        <v>22.548</v>
      </c>
      <c r="K268" s="2">
        <v>2.5667</v>
      </c>
      <c r="L268" s="2">
        <v>38.872752</v>
      </c>
      <c r="M268" s="2">
        <f t="shared" si="28"/>
        <v>1</v>
      </c>
      <c r="N268" s="2">
        <v>17.959</v>
      </c>
      <c r="O268" s="15">
        <v>22.7805550705852</v>
      </c>
    </row>
    <row r="269" spans="1:15">
      <c r="A269" s="9"/>
      <c r="B269" s="10">
        <v>14</v>
      </c>
      <c r="C269" s="2">
        <v>50.749</v>
      </c>
      <c r="D269" s="2">
        <v>27.81</v>
      </c>
      <c r="E269" s="2">
        <v>7.3655</v>
      </c>
      <c r="F269" s="2">
        <v>27.799</v>
      </c>
      <c r="G269" s="2">
        <v>414.2</v>
      </c>
      <c r="H269" s="2">
        <v>165.01</v>
      </c>
      <c r="I269" s="2">
        <v>0.750350732040721</v>
      </c>
      <c r="J269" s="2">
        <v>20.859</v>
      </c>
      <c r="K269" s="2">
        <v>3.2333</v>
      </c>
      <c r="L269" s="2">
        <v>35.960916</v>
      </c>
      <c r="M269" s="2">
        <f t="shared" si="28"/>
        <v>0.926633333333333</v>
      </c>
      <c r="N269" s="2">
        <v>31.693</v>
      </c>
      <c r="O269" s="15">
        <v>30.693035105837</v>
      </c>
    </row>
    <row r="270" spans="1:15">
      <c r="A270" s="9"/>
      <c r="B270" s="10">
        <v>21</v>
      </c>
      <c r="C270" s="2">
        <v>26.722</v>
      </c>
      <c r="D270" s="2">
        <v>24.601</v>
      </c>
      <c r="E270" s="2">
        <v>7.7476</v>
      </c>
      <c r="F270" s="2">
        <v>34.163</v>
      </c>
      <c r="G270" s="2">
        <v>153</v>
      </c>
      <c r="H270" s="2">
        <v>165.28</v>
      </c>
      <c r="I270" s="2">
        <v>0.606299212598425</v>
      </c>
      <c r="J270" s="2">
        <v>20.713</v>
      </c>
      <c r="K270" s="2">
        <v>3.05</v>
      </c>
      <c r="L270" s="2">
        <v>35.709212</v>
      </c>
      <c r="M270" s="2">
        <f t="shared" si="28"/>
        <v>1.13876666666667</v>
      </c>
      <c r="N270" s="2">
        <v>70.507</v>
      </c>
      <c r="O270" s="15">
        <v>35.5007709010062</v>
      </c>
    </row>
    <row r="271" spans="1:15">
      <c r="A271" s="9"/>
      <c r="B271" s="10">
        <v>35</v>
      </c>
      <c r="C271" s="2">
        <v>24.568</v>
      </c>
      <c r="D271" s="2">
        <v>26.17</v>
      </c>
      <c r="E271" s="2">
        <v>7.783</v>
      </c>
      <c r="F271" s="2">
        <v>20.766</v>
      </c>
      <c r="G271" s="2">
        <v>41</v>
      </c>
      <c r="H271" s="2">
        <v>230.44</v>
      </c>
      <c r="I271" s="2">
        <v>0.969854569970144</v>
      </c>
      <c r="J271" s="2">
        <v>20.14</v>
      </c>
      <c r="K271" s="2">
        <v>3</v>
      </c>
      <c r="L271" s="2">
        <v>34.72136</v>
      </c>
      <c r="M271" s="2">
        <f t="shared" si="28"/>
        <v>0.6922</v>
      </c>
      <c r="N271" s="2">
        <v>88.268</v>
      </c>
      <c r="O271" s="15">
        <v>60.4504496368804</v>
      </c>
    </row>
    <row r="272" spans="1:15">
      <c r="A272" s="9"/>
      <c r="B272" s="10">
        <v>49</v>
      </c>
      <c r="C272" s="2">
        <v>29.207</v>
      </c>
      <c r="D272" s="2">
        <v>34.752</v>
      </c>
      <c r="E272" s="2">
        <v>7.4718</v>
      </c>
      <c r="F272" s="2">
        <v>26.124</v>
      </c>
      <c r="G272" s="2">
        <v>59.7</v>
      </c>
      <c r="H272" s="2">
        <v>598.95</v>
      </c>
      <c r="I272" s="2">
        <v>0.738248354003981</v>
      </c>
      <c r="J272" s="2">
        <v>19.286</v>
      </c>
      <c r="K272" s="2">
        <v>3.3</v>
      </c>
      <c r="L272" s="2">
        <v>33.249064</v>
      </c>
      <c r="M272" s="2">
        <f t="shared" si="28"/>
        <v>0.8708</v>
      </c>
      <c r="N272" s="2">
        <v>82.165</v>
      </c>
      <c r="O272" s="15">
        <v>50.8247645759272</v>
      </c>
    </row>
    <row r="273" spans="1:15">
      <c r="A273" s="9"/>
      <c r="B273" s="10">
        <v>63</v>
      </c>
      <c r="C273" s="2">
        <v>22.082</v>
      </c>
      <c r="D273" s="2">
        <v>37.684</v>
      </c>
      <c r="E273" s="2">
        <v>7.7958</v>
      </c>
      <c r="F273" s="2">
        <v>23.445</v>
      </c>
      <c r="G273" s="2">
        <v>41</v>
      </c>
      <c r="H273" s="2">
        <v>992.3</v>
      </c>
      <c r="I273" s="2">
        <v>0.726423544465771</v>
      </c>
      <c r="J273" s="2">
        <v>17.031</v>
      </c>
      <c r="K273" s="2">
        <v>2.9333</v>
      </c>
      <c r="L273" s="2">
        <v>29.361444</v>
      </c>
      <c r="M273" s="2">
        <f t="shared" si="28"/>
        <v>0.7815</v>
      </c>
      <c r="N273" s="2">
        <v>113.681</v>
      </c>
      <c r="O273" s="15">
        <v>65.6735322950575</v>
      </c>
    </row>
    <row r="274" spans="1:15">
      <c r="A274" s="9"/>
      <c r="B274" s="10">
        <v>84</v>
      </c>
      <c r="C274" s="2">
        <v>16.945</v>
      </c>
      <c r="D274" s="2">
        <v>38.48</v>
      </c>
      <c r="E274" s="2">
        <v>7.3399</v>
      </c>
      <c r="F274" s="2">
        <v>21.435</v>
      </c>
      <c r="G274" s="2">
        <v>59.7</v>
      </c>
      <c r="H274" s="2">
        <v>1564.92</v>
      </c>
      <c r="I274" s="2">
        <v>0.68248192209004</v>
      </c>
      <c r="J274" s="2">
        <v>14.629</v>
      </c>
      <c r="K274" s="2">
        <v>2.55</v>
      </c>
      <c r="L274" s="2">
        <v>25.220396</v>
      </c>
      <c r="M274" s="2">
        <f t="shared" si="28"/>
        <v>0.7145</v>
      </c>
      <c r="N274" s="2">
        <v>97.852</v>
      </c>
      <c r="O274" s="15">
        <v>62.8963543029755</v>
      </c>
    </row>
    <row r="275" spans="1:15">
      <c r="A275" s="9"/>
      <c r="B275" s="11">
        <v>120</v>
      </c>
      <c r="C275" s="12">
        <v>10.317</v>
      </c>
      <c r="D275" s="12">
        <v>45.13</v>
      </c>
      <c r="E275" s="12">
        <v>6.8543</v>
      </c>
      <c r="F275" s="12">
        <v>17.751</v>
      </c>
      <c r="G275" s="12">
        <v>3.7</v>
      </c>
      <c r="H275" s="12">
        <v>1730.4</v>
      </c>
      <c r="I275" s="12">
        <v>0.672300152104107</v>
      </c>
      <c r="J275" s="12">
        <v>11.934</v>
      </c>
      <c r="K275" s="12">
        <v>2.2</v>
      </c>
      <c r="L275" s="12">
        <v>20.574216</v>
      </c>
      <c r="M275" s="12">
        <f t="shared" si="28"/>
        <v>0.5917</v>
      </c>
      <c r="N275" s="12">
        <v>138.612</v>
      </c>
      <c r="O275" s="16">
        <v>82.4062237759292</v>
      </c>
    </row>
    <row r="276" spans="1:1">
      <c r="A276" s="9"/>
    </row>
    <row r="277" spans="1:15">
      <c r="A277" s="6" t="s">
        <v>20</v>
      </c>
      <c r="B277" s="7">
        <v>1</v>
      </c>
      <c r="C277" s="8">
        <v>21.115</v>
      </c>
      <c r="D277" s="8">
        <v>60.793</v>
      </c>
      <c r="E277" s="8">
        <v>6.89037</v>
      </c>
      <c r="F277" s="8">
        <v>23.892</v>
      </c>
      <c r="G277" s="8">
        <v>519.56</v>
      </c>
      <c r="H277" s="8">
        <v>15.2</v>
      </c>
      <c r="I277" s="8">
        <v>1.8328</v>
      </c>
      <c r="J277" s="8">
        <v>43.424</v>
      </c>
      <c r="K277" s="8">
        <v>0.83716</v>
      </c>
      <c r="L277" s="8">
        <v>75.4926801024</v>
      </c>
      <c r="M277" s="8">
        <f t="shared" ref="M277:M282" si="29">F277/23.892</f>
        <v>1</v>
      </c>
      <c r="N277" s="8">
        <v>50.157</v>
      </c>
      <c r="O277" s="14">
        <v>34.132826117829</v>
      </c>
    </row>
    <row r="278" spans="1:15">
      <c r="A278" s="9"/>
      <c r="B278" s="10">
        <v>5</v>
      </c>
      <c r="C278" s="2">
        <v>56.334</v>
      </c>
      <c r="D278" s="2">
        <v>59.984</v>
      </c>
      <c r="E278" s="2">
        <v>6.38475</v>
      </c>
      <c r="F278" s="2">
        <v>23.431</v>
      </c>
      <c r="G278" s="2">
        <v>565.65</v>
      </c>
      <c r="H278" s="2">
        <v>15.943</v>
      </c>
      <c r="I278" s="2">
        <v>1.84333</v>
      </c>
      <c r="J278" s="2">
        <v>42.515</v>
      </c>
      <c r="K278" s="2">
        <v>1.20935</v>
      </c>
      <c r="L278" s="2">
        <v>74.46139645652</v>
      </c>
      <c r="M278" s="2">
        <f t="shared" si="29"/>
        <v>0.980704838439645</v>
      </c>
      <c r="N278" s="2">
        <v>52.932</v>
      </c>
      <c r="O278" s="15">
        <v>35.9186753200877</v>
      </c>
    </row>
    <row r="279" spans="1:15">
      <c r="A279" s="9"/>
      <c r="B279" s="10">
        <v>9</v>
      </c>
      <c r="C279" s="2">
        <v>56.487</v>
      </c>
      <c r="D279" s="2">
        <v>55.461</v>
      </c>
      <c r="E279" s="2">
        <v>6.648</v>
      </c>
      <c r="F279" s="2">
        <v>18.35</v>
      </c>
      <c r="G279" s="2">
        <v>649.24</v>
      </c>
      <c r="H279" s="2">
        <v>19.08</v>
      </c>
      <c r="I279" s="2">
        <v>1.98251</v>
      </c>
      <c r="J279" s="2">
        <v>34.962</v>
      </c>
      <c r="K279" s="2">
        <v>1.28437</v>
      </c>
      <c r="L279" s="2">
        <v>62.717496854</v>
      </c>
      <c r="M279" s="2">
        <f t="shared" si="29"/>
        <v>0.768039511133434</v>
      </c>
      <c r="N279" s="2">
        <v>46.866</v>
      </c>
      <c r="O279" s="15">
        <v>42.6793903206883</v>
      </c>
    </row>
    <row r="280" spans="1:15">
      <c r="A280" s="9"/>
      <c r="B280" s="10">
        <v>13</v>
      </c>
      <c r="C280" s="2">
        <v>33.264</v>
      </c>
      <c r="D280" s="2">
        <v>54.122</v>
      </c>
      <c r="E280" s="2">
        <v>6.74144</v>
      </c>
      <c r="F280" s="2">
        <v>15.047</v>
      </c>
      <c r="G280" s="2">
        <v>464.97</v>
      </c>
      <c r="H280" s="2">
        <v>23.125</v>
      </c>
      <c r="I280" s="2">
        <v>2.17395</v>
      </c>
      <c r="J280" s="2">
        <v>31.224</v>
      </c>
      <c r="K280" s="2">
        <v>1.35232</v>
      </c>
      <c r="L280" s="2">
        <v>56.3944978206</v>
      </c>
      <c r="M280" s="2">
        <f t="shared" si="29"/>
        <v>0.629792399129416</v>
      </c>
      <c r="N280" s="2">
        <v>69.734</v>
      </c>
      <c r="O280" s="15">
        <v>56.5273721269765</v>
      </c>
    </row>
    <row r="281" spans="1:15">
      <c r="A281" s="9"/>
      <c r="B281" s="10">
        <v>17</v>
      </c>
      <c r="C281" s="2">
        <v>25.236</v>
      </c>
      <c r="D281" s="2">
        <v>53.314</v>
      </c>
      <c r="E281" s="2">
        <v>6.84432</v>
      </c>
      <c r="F281" s="2">
        <v>13.786</v>
      </c>
      <c r="G281" s="2">
        <v>318.2</v>
      </c>
      <c r="H281" s="2">
        <v>27.913</v>
      </c>
      <c r="I281" s="2">
        <v>2.24478</v>
      </c>
      <c r="J281" s="2">
        <v>29.658</v>
      </c>
      <c r="K281" s="2">
        <v>1.22215</v>
      </c>
      <c r="L281" s="2">
        <v>53.35182992592</v>
      </c>
      <c r="M281" s="2">
        <f t="shared" si="29"/>
        <v>0.577013226184497</v>
      </c>
      <c r="N281" s="2">
        <v>86.174</v>
      </c>
      <c r="O281" s="15">
        <v>64.532396482211</v>
      </c>
    </row>
    <row r="282" spans="1:15">
      <c r="A282" s="9"/>
      <c r="B282" s="10">
        <v>21</v>
      </c>
      <c r="C282" s="2">
        <v>23.7</v>
      </c>
      <c r="D282" s="2">
        <v>52.771</v>
      </c>
      <c r="E282" s="2">
        <v>6.91417</v>
      </c>
      <c r="F282" s="2">
        <v>12.703</v>
      </c>
      <c r="G282" s="2">
        <v>292.87</v>
      </c>
      <c r="H282" s="2">
        <v>28.903</v>
      </c>
      <c r="I282" s="2">
        <v>2.26336</v>
      </c>
      <c r="J282" s="2">
        <v>26.645</v>
      </c>
      <c r="K282" s="2">
        <v>1.16509</v>
      </c>
      <c r="L282" s="2">
        <v>49.56752062592</v>
      </c>
      <c r="M282" s="2">
        <f t="shared" si="29"/>
        <v>0.531684245772644</v>
      </c>
      <c r="N282" s="2">
        <v>88.748</v>
      </c>
      <c r="O282" s="15">
        <v>67.3368199062492</v>
      </c>
    </row>
    <row r="283" spans="1:15">
      <c r="A283" s="4"/>
      <c r="B283" s="10">
        <v>1</v>
      </c>
      <c r="C283" s="2">
        <v>21.246</v>
      </c>
      <c r="D283" s="2">
        <v>49.584</v>
      </c>
      <c r="E283" s="2">
        <v>6.51301</v>
      </c>
      <c r="F283" s="2">
        <v>34.463</v>
      </c>
      <c r="G283" s="2">
        <v>453.49</v>
      </c>
      <c r="H283" s="2">
        <v>14.21</v>
      </c>
      <c r="I283" s="2">
        <v>1.22174</v>
      </c>
      <c r="J283" s="2">
        <v>41.187</v>
      </c>
      <c r="K283" s="2">
        <v>0.85839</v>
      </c>
      <c r="L283" s="2">
        <v>72.58871936888</v>
      </c>
      <c r="M283" s="2">
        <f t="shared" ref="M283:M288" si="30">F283/34.463</f>
        <v>1</v>
      </c>
      <c r="N283" s="2">
        <v>45.133</v>
      </c>
      <c r="O283" s="15">
        <v>32.3614797689454</v>
      </c>
    </row>
    <row r="284" spans="1:15">
      <c r="A284" s="4"/>
      <c r="B284" s="10">
        <v>5</v>
      </c>
      <c r="C284" s="2">
        <v>58.282</v>
      </c>
      <c r="D284" s="2">
        <v>48.178</v>
      </c>
      <c r="E284" s="2">
        <v>6.59702</v>
      </c>
      <c r="F284" s="2">
        <v>34.357</v>
      </c>
      <c r="G284" s="2">
        <v>467.43</v>
      </c>
      <c r="H284" s="2">
        <v>15.118</v>
      </c>
      <c r="I284" s="2">
        <v>1.21619</v>
      </c>
      <c r="J284" s="2">
        <v>41.002</v>
      </c>
      <c r="K284" s="2">
        <v>1.29662</v>
      </c>
      <c r="L284" s="2">
        <v>72.03671906692</v>
      </c>
      <c r="M284" s="2">
        <f t="shared" si="30"/>
        <v>0.996924237588138</v>
      </c>
      <c r="N284" s="2">
        <v>44.09</v>
      </c>
      <c r="O284" s="15">
        <v>32.122454077369</v>
      </c>
    </row>
    <row r="285" spans="1:15">
      <c r="A285" s="4"/>
      <c r="B285" s="10">
        <v>9</v>
      </c>
      <c r="C285" s="2">
        <v>47.267</v>
      </c>
      <c r="D285" s="2">
        <v>45.712</v>
      </c>
      <c r="E285" s="2">
        <v>6.5678</v>
      </c>
      <c r="F285" s="2">
        <v>27.589</v>
      </c>
      <c r="G285" s="2">
        <v>606.38</v>
      </c>
      <c r="H285" s="2">
        <v>16.191</v>
      </c>
      <c r="I285" s="2">
        <v>1.29507</v>
      </c>
      <c r="J285" s="2">
        <v>34.896</v>
      </c>
      <c r="K285" s="2">
        <v>1.24664</v>
      </c>
      <c r="L285" s="2">
        <v>61.59797906052</v>
      </c>
      <c r="M285" s="2">
        <f t="shared" si="30"/>
        <v>0.800539709253402</v>
      </c>
      <c r="N285" s="2">
        <v>53.295</v>
      </c>
      <c r="O285" s="15">
        <v>43.5860652306169</v>
      </c>
    </row>
    <row r="286" spans="1:15">
      <c r="A286" s="4"/>
      <c r="B286" s="10">
        <v>13</v>
      </c>
      <c r="C286" s="2">
        <v>28.979</v>
      </c>
      <c r="D286" s="2">
        <v>44.837</v>
      </c>
      <c r="E286" s="2">
        <v>6.74145</v>
      </c>
      <c r="F286" s="2">
        <v>23.486</v>
      </c>
      <c r="G286" s="2">
        <v>447.11</v>
      </c>
      <c r="H286" s="2">
        <v>19.163</v>
      </c>
      <c r="I286" s="2">
        <v>1.38596</v>
      </c>
      <c r="J286" s="2">
        <v>30.895</v>
      </c>
      <c r="K286" s="2">
        <v>1.12826</v>
      </c>
      <c r="L286" s="2">
        <v>56.11733190944</v>
      </c>
      <c r="M286" s="2">
        <f t="shared" si="30"/>
        <v>0.681484490613121</v>
      </c>
      <c r="N286" s="2">
        <v>68.127</v>
      </c>
      <c r="O286" s="15">
        <v>53.7976122442119</v>
      </c>
    </row>
    <row r="287" spans="1:15">
      <c r="A287" s="4"/>
      <c r="B287" s="10">
        <v>17</v>
      </c>
      <c r="C287" s="2">
        <v>23.418</v>
      </c>
      <c r="D287" s="2">
        <v>44.028</v>
      </c>
      <c r="E287" s="2">
        <v>6.68865</v>
      </c>
      <c r="F287" s="2">
        <v>20.449</v>
      </c>
      <c r="G287" s="2">
        <v>450.34</v>
      </c>
      <c r="H287" s="2">
        <v>21.061</v>
      </c>
      <c r="I287" s="2">
        <v>1.47292</v>
      </c>
      <c r="J287" s="2">
        <v>28.737</v>
      </c>
      <c r="K287" s="2">
        <v>1.17498</v>
      </c>
      <c r="L287" s="2">
        <v>51.92643362192</v>
      </c>
      <c r="M287" s="2">
        <f t="shared" si="30"/>
        <v>0.593360995850622</v>
      </c>
      <c r="N287" s="2">
        <v>82.757</v>
      </c>
      <c r="O287" s="15">
        <v>62.6435329800226</v>
      </c>
    </row>
    <row r="288" spans="1:15">
      <c r="A288" s="4"/>
      <c r="B288" s="10">
        <v>21</v>
      </c>
      <c r="C288" s="2">
        <v>24.09</v>
      </c>
      <c r="D288" s="2">
        <v>43.087</v>
      </c>
      <c r="E288" s="2">
        <v>6.76794</v>
      </c>
      <c r="F288" s="2">
        <v>20.609</v>
      </c>
      <c r="G288" s="2">
        <v>421.43</v>
      </c>
      <c r="H288" s="2">
        <v>22.795</v>
      </c>
      <c r="I288" s="2">
        <v>1.45531</v>
      </c>
      <c r="J288" s="2">
        <v>28.684</v>
      </c>
      <c r="K288" s="2">
        <v>1.12263</v>
      </c>
      <c r="L288" s="2">
        <v>51.70704205396</v>
      </c>
      <c r="M288" s="2">
        <f t="shared" si="30"/>
        <v>0.598003656094942</v>
      </c>
      <c r="N288" s="2">
        <v>85.532</v>
      </c>
      <c r="O288" s="15">
        <v>63.4276515913284</v>
      </c>
    </row>
    <row r="289" spans="1:15">
      <c r="A289" s="4"/>
      <c r="B289" s="10">
        <v>1</v>
      </c>
      <c r="C289" s="2">
        <v>22.414</v>
      </c>
      <c r="D289" s="2">
        <v>55.885</v>
      </c>
      <c r="E289" s="2">
        <v>6.71583</v>
      </c>
      <c r="F289" s="2">
        <v>30.377</v>
      </c>
      <c r="G289" s="2">
        <v>512.43</v>
      </c>
      <c r="H289" s="2">
        <v>14.21</v>
      </c>
      <c r="I289" s="2">
        <v>1.41069</v>
      </c>
      <c r="J289" s="2">
        <v>42.569</v>
      </c>
      <c r="K289" s="2">
        <v>0.83717</v>
      </c>
      <c r="L289" s="2">
        <v>73.87776194412</v>
      </c>
      <c r="M289" s="2">
        <f t="shared" ref="M289:M294" si="31">F289/30.377</f>
        <v>1</v>
      </c>
      <c r="N289" s="2">
        <v>56.186</v>
      </c>
      <c r="O289" s="15">
        <v>36.2585122518694</v>
      </c>
    </row>
    <row r="290" spans="1:15">
      <c r="A290" s="4"/>
      <c r="B290" s="10">
        <v>5</v>
      </c>
      <c r="C290" s="2">
        <v>56.594</v>
      </c>
      <c r="D290" s="2">
        <v>54.744</v>
      </c>
      <c r="E290" s="2">
        <v>6.87531</v>
      </c>
      <c r="F290" s="2">
        <v>29.649</v>
      </c>
      <c r="G290" s="2">
        <v>528.15</v>
      </c>
      <c r="H290" s="2">
        <v>15.2</v>
      </c>
      <c r="I290" s="2">
        <v>1.41318</v>
      </c>
      <c r="J290" s="2">
        <v>41.002</v>
      </c>
      <c r="K290" s="2">
        <v>1.25417</v>
      </c>
      <c r="L290" s="2">
        <v>72.23452046568</v>
      </c>
      <c r="M290" s="2">
        <f t="shared" si="31"/>
        <v>0.976034499786022</v>
      </c>
      <c r="N290" s="2">
        <v>52.53</v>
      </c>
      <c r="O290" s="15">
        <v>35.9723799577017</v>
      </c>
    </row>
    <row r="291" spans="1:15">
      <c r="A291" s="4"/>
      <c r="B291" s="10">
        <v>9</v>
      </c>
      <c r="C291" s="2">
        <v>48.176</v>
      </c>
      <c r="D291" s="2">
        <v>50.487</v>
      </c>
      <c r="E291" s="2">
        <v>6.80837</v>
      </c>
      <c r="F291" s="2">
        <v>21.992</v>
      </c>
      <c r="G291" s="2">
        <v>709.95</v>
      </c>
      <c r="H291" s="2">
        <v>16.108</v>
      </c>
      <c r="I291" s="2">
        <v>1.53223</v>
      </c>
      <c r="J291" s="2">
        <v>32.199</v>
      </c>
      <c r="K291" s="2">
        <v>1.38579</v>
      </c>
      <c r="L291" s="2">
        <v>58.09328692384</v>
      </c>
      <c r="M291" s="2">
        <f t="shared" si="31"/>
        <v>0.723968792178293</v>
      </c>
      <c r="N291" s="2">
        <v>43.047</v>
      </c>
      <c r="O291" s="15">
        <v>43.1771349118791</v>
      </c>
    </row>
    <row r="292" spans="1:15">
      <c r="A292" s="4"/>
      <c r="B292" s="10">
        <v>13</v>
      </c>
      <c r="C292" s="2">
        <v>32.226</v>
      </c>
      <c r="D292" s="2">
        <v>48.617</v>
      </c>
      <c r="E292" s="2">
        <v>6.8971</v>
      </c>
      <c r="F292" s="2">
        <v>18.778</v>
      </c>
      <c r="G292" s="2">
        <v>456.04</v>
      </c>
      <c r="H292" s="2">
        <v>21.061</v>
      </c>
      <c r="I292" s="2">
        <v>1.63123</v>
      </c>
      <c r="J292" s="2">
        <v>28.856</v>
      </c>
      <c r="K292" s="2">
        <v>1.26977</v>
      </c>
      <c r="L292" s="2">
        <v>52.80825248456</v>
      </c>
      <c r="M292" s="2">
        <f t="shared" si="31"/>
        <v>0.618165059090759</v>
      </c>
      <c r="N292" s="2">
        <v>71.141</v>
      </c>
      <c r="O292" s="15">
        <v>57.5100193406461</v>
      </c>
    </row>
    <row r="293" spans="1:15">
      <c r="A293" s="4"/>
      <c r="B293" s="10">
        <v>17</v>
      </c>
      <c r="C293" s="2">
        <v>23.288</v>
      </c>
      <c r="D293" s="2">
        <v>47.941</v>
      </c>
      <c r="E293" s="2">
        <v>6.91034</v>
      </c>
      <c r="F293" s="2">
        <v>16.451</v>
      </c>
      <c r="G293" s="2">
        <v>486.06</v>
      </c>
      <c r="H293" s="2">
        <v>29.068</v>
      </c>
      <c r="I293" s="2">
        <v>1.74224</v>
      </c>
      <c r="J293" s="2">
        <v>26.369</v>
      </c>
      <c r="K293" s="2">
        <v>1.31413</v>
      </c>
      <c r="L293" s="2">
        <v>49.41258157376</v>
      </c>
      <c r="M293" s="2">
        <f t="shared" si="31"/>
        <v>0.541561049478224</v>
      </c>
      <c r="N293" s="2">
        <v>89.388</v>
      </c>
      <c r="O293" s="15">
        <v>67.1491526357521</v>
      </c>
    </row>
    <row r="294" spans="1:15">
      <c r="A294" s="4"/>
      <c r="B294" s="10">
        <v>21</v>
      </c>
      <c r="C294" s="2">
        <v>23.571</v>
      </c>
      <c r="D294" s="2">
        <v>47.597</v>
      </c>
      <c r="E294" s="2">
        <v>6.99908</v>
      </c>
      <c r="F294" s="2">
        <v>15.279</v>
      </c>
      <c r="G294" s="2">
        <v>410.73</v>
      </c>
      <c r="H294" s="2">
        <v>34.186</v>
      </c>
      <c r="I294" s="2">
        <v>1.78494</v>
      </c>
      <c r="J294" s="2">
        <v>25.394</v>
      </c>
      <c r="K294" s="2">
        <v>1.27829</v>
      </c>
      <c r="L294" s="2">
        <v>47.01709740024</v>
      </c>
      <c r="M294" s="2">
        <f t="shared" si="31"/>
        <v>0.502979227705172</v>
      </c>
      <c r="N294" s="2">
        <v>90.556</v>
      </c>
      <c r="O294" s="15">
        <v>69.17550330409</v>
      </c>
    </row>
    <row r="295" spans="1:15">
      <c r="A295" s="4"/>
      <c r="B295" s="10">
        <v>1</v>
      </c>
      <c r="C295" s="2">
        <v>22.154</v>
      </c>
      <c r="D295" s="2">
        <v>60.594</v>
      </c>
      <c r="E295" s="2">
        <v>6.43753</v>
      </c>
      <c r="F295" s="2">
        <v>34.907</v>
      </c>
      <c r="G295" s="2">
        <v>217.77</v>
      </c>
      <c r="H295" s="2">
        <v>14.375</v>
      </c>
      <c r="I295" s="2">
        <v>1.12928</v>
      </c>
      <c r="J295" s="2">
        <v>38.358</v>
      </c>
      <c r="K295" s="2">
        <v>0.86311</v>
      </c>
      <c r="L295" s="2">
        <v>67.95969547904</v>
      </c>
      <c r="M295" s="2">
        <f t="shared" ref="M295:M300" si="32">F295/34.907</f>
        <v>1</v>
      </c>
      <c r="N295" s="2">
        <v>55.487</v>
      </c>
      <c r="O295" s="15">
        <v>36.0120609983126</v>
      </c>
    </row>
    <row r="296" spans="1:15">
      <c r="A296" s="4"/>
      <c r="B296" s="10">
        <v>5</v>
      </c>
      <c r="C296" s="2">
        <v>59.191</v>
      </c>
      <c r="D296" s="2">
        <v>61.311</v>
      </c>
      <c r="E296" s="2">
        <v>6.11587</v>
      </c>
      <c r="F296" s="2">
        <v>33.469</v>
      </c>
      <c r="G296" s="2">
        <v>206.72</v>
      </c>
      <c r="H296" s="2">
        <v>15.366</v>
      </c>
      <c r="I296" s="2">
        <v>1.15185</v>
      </c>
      <c r="J296" s="2">
        <v>37.647</v>
      </c>
      <c r="K296" s="2">
        <v>0.98293</v>
      </c>
      <c r="L296" s="2">
        <v>66.4623854286</v>
      </c>
      <c r="M296" s="2">
        <f t="shared" si="32"/>
        <v>0.958804824247286</v>
      </c>
      <c r="N296" s="2">
        <v>49.434</v>
      </c>
      <c r="O296" s="15">
        <v>35.6018153890516</v>
      </c>
    </row>
    <row r="297" spans="1:15">
      <c r="A297" s="4"/>
      <c r="B297" s="10">
        <v>9</v>
      </c>
      <c r="C297" s="2">
        <v>50.124</v>
      </c>
      <c r="D297" s="2">
        <v>56.125</v>
      </c>
      <c r="E297" s="2">
        <v>6.25177</v>
      </c>
      <c r="F297" s="2">
        <v>29.543</v>
      </c>
      <c r="G297" s="2">
        <v>304.6</v>
      </c>
      <c r="H297" s="2">
        <v>18.172</v>
      </c>
      <c r="I297" s="2">
        <v>1.12222</v>
      </c>
      <c r="J297" s="2">
        <v>31.673</v>
      </c>
      <c r="K297" s="2">
        <v>1.10513</v>
      </c>
      <c r="L297" s="2">
        <v>57.15705717304</v>
      </c>
      <c r="M297" s="2">
        <f t="shared" si="32"/>
        <v>0.846334546079583</v>
      </c>
      <c r="N297" s="2">
        <v>42.58</v>
      </c>
      <c r="O297" s="15">
        <v>37.891818476208</v>
      </c>
    </row>
    <row r="298" spans="1:15">
      <c r="A298" s="4"/>
      <c r="B298" s="10">
        <v>13</v>
      </c>
      <c r="C298" s="2">
        <v>30.797</v>
      </c>
      <c r="D298" s="2">
        <v>55.449</v>
      </c>
      <c r="E298" s="2">
        <v>6.33578</v>
      </c>
      <c r="F298" s="2">
        <v>26.506</v>
      </c>
      <c r="G298" s="2">
        <v>389.97</v>
      </c>
      <c r="H298" s="2">
        <v>20.153</v>
      </c>
      <c r="I298" s="2">
        <v>1.18095</v>
      </c>
      <c r="J298" s="2">
        <v>29.514</v>
      </c>
      <c r="K298" s="2">
        <v>1.15656</v>
      </c>
      <c r="L298" s="2">
        <v>53.9650974468</v>
      </c>
      <c r="M298" s="2">
        <f t="shared" si="32"/>
        <v>0.759331939152606</v>
      </c>
      <c r="N298" s="2">
        <v>65.796</v>
      </c>
      <c r="O298" s="15">
        <v>49.7180584741667</v>
      </c>
    </row>
    <row r="299" spans="1:15">
      <c r="A299" s="4"/>
      <c r="B299" s="10">
        <v>17</v>
      </c>
      <c r="C299" s="2">
        <v>23.287</v>
      </c>
      <c r="D299" s="2">
        <v>54.044</v>
      </c>
      <c r="E299" s="2">
        <v>6.47638</v>
      </c>
      <c r="F299" s="2">
        <v>23.913</v>
      </c>
      <c r="G299" s="2">
        <v>332.49</v>
      </c>
      <c r="H299" s="2">
        <v>20.979</v>
      </c>
      <c r="I299" s="2">
        <v>1.23977</v>
      </c>
      <c r="J299" s="2">
        <v>28.145</v>
      </c>
      <c r="K299" s="2">
        <v>1.24337</v>
      </c>
      <c r="L299" s="2">
        <v>51.11077289724</v>
      </c>
      <c r="M299" s="2">
        <f t="shared" si="32"/>
        <v>0.68504884407139</v>
      </c>
      <c r="N299" s="2">
        <v>74.98</v>
      </c>
      <c r="O299" s="15">
        <v>56.0646635659546</v>
      </c>
    </row>
    <row r="300" spans="1:15">
      <c r="A300" s="4"/>
      <c r="B300" s="10">
        <v>21</v>
      </c>
      <c r="C300" s="2">
        <v>23.701</v>
      </c>
      <c r="D300" s="2">
        <v>53.566</v>
      </c>
      <c r="E300" s="2">
        <v>6.40945</v>
      </c>
      <c r="F300" s="2">
        <v>22.652</v>
      </c>
      <c r="G300" s="2">
        <v>342.86</v>
      </c>
      <c r="H300" s="2">
        <v>20.071</v>
      </c>
      <c r="I300" s="2">
        <v>1.27438</v>
      </c>
      <c r="J300" s="2">
        <v>26.908</v>
      </c>
      <c r="K300" s="2">
        <v>1.27594</v>
      </c>
      <c r="L300" s="2">
        <v>49.76714893024</v>
      </c>
      <c r="M300" s="2">
        <f t="shared" si="32"/>
        <v>0.648924284527459</v>
      </c>
      <c r="N300" s="2">
        <v>74.942</v>
      </c>
      <c r="O300" s="15">
        <v>57.5629769713155</v>
      </c>
    </row>
    <row r="301" spans="1:15">
      <c r="A301" s="4"/>
      <c r="B301" s="10">
        <v>1</v>
      </c>
      <c r="C301" s="2">
        <v>23.323</v>
      </c>
      <c r="D301" s="2">
        <v>50.977</v>
      </c>
      <c r="E301" s="2">
        <v>6.71585</v>
      </c>
      <c r="F301" s="2">
        <v>29.222</v>
      </c>
      <c r="G301" s="2">
        <v>317.78</v>
      </c>
      <c r="H301" s="2">
        <v>15.035</v>
      </c>
      <c r="I301" s="2">
        <v>1.43883</v>
      </c>
      <c r="J301" s="2">
        <v>41.319</v>
      </c>
      <c r="K301" s="2">
        <v>0.88669</v>
      </c>
      <c r="L301" s="2">
        <v>72.48642520824</v>
      </c>
      <c r="M301" s="2">
        <f t="shared" ref="M301:M306" si="33">F301/29.222</f>
        <v>1</v>
      </c>
      <c r="N301" s="2">
        <v>48.671</v>
      </c>
      <c r="O301" s="15">
        <v>33.6088968434578</v>
      </c>
    </row>
    <row r="302" spans="1:15">
      <c r="A302" s="4"/>
      <c r="B302" s="10">
        <v>5</v>
      </c>
      <c r="C302" s="2">
        <v>58.023</v>
      </c>
      <c r="D302" s="2">
        <v>50.102</v>
      </c>
      <c r="E302" s="2">
        <v>7.21023</v>
      </c>
      <c r="F302" s="2">
        <v>28.85</v>
      </c>
      <c r="G302" s="2">
        <v>510.29</v>
      </c>
      <c r="H302" s="2">
        <v>15.943</v>
      </c>
      <c r="I302" s="2">
        <v>1.40916</v>
      </c>
      <c r="J302" s="2">
        <v>40.015</v>
      </c>
      <c r="K302" s="2">
        <v>1.38387</v>
      </c>
      <c r="L302" s="2">
        <v>70.087954584</v>
      </c>
      <c r="M302" s="2">
        <f t="shared" si="33"/>
        <v>0.987269865170077</v>
      </c>
      <c r="N302" s="2">
        <v>46.628</v>
      </c>
      <c r="O302" s="15">
        <v>33.4213026136651</v>
      </c>
    </row>
    <row r="303" spans="1:15">
      <c r="A303" s="4"/>
      <c r="B303" s="10">
        <v>9</v>
      </c>
      <c r="C303" s="2">
        <v>52.072</v>
      </c>
      <c r="D303" s="2">
        <v>48.232</v>
      </c>
      <c r="E303" s="2">
        <v>7.11027</v>
      </c>
      <c r="F303" s="2">
        <v>21.104</v>
      </c>
      <c r="G303" s="2">
        <v>679.6</v>
      </c>
      <c r="H303" s="2">
        <v>15.2</v>
      </c>
      <c r="I303" s="2">
        <v>1.56442</v>
      </c>
      <c r="J303" s="2">
        <v>31.541</v>
      </c>
      <c r="K303" s="2">
        <v>1.40701</v>
      </c>
      <c r="L303" s="2">
        <v>56.91875592832</v>
      </c>
      <c r="M303" s="2">
        <f t="shared" si="33"/>
        <v>0.722195606050236</v>
      </c>
      <c r="N303" s="2">
        <v>41.778</v>
      </c>
      <c r="O303" s="15">
        <v>42.8039176827712</v>
      </c>
    </row>
    <row r="304" spans="1:15">
      <c r="A304" s="4"/>
      <c r="B304" s="10">
        <v>13</v>
      </c>
      <c r="C304" s="2">
        <v>26.121</v>
      </c>
      <c r="D304" s="2">
        <v>45.699</v>
      </c>
      <c r="E304" s="2">
        <v>6.86408</v>
      </c>
      <c r="F304" s="2">
        <v>17.623</v>
      </c>
      <c r="G304" s="2">
        <v>489.98</v>
      </c>
      <c r="H304" s="2">
        <v>22.052</v>
      </c>
      <c r="I304" s="2">
        <v>1.67143</v>
      </c>
      <c r="J304" s="2">
        <v>28.001</v>
      </c>
      <c r="K304" s="2">
        <v>1.16836</v>
      </c>
      <c r="L304" s="2">
        <v>50.78147317436</v>
      </c>
      <c r="M304" s="2">
        <f t="shared" si="33"/>
        <v>0.603073027171309</v>
      </c>
      <c r="N304" s="2">
        <v>65.597</v>
      </c>
      <c r="O304" s="15">
        <v>56.1868921392835</v>
      </c>
    </row>
    <row r="305" spans="1:15">
      <c r="A305" s="4"/>
      <c r="B305" s="10">
        <v>17</v>
      </c>
      <c r="C305" s="2">
        <v>25.496</v>
      </c>
      <c r="D305" s="2">
        <v>44.89</v>
      </c>
      <c r="E305" s="2">
        <v>6.7877</v>
      </c>
      <c r="F305" s="2">
        <v>15.563</v>
      </c>
      <c r="G305" s="2">
        <v>280.71</v>
      </c>
      <c r="H305" s="2">
        <v>31.132</v>
      </c>
      <c r="I305" s="2">
        <v>1.74626</v>
      </c>
      <c r="J305" s="2">
        <v>25.316</v>
      </c>
      <c r="K305" s="2">
        <v>1.12073</v>
      </c>
      <c r="L305" s="2">
        <v>46.85322451112</v>
      </c>
      <c r="M305" s="2">
        <f t="shared" si="33"/>
        <v>0.532578194510985</v>
      </c>
      <c r="N305" s="2">
        <v>88.813</v>
      </c>
      <c r="O305" s="15">
        <v>67.3223281615763</v>
      </c>
    </row>
    <row r="306" spans="1:15">
      <c r="A306" s="4"/>
      <c r="B306" s="10">
        <v>21</v>
      </c>
      <c r="C306" s="2">
        <v>23.96</v>
      </c>
      <c r="D306" s="2">
        <v>44.347</v>
      </c>
      <c r="E306" s="2">
        <v>6.82456</v>
      </c>
      <c r="F306" s="2">
        <v>13.947</v>
      </c>
      <c r="G306" s="2">
        <v>205.37</v>
      </c>
      <c r="H306" s="2">
        <v>37.983</v>
      </c>
      <c r="I306" s="2">
        <v>1.84124</v>
      </c>
      <c r="J306" s="2">
        <v>23.092</v>
      </c>
      <c r="K306" s="2">
        <v>1.15329</v>
      </c>
      <c r="L306" s="2">
        <v>44.27193085872</v>
      </c>
      <c r="M306" s="2">
        <f t="shared" si="33"/>
        <v>0.477277393744439</v>
      </c>
      <c r="N306" s="2">
        <v>95.39</v>
      </c>
      <c r="O306" s="15">
        <v>71.9554095856693</v>
      </c>
    </row>
    <row r="307" spans="1:15">
      <c r="A307" s="4"/>
      <c r="B307" s="10">
        <v>1</v>
      </c>
      <c r="C307" s="2">
        <v>21.375</v>
      </c>
      <c r="D307" s="2">
        <v>54.624</v>
      </c>
      <c r="E307" s="2">
        <v>6.82433</v>
      </c>
      <c r="F307" s="2">
        <v>25.491</v>
      </c>
      <c r="G307" s="2">
        <v>403.5</v>
      </c>
      <c r="H307" s="2">
        <v>17.182</v>
      </c>
      <c r="I307" s="2">
        <v>1.7685</v>
      </c>
      <c r="J307" s="2">
        <v>44.608</v>
      </c>
      <c r="K307" s="2">
        <v>0.88669</v>
      </c>
      <c r="L307" s="2">
        <v>77.719356954</v>
      </c>
      <c r="M307" s="2">
        <f t="shared" ref="M307:M312" si="34">F307/25.491</f>
        <v>1</v>
      </c>
      <c r="N307" s="2">
        <v>48.871</v>
      </c>
      <c r="O307" s="15">
        <v>33.6794122235885</v>
      </c>
    </row>
    <row r="308" spans="1:15">
      <c r="A308" s="4"/>
      <c r="B308" s="10">
        <v>5</v>
      </c>
      <c r="C308" s="2">
        <v>62.828</v>
      </c>
      <c r="D308" s="2">
        <v>53.75</v>
      </c>
      <c r="E308" s="2">
        <v>7.34229</v>
      </c>
      <c r="F308" s="2">
        <v>25.296</v>
      </c>
      <c r="G308" s="2">
        <v>542.44</v>
      </c>
      <c r="H308" s="2">
        <v>15.2</v>
      </c>
      <c r="I308" s="2">
        <v>1.72675</v>
      </c>
      <c r="J308" s="2">
        <v>42.976</v>
      </c>
      <c r="K308" s="2">
        <v>1.33906</v>
      </c>
      <c r="L308" s="2">
        <v>75.304092432</v>
      </c>
      <c r="M308" s="2">
        <f t="shared" si="34"/>
        <v>0.992350241261622</v>
      </c>
      <c r="N308" s="2">
        <v>51.839</v>
      </c>
      <c r="O308" s="15">
        <v>35.0459813764876</v>
      </c>
    </row>
    <row r="309" spans="1:15">
      <c r="A309" s="4"/>
      <c r="B309" s="10">
        <v>9</v>
      </c>
      <c r="C309" s="2">
        <v>55.189</v>
      </c>
      <c r="D309" s="2">
        <v>49.757</v>
      </c>
      <c r="E309" s="2">
        <v>7.05838</v>
      </c>
      <c r="F309" s="2">
        <v>16.662</v>
      </c>
      <c r="G309" s="2">
        <v>743.88</v>
      </c>
      <c r="H309" s="2">
        <v>19.163</v>
      </c>
      <c r="I309" s="2">
        <v>2.04283</v>
      </c>
      <c r="J309" s="2">
        <v>33.054</v>
      </c>
      <c r="K309" s="2">
        <v>1.43531</v>
      </c>
      <c r="L309" s="2">
        <v>58.68088008504</v>
      </c>
      <c r="M309" s="2">
        <f t="shared" si="34"/>
        <v>0.653642462045428</v>
      </c>
      <c r="N309" s="2">
        <v>56.814</v>
      </c>
      <c r="O309" s="15">
        <v>50.9740204425177</v>
      </c>
    </row>
    <row r="310" spans="1:15">
      <c r="A310" s="4"/>
      <c r="B310" s="10">
        <v>13</v>
      </c>
      <c r="C310" s="2">
        <v>28.589</v>
      </c>
      <c r="D310" s="2">
        <v>48.02</v>
      </c>
      <c r="E310" s="2">
        <v>6.96314</v>
      </c>
      <c r="F310" s="2">
        <v>13.27</v>
      </c>
      <c r="G310" s="2">
        <v>454.25</v>
      </c>
      <c r="H310" s="2">
        <v>20.153</v>
      </c>
      <c r="I310" s="2">
        <v>2.21817</v>
      </c>
      <c r="J310" s="2">
        <v>28.067</v>
      </c>
      <c r="K310" s="2">
        <v>1.35938</v>
      </c>
      <c r="L310" s="2">
        <v>50.7461398116</v>
      </c>
      <c r="M310" s="2">
        <f t="shared" si="34"/>
        <v>0.520575889529638</v>
      </c>
      <c r="N310" s="2">
        <v>64.794</v>
      </c>
      <c r="O310" s="15">
        <v>59.3560463286428</v>
      </c>
    </row>
    <row r="311" spans="1:15">
      <c r="A311" s="4"/>
      <c r="B311" s="10">
        <v>17</v>
      </c>
      <c r="C311" s="2">
        <v>25.236</v>
      </c>
      <c r="D311" s="2">
        <v>46.814</v>
      </c>
      <c r="E311" s="2">
        <v>7.10846</v>
      </c>
      <c r="F311" s="2">
        <v>11.565</v>
      </c>
      <c r="G311" s="2">
        <v>241.42</v>
      </c>
      <c r="H311" s="2">
        <v>34.104</v>
      </c>
      <c r="I311" s="2">
        <v>2.26893</v>
      </c>
      <c r="J311" s="2">
        <v>24.724</v>
      </c>
      <c r="K311" s="2">
        <v>1.2646</v>
      </c>
      <c r="L311" s="2">
        <v>45.2380624758</v>
      </c>
      <c r="M311" s="2">
        <f t="shared" si="34"/>
        <v>0.453689537483818</v>
      </c>
      <c r="N311" s="2">
        <v>61.348</v>
      </c>
      <c r="O311" s="15">
        <v>60.9400722497573</v>
      </c>
    </row>
    <row r="312" spans="1:15">
      <c r="A312" s="4"/>
      <c r="B312" s="10">
        <v>21</v>
      </c>
      <c r="C312" s="2">
        <v>24.61</v>
      </c>
      <c r="D312" s="2">
        <v>45.342</v>
      </c>
      <c r="E312" s="2">
        <v>7.05097</v>
      </c>
      <c r="F312" s="2">
        <v>10.571</v>
      </c>
      <c r="G312" s="2">
        <v>189.29</v>
      </c>
      <c r="H312" s="2">
        <v>40.873</v>
      </c>
      <c r="I312" s="2">
        <v>2.32766</v>
      </c>
      <c r="J312" s="2">
        <v>22.236</v>
      </c>
      <c r="K312" s="2">
        <v>1.20989</v>
      </c>
      <c r="L312" s="2">
        <v>42.42021621464</v>
      </c>
      <c r="M312" s="2">
        <f t="shared" si="34"/>
        <v>0.414695382684085</v>
      </c>
      <c r="N312" s="2">
        <v>66.722</v>
      </c>
      <c r="O312" s="15">
        <v>64.4666163409911</v>
      </c>
    </row>
    <row r="313" spans="1:15">
      <c r="A313" s="4"/>
      <c r="B313" s="10">
        <v>1</v>
      </c>
      <c r="C313" s="2">
        <v>19.428</v>
      </c>
      <c r="D313" s="2">
        <v>58.936</v>
      </c>
      <c r="E313" s="2">
        <v>6.78186</v>
      </c>
      <c r="F313" s="2">
        <v>29.488</v>
      </c>
      <c r="G313" s="2">
        <v>207.07</v>
      </c>
      <c r="H313" s="2">
        <v>17.017</v>
      </c>
      <c r="I313" s="2">
        <v>1.39867</v>
      </c>
      <c r="J313" s="2">
        <v>40.595</v>
      </c>
      <c r="K313" s="2">
        <v>0.8584</v>
      </c>
      <c r="L313" s="2">
        <v>71.10462317504</v>
      </c>
      <c r="M313" s="2">
        <f t="shared" ref="M313:M318" si="35">F313/29.488</f>
        <v>1</v>
      </c>
      <c r="N313" s="2">
        <v>43.458</v>
      </c>
      <c r="O313" s="15">
        <v>31.7709134603507</v>
      </c>
    </row>
    <row r="314" spans="1:15">
      <c r="A314" s="4"/>
      <c r="B314" s="10">
        <v>5</v>
      </c>
      <c r="C314" s="2">
        <v>48.672</v>
      </c>
      <c r="D314" s="2">
        <v>59.786</v>
      </c>
      <c r="E314" s="2">
        <v>6.01683</v>
      </c>
      <c r="F314" s="2">
        <v>28.761</v>
      </c>
      <c r="G314" s="2">
        <v>187.08</v>
      </c>
      <c r="H314" s="2">
        <v>18.007</v>
      </c>
      <c r="I314" s="2">
        <v>1.36894</v>
      </c>
      <c r="J314" s="2">
        <v>38.568</v>
      </c>
      <c r="K314" s="2">
        <v>1.04661</v>
      </c>
      <c r="L314" s="2">
        <v>67.87747167816</v>
      </c>
      <c r="M314" s="2">
        <f t="shared" si="35"/>
        <v>0.97534590341834</v>
      </c>
      <c r="N314" s="2">
        <v>51.238</v>
      </c>
      <c r="O314" s="15">
        <v>35.5456664254833</v>
      </c>
    </row>
    <row r="315" spans="1:15">
      <c r="A315" s="4"/>
      <c r="B315" s="10">
        <v>9</v>
      </c>
      <c r="C315" s="2">
        <v>52.851</v>
      </c>
      <c r="D315" s="2">
        <v>58.048</v>
      </c>
      <c r="E315" s="2">
        <v>6.14328</v>
      </c>
      <c r="F315" s="2">
        <v>24.391</v>
      </c>
      <c r="G315" s="2">
        <v>268.87</v>
      </c>
      <c r="H315" s="2">
        <v>15.118</v>
      </c>
      <c r="I315" s="2">
        <v>1.37147</v>
      </c>
      <c r="J315" s="2">
        <v>32.199</v>
      </c>
      <c r="K315" s="2">
        <v>1.0721</v>
      </c>
      <c r="L315" s="2">
        <v>57.67042870348</v>
      </c>
      <c r="M315" s="2">
        <f t="shared" si="35"/>
        <v>0.82715002712968</v>
      </c>
      <c r="N315" s="2">
        <v>53.606</v>
      </c>
      <c r="O315" s="15">
        <v>42.5821496033544</v>
      </c>
    </row>
    <row r="316" spans="1:15">
      <c r="A316" s="4"/>
      <c r="B316" s="10">
        <v>13</v>
      </c>
      <c r="C316" s="2">
        <v>28.199</v>
      </c>
      <c r="D316" s="2">
        <v>56.245</v>
      </c>
      <c r="E316" s="2">
        <v>6.38766</v>
      </c>
      <c r="F316" s="2">
        <v>22.597</v>
      </c>
      <c r="G316" s="2">
        <v>322.12</v>
      </c>
      <c r="H316" s="2">
        <v>19.08</v>
      </c>
      <c r="I316" s="2">
        <v>1.45028</v>
      </c>
      <c r="J316" s="2">
        <v>31.093</v>
      </c>
      <c r="K316" s="2">
        <v>1.06222</v>
      </c>
      <c r="L316" s="2">
        <v>56.49888862384</v>
      </c>
      <c r="M316" s="2">
        <f t="shared" si="35"/>
        <v>0.766311720021704</v>
      </c>
      <c r="N316" s="2">
        <v>68.803</v>
      </c>
      <c r="O316" s="15">
        <v>50.486172994248</v>
      </c>
    </row>
    <row r="317" spans="1:15">
      <c r="A317" s="4"/>
      <c r="B317" s="10">
        <v>17</v>
      </c>
      <c r="C317" s="2">
        <v>24.976</v>
      </c>
      <c r="D317" s="2">
        <v>54.508</v>
      </c>
      <c r="E317" s="2">
        <v>6.52356</v>
      </c>
      <c r="F317" s="2">
        <v>22.048</v>
      </c>
      <c r="G317" s="2">
        <v>293.2</v>
      </c>
      <c r="H317" s="2">
        <v>17.182</v>
      </c>
      <c r="I317" s="2">
        <v>1.34021</v>
      </c>
      <c r="J317" s="2">
        <v>30.842</v>
      </c>
      <c r="K317" s="2">
        <v>1.09479</v>
      </c>
      <c r="L317" s="2">
        <v>50.94238993792</v>
      </c>
      <c r="M317" s="2">
        <f t="shared" si="35"/>
        <v>0.747693977211069</v>
      </c>
      <c r="N317" s="2">
        <v>63.552</v>
      </c>
      <c r="O317" s="15">
        <v>49.4138919203441</v>
      </c>
    </row>
    <row r="318" spans="1:15">
      <c r="A318" s="4"/>
      <c r="B318" s="10">
        <v>21</v>
      </c>
      <c r="C318" s="2">
        <v>23.441</v>
      </c>
      <c r="D318" s="2">
        <v>54.031</v>
      </c>
      <c r="E318" s="2">
        <v>6.43302</v>
      </c>
      <c r="F318" s="2">
        <v>22.652</v>
      </c>
      <c r="G318" s="2">
        <v>321.44</v>
      </c>
      <c r="H318" s="2">
        <v>17.925</v>
      </c>
      <c r="I318" s="2">
        <v>1.21412</v>
      </c>
      <c r="J318" s="2">
        <v>29.802</v>
      </c>
      <c r="K318" s="2">
        <v>1.20283</v>
      </c>
      <c r="L318" s="2">
        <v>47.41387251776</v>
      </c>
      <c r="M318" s="2">
        <f t="shared" si="35"/>
        <v>0.768176885512751</v>
      </c>
      <c r="N318" s="2">
        <v>68.326</v>
      </c>
      <c r="O318" s="15">
        <v>50.2399418768829</v>
      </c>
    </row>
    <row r="319" spans="1:15">
      <c r="A319" s="4"/>
      <c r="B319" s="10">
        <v>1</v>
      </c>
      <c r="C319" s="2">
        <v>21.765</v>
      </c>
      <c r="D319" s="2">
        <v>49.915</v>
      </c>
      <c r="E319" s="2">
        <v>6.71111</v>
      </c>
      <c r="F319" s="2">
        <v>23.27</v>
      </c>
      <c r="G319" s="2">
        <v>303.49</v>
      </c>
      <c r="H319" s="2">
        <v>16.274</v>
      </c>
      <c r="I319" s="2">
        <v>1.83282</v>
      </c>
      <c r="J319" s="2">
        <v>41.713</v>
      </c>
      <c r="K319" s="2">
        <v>0.79706</v>
      </c>
      <c r="L319" s="2">
        <v>73.5281196936</v>
      </c>
      <c r="M319" s="2">
        <f t="shared" ref="M319:M324" si="36">F319/23.27</f>
        <v>1</v>
      </c>
      <c r="N319" s="2">
        <v>51.477</v>
      </c>
      <c r="O319" s="15">
        <v>34.5982276266917</v>
      </c>
    </row>
    <row r="320" spans="1:15">
      <c r="A320" s="4"/>
      <c r="B320" s="10">
        <v>5</v>
      </c>
      <c r="C320" s="2">
        <v>56.204</v>
      </c>
      <c r="D320" s="2">
        <v>50.168</v>
      </c>
      <c r="E320" s="2">
        <v>7.37531</v>
      </c>
      <c r="F320" s="2">
        <v>20.766</v>
      </c>
      <c r="G320" s="2">
        <v>378.15</v>
      </c>
      <c r="H320" s="2">
        <v>15.118</v>
      </c>
      <c r="I320" s="2">
        <v>1.86344</v>
      </c>
      <c r="J320" s="2">
        <v>37.252</v>
      </c>
      <c r="K320" s="2">
        <v>1.20463</v>
      </c>
      <c r="L320" s="2">
        <v>66.71224024896</v>
      </c>
      <c r="M320" s="2">
        <f t="shared" si="36"/>
        <v>0.892393639879673</v>
      </c>
      <c r="N320" s="2">
        <v>45.826</v>
      </c>
      <c r="O320" s="15">
        <v>37.1088394198764</v>
      </c>
    </row>
    <row r="321" spans="1:15">
      <c r="A321" s="4"/>
      <c r="B321" s="10">
        <v>9</v>
      </c>
      <c r="C321" s="2">
        <v>43.89</v>
      </c>
      <c r="D321" s="2">
        <v>48.298</v>
      </c>
      <c r="E321" s="2">
        <v>7.12442</v>
      </c>
      <c r="F321" s="2">
        <v>18.972</v>
      </c>
      <c r="G321" s="2">
        <v>433.16</v>
      </c>
      <c r="H321" s="2">
        <v>14.953</v>
      </c>
      <c r="I321" s="2">
        <v>1.84178</v>
      </c>
      <c r="J321" s="2">
        <v>33.252</v>
      </c>
      <c r="K321" s="2">
        <v>1.1971</v>
      </c>
      <c r="L321" s="2">
        <v>60.24043927584</v>
      </c>
      <c r="M321" s="2">
        <f t="shared" si="36"/>
        <v>0.815298667812634</v>
      </c>
      <c r="N321" s="2">
        <v>60.221</v>
      </c>
      <c r="O321" s="15">
        <v>45.4103918930624</v>
      </c>
    </row>
    <row r="322" spans="1:15">
      <c r="A322" s="4"/>
      <c r="B322" s="10">
        <v>13</v>
      </c>
      <c r="C322" s="2">
        <v>26.252</v>
      </c>
      <c r="D322" s="2">
        <v>45.765</v>
      </c>
      <c r="E322" s="2">
        <v>7.10464</v>
      </c>
      <c r="F322" s="2">
        <v>16.379</v>
      </c>
      <c r="G322" s="2">
        <v>357.82</v>
      </c>
      <c r="H322" s="2">
        <v>17.182</v>
      </c>
      <c r="I322" s="2">
        <v>1.98902</v>
      </c>
      <c r="J322" s="2">
        <v>31.093</v>
      </c>
      <c r="K322" s="2">
        <v>1.23203</v>
      </c>
      <c r="L322" s="2">
        <v>56.16474539192</v>
      </c>
      <c r="M322" s="2">
        <f t="shared" si="36"/>
        <v>0.703867640739149</v>
      </c>
      <c r="N322" s="2">
        <v>60.383</v>
      </c>
      <c r="O322" s="15">
        <v>50.1305847766118</v>
      </c>
    </row>
    <row r="323" spans="1:15">
      <c r="A323" s="4"/>
      <c r="B323" s="10">
        <v>17</v>
      </c>
      <c r="C323" s="2">
        <v>25.366</v>
      </c>
      <c r="D323" s="2">
        <v>44.824</v>
      </c>
      <c r="E323" s="2">
        <v>6.99997</v>
      </c>
      <c r="F323" s="2">
        <v>14.852</v>
      </c>
      <c r="G323" s="2">
        <v>280.7</v>
      </c>
      <c r="H323" s="2">
        <v>16.108</v>
      </c>
      <c r="I323" s="2">
        <v>2.09602</v>
      </c>
      <c r="J323" s="2">
        <v>30.053</v>
      </c>
      <c r="K323" s="2">
        <v>1.35422</v>
      </c>
      <c r="L323" s="2">
        <v>53.66827350496</v>
      </c>
      <c r="M323" s="2">
        <f t="shared" si="36"/>
        <v>0.638246669531586</v>
      </c>
      <c r="N323" s="2">
        <v>71.371</v>
      </c>
      <c r="O323" s="15">
        <v>56.7507530486746</v>
      </c>
    </row>
    <row r="324" spans="1:15">
      <c r="A324" s="4"/>
      <c r="B324" s="10">
        <v>21</v>
      </c>
      <c r="C324" s="2">
        <v>23.441</v>
      </c>
      <c r="D324" s="2">
        <v>44.612</v>
      </c>
      <c r="E324" s="2">
        <v>6.91887</v>
      </c>
      <c r="F324" s="2">
        <v>14.48</v>
      </c>
      <c r="G324" s="2">
        <v>346.43</v>
      </c>
      <c r="H324" s="2">
        <v>16.108</v>
      </c>
      <c r="I324" s="2">
        <v>2.13871</v>
      </c>
      <c r="J324" s="2">
        <v>29.473</v>
      </c>
      <c r="K324" s="2">
        <v>1.34198</v>
      </c>
      <c r="L324" s="2">
        <v>53.3897298592</v>
      </c>
      <c r="M324" s="2">
        <f t="shared" si="36"/>
        <v>0.622260421143103</v>
      </c>
      <c r="N324" s="2">
        <v>77.948</v>
      </c>
      <c r="O324" s="15">
        <v>59.7386309071268</v>
      </c>
    </row>
    <row r="325" spans="1:15">
      <c r="A325" s="4"/>
      <c r="B325" s="10">
        <v>1</v>
      </c>
      <c r="C325" s="2">
        <v>20.207</v>
      </c>
      <c r="D325" s="2">
        <v>54.956</v>
      </c>
      <c r="E325" s="2">
        <v>6.71112</v>
      </c>
      <c r="F325" s="2">
        <v>33.486</v>
      </c>
      <c r="G325" s="2">
        <v>167.77</v>
      </c>
      <c r="H325" s="2">
        <v>15.035</v>
      </c>
      <c r="I325" s="2">
        <v>1.16142</v>
      </c>
      <c r="J325" s="2">
        <v>38.226</v>
      </c>
      <c r="K325" s="2">
        <v>0.82065</v>
      </c>
      <c r="L325" s="2">
        <v>67.04861864688</v>
      </c>
      <c r="M325" s="2">
        <f t="shared" ref="M325:M330" si="37">F325/33.486</f>
        <v>1</v>
      </c>
      <c r="N325" s="2">
        <v>48.269</v>
      </c>
      <c r="O325" s="15">
        <v>33.467160929395</v>
      </c>
    </row>
    <row r="326" spans="1:15">
      <c r="A326" s="4"/>
      <c r="B326" s="10">
        <v>5</v>
      </c>
      <c r="C326" s="2">
        <v>53.347</v>
      </c>
      <c r="D326" s="2">
        <v>55.806</v>
      </c>
      <c r="E326" s="2">
        <v>6.05455</v>
      </c>
      <c r="F326" s="2">
        <v>31.425</v>
      </c>
      <c r="G326" s="2">
        <v>174.58</v>
      </c>
      <c r="H326" s="2">
        <v>17.017</v>
      </c>
      <c r="I326" s="2">
        <v>1.18401</v>
      </c>
      <c r="J326" s="2">
        <v>36.463</v>
      </c>
      <c r="K326" s="2">
        <v>1.00652</v>
      </c>
      <c r="L326" s="2">
        <v>64.145754567</v>
      </c>
      <c r="M326" s="2">
        <f t="shared" si="37"/>
        <v>0.938451890342233</v>
      </c>
      <c r="N326" s="2">
        <v>51.439</v>
      </c>
      <c r="O326" s="15">
        <v>37.1604451786981</v>
      </c>
    </row>
    <row r="327" spans="1:15">
      <c r="A327" s="4"/>
      <c r="B327" s="10">
        <v>9</v>
      </c>
      <c r="C327" s="2">
        <v>30.124</v>
      </c>
      <c r="D327" s="2">
        <v>54.4</v>
      </c>
      <c r="E327" s="2">
        <v>6.18573</v>
      </c>
      <c r="F327" s="2">
        <v>33.096</v>
      </c>
      <c r="G327" s="2">
        <v>220.67</v>
      </c>
      <c r="H327" s="2">
        <v>16.274</v>
      </c>
      <c r="I327" s="2">
        <v>1.0579</v>
      </c>
      <c r="J327" s="2">
        <v>33.778</v>
      </c>
      <c r="K327" s="2">
        <v>1.02258</v>
      </c>
      <c r="L327" s="2">
        <v>60.3611334816</v>
      </c>
      <c r="M327" s="2">
        <f t="shared" si="37"/>
        <v>0.988353341695037</v>
      </c>
      <c r="N327" s="2">
        <v>56.612</v>
      </c>
      <c r="O327" s="15">
        <v>36.8960899411694</v>
      </c>
    </row>
    <row r="328" spans="1:15">
      <c r="A328" s="4"/>
      <c r="B328" s="10">
        <v>13</v>
      </c>
      <c r="C328" s="2">
        <v>24.953</v>
      </c>
      <c r="D328" s="2">
        <v>53.061</v>
      </c>
      <c r="E328" s="2">
        <v>6.32162</v>
      </c>
      <c r="F328" s="2">
        <v>31.303</v>
      </c>
      <c r="G328" s="2">
        <v>302.47</v>
      </c>
      <c r="H328" s="2">
        <v>16.026</v>
      </c>
      <c r="I328" s="2">
        <v>1.06841</v>
      </c>
      <c r="J328" s="2">
        <v>32.343</v>
      </c>
      <c r="K328" s="2">
        <v>1.05279</v>
      </c>
      <c r="L328" s="2">
        <v>57.65821150852</v>
      </c>
      <c r="M328" s="2">
        <f t="shared" si="37"/>
        <v>0.934808576718629</v>
      </c>
      <c r="N328" s="2">
        <v>64.593</v>
      </c>
      <c r="O328" s="15">
        <v>41.9507041694179</v>
      </c>
    </row>
    <row r="329" spans="1:15">
      <c r="A329" s="4"/>
      <c r="B329" s="10">
        <v>17</v>
      </c>
      <c r="C329" s="2">
        <v>25.626</v>
      </c>
      <c r="D329" s="2">
        <v>51.921</v>
      </c>
      <c r="E329" s="2">
        <v>6.42922</v>
      </c>
      <c r="F329" s="2">
        <v>32.53</v>
      </c>
      <c r="G329" s="2">
        <v>330.7</v>
      </c>
      <c r="H329" s="2">
        <v>15.118</v>
      </c>
      <c r="I329" s="2">
        <v>0.98646</v>
      </c>
      <c r="J329" s="2">
        <v>30.843</v>
      </c>
      <c r="K329" s="2">
        <v>1.083</v>
      </c>
      <c r="L329" s="2">
        <v>55.3223735112</v>
      </c>
      <c r="M329" s="2">
        <f t="shared" si="37"/>
        <v>0.971450755539629</v>
      </c>
      <c r="N329" s="2">
        <v>60.746</v>
      </c>
      <c r="O329" s="15">
        <v>39.0609685924863</v>
      </c>
    </row>
    <row r="330" spans="1:15">
      <c r="A330" s="4"/>
      <c r="B330" s="11">
        <v>21</v>
      </c>
      <c r="C330" s="12">
        <v>24.221</v>
      </c>
      <c r="D330" s="12">
        <v>50.582</v>
      </c>
      <c r="E330" s="12">
        <v>6.38586</v>
      </c>
      <c r="F330" s="12">
        <v>32.602</v>
      </c>
      <c r="G330" s="12">
        <v>342.86</v>
      </c>
      <c r="H330" s="12">
        <v>14.953</v>
      </c>
      <c r="I330" s="12">
        <v>0.96485</v>
      </c>
      <c r="J330" s="12">
        <v>30.395</v>
      </c>
      <c r="K330" s="12">
        <v>1.06131</v>
      </c>
      <c r="L330" s="12">
        <v>54.2302124428</v>
      </c>
      <c r="M330" s="12">
        <f t="shared" si="37"/>
        <v>0.973600907842083</v>
      </c>
      <c r="N330" s="12">
        <v>66.922</v>
      </c>
      <c r="O330" s="16">
        <v>41.1485056977619</v>
      </c>
    </row>
    <row r="331" spans="1:1">
      <c r="A331" s="4"/>
    </row>
    <row r="332" spans="1:15">
      <c r="A332" s="6" t="s">
        <v>20</v>
      </c>
      <c r="B332" s="7">
        <v>0</v>
      </c>
      <c r="C332" s="8">
        <v>20.59</v>
      </c>
      <c r="D332" s="8">
        <v>55.3021</v>
      </c>
      <c r="E332" s="8">
        <v>6.85301</v>
      </c>
      <c r="F332" s="8">
        <v>25.2447</v>
      </c>
      <c r="G332" s="8">
        <v>448.82</v>
      </c>
      <c r="H332" s="8">
        <v>13.082</v>
      </c>
      <c r="I332" s="8">
        <v>2.20347</v>
      </c>
      <c r="J332" s="8">
        <v>55.611</v>
      </c>
      <c r="K332" s="8">
        <v>0.90011</v>
      </c>
      <c r="L332" s="8">
        <v>95.899119023916</v>
      </c>
      <c r="M332" s="8">
        <f t="shared" ref="M332:M337" si="38">F332/25.2447</f>
        <v>1</v>
      </c>
      <c r="N332" s="8">
        <v>51.79</v>
      </c>
      <c r="O332" s="14">
        <v>34.7085841965963</v>
      </c>
    </row>
    <row r="333" spans="1:15">
      <c r="A333" s="18"/>
      <c r="B333" s="10">
        <v>3</v>
      </c>
      <c r="C333" s="2">
        <v>58.004</v>
      </c>
      <c r="D333" s="2">
        <v>55.468</v>
      </c>
      <c r="E333" s="2">
        <v>7.50988</v>
      </c>
      <c r="F333" s="2">
        <v>30.9074</v>
      </c>
      <c r="G333" s="2">
        <v>649.76</v>
      </c>
      <c r="H333" s="2">
        <v>13.1</v>
      </c>
      <c r="I333" s="2">
        <v>1.65047</v>
      </c>
      <c r="J333" s="2">
        <v>51.099</v>
      </c>
      <c r="K333" s="2">
        <v>1.41745</v>
      </c>
      <c r="L333" s="2">
        <v>87.944233688072</v>
      </c>
      <c r="M333" s="2">
        <f t="shared" si="38"/>
        <v>1.22431242993579</v>
      </c>
      <c r="N333" s="2">
        <v>41.167</v>
      </c>
      <c r="O333" s="15">
        <v>21.5763147776298</v>
      </c>
    </row>
    <row r="334" spans="1:15">
      <c r="A334" s="18"/>
      <c r="B334" s="10">
        <v>6</v>
      </c>
      <c r="C334" s="2">
        <v>58.105</v>
      </c>
      <c r="D334" s="2">
        <v>45.4325</v>
      </c>
      <c r="E334" s="2">
        <v>7.17724</v>
      </c>
      <c r="F334" s="2">
        <v>20.0214</v>
      </c>
      <c r="G334" s="2">
        <v>644.08</v>
      </c>
      <c r="H334" s="2">
        <v>12.072</v>
      </c>
      <c r="I334" s="2">
        <v>1.95389</v>
      </c>
      <c r="J334" s="2">
        <v>38.714</v>
      </c>
      <c r="K334" s="2">
        <v>1.42347</v>
      </c>
      <c r="L334" s="2">
        <v>67.442213236104</v>
      </c>
      <c r="M334" s="2">
        <f t="shared" si="38"/>
        <v>0.793093203721969</v>
      </c>
      <c r="N334" s="2">
        <v>27.557</v>
      </c>
      <c r="O334" s="15">
        <v>34.8230562976689</v>
      </c>
    </row>
    <row r="335" spans="1:15">
      <c r="A335" s="18"/>
      <c r="B335" s="10">
        <v>9</v>
      </c>
      <c r="C335" s="2">
        <v>45.395</v>
      </c>
      <c r="D335" s="2">
        <v>44.8104</v>
      </c>
      <c r="E335" s="2">
        <v>7.10613</v>
      </c>
      <c r="F335" s="2">
        <v>14.8685</v>
      </c>
      <c r="G335" s="2">
        <v>443.13</v>
      </c>
      <c r="H335" s="2">
        <v>21.306</v>
      </c>
      <c r="I335" s="2">
        <v>2.31763</v>
      </c>
      <c r="J335" s="2">
        <v>34.344</v>
      </c>
      <c r="K335" s="2">
        <v>1.33515</v>
      </c>
      <c r="L335" s="2">
        <v>59.40849117322</v>
      </c>
      <c r="M335" s="2">
        <f t="shared" si="38"/>
        <v>0.588975111607585</v>
      </c>
      <c r="N335" s="2">
        <v>63.214</v>
      </c>
      <c r="O335" s="15">
        <v>55.9366595442974</v>
      </c>
    </row>
    <row r="336" spans="1:15">
      <c r="A336" s="18"/>
      <c r="B336" s="10">
        <v>12</v>
      </c>
      <c r="C336" s="2">
        <v>26.217</v>
      </c>
      <c r="D336" s="2">
        <v>44.4372</v>
      </c>
      <c r="E336" s="2">
        <v>7.0562</v>
      </c>
      <c r="F336" s="2">
        <v>13.1434</v>
      </c>
      <c r="G336" s="2">
        <v>240.28</v>
      </c>
      <c r="H336" s="2">
        <v>36.336</v>
      </c>
      <c r="I336" s="2">
        <v>2.52858</v>
      </c>
      <c r="J336" s="2">
        <v>33.095</v>
      </c>
      <c r="K336" s="2">
        <v>1.25814</v>
      </c>
      <c r="L336" s="2">
        <v>57.295654553328</v>
      </c>
      <c r="M336" s="2">
        <f t="shared" si="38"/>
        <v>0.520639975915737</v>
      </c>
      <c r="N336" s="2">
        <v>93.751</v>
      </c>
      <c r="O336" s="15">
        <v>69.5629338056562</v>
      </c>
    </row>
    <row r="337" spans="1:15">
      <c r="A337" s="18"/>
      <c r="B337" s="10">
        <v>15</v>
      </c>
      <c r="C337" s="2">
        <v>25.324</v>
      </c>
      <c r="D337" s="2">
        <v>44.3128</v>
      </c>
      <c r="E337" s="2">
        <v>7.00392</v>
      </c>
      <c r="F337" s="2">
        <v>12.3643</v>
      </c>
      <c r="G337" s="2">
        <v>191</v>
      </c>
      <c r="H337" s="2">
        <v>37.304</v>
      </c>
      <c r="I337" s="2">
        <v>2.64715</v>
      </c>
      <c r="J337" s="2">
        <v>32.411</v>
      </c>
      <c r="K337" s="2">
        <v>1.20754</v>
      </c>
      <c r="L337" s="2">
        <v>56.42679022838</v>
      </c>
      <c r="M337" s="2">
        <f t="shared" si="38"/>
        <v>0.489778052422885</v>
      </c>
      <c r="N337" s="2">
        <v>96.776</v>
      </c>
      <c r="O337" s="15">
        <v>71.9209637239753</v>
      </c>
    </row>
    <row r="338" spans="1:15">
      <c r="A338" s="4"/>
      <c r="B338" s="10">
        <v>0</v>
      </c>
      <c r="C338" s="2">
        <v>20.59</v>
      </c>
      <c r="D338" s="2">
        <v>55.5095</v>
      </c>
      <c r="E338" s="2">
        <v>6.8648</v>
      </c>
      <c r="F338" s="2">
        <v>25.0675</v>
      </c>
      <c r="G338" s="2">
        <v>418.48</v>
      </c>
      <c r="H338" s="2">
        <v>12.131</v>
      </c>
      <c r="I338" s="2">
        <v>2.24251</v>
      </c>
      <c r="J338" s="2">
        <v>55.611</v>
      </c>
      <c r="K338" s="2">
        <v>0.89822</v>
      </c>
      <c r="L338" s="2">
        <v>96.9131418887</v>
      </c>
      <c r="M338" s="2">
        <f t="shared" ref="M338:M343" si="39">F338/25.0675</f>
        <v>1</v>
      </c>
      <c r="N338" s="2">
        <v>50.937</v>
      </c>
      <c r="O338" s="15">
        <v>34.4078361003388</v>
      </c>
    </row>
    <row r="339" spans="1:15">
      <c r="A339" s="4"/>
      <c r="B339" s="10">
        <v>3</v>
      </c>
      <c r="C339" s="2">
        <v>60.119</v>
      </c>
      <c r="D339" s="2">
        <v>56.1315</v>
      </c>
      <c r="E339" s="2">
        <v>7.63003</v>
      </c>
      <c r="F339" s="2">
        <v>31.0846</v>
      </c>
      <c r="G339" s="2">
        <v>683.89</v>
      </c>
      <c r="H339" s="2">
        <v>12.054</v>
      </c>
      <c r="I339" s="2">
        <v>1.62917</v>
      </c>
      <c r="J339" s="2">
        <v>50.46</v>
      </c>
      <c r="K339" s="2">
        <v>1.47217</v>
      </c>
      <c r="L339" s="2">
        <v>87.306976576168</v>
      </c>
      <c r="M339" s="2">
        <f t="shared" si="39"/>
        <v>1.24003590306173</v>
      </c>
      <c r="N339" s="2">
        <v>38.394</v>
      </c>
      <c r="O339" s="15">
        <v>19.940635855753</v>
      </c>
    </row>
    <row r="340" spans="1:15">
      <c r="A340" s="4"/>
      <c r="B340" s="10">
        <v>6</v>
      </c>
      <c r="C340" s="2">
        <v>59.971</v>
      </c>
      <c r="D340" s="2">
        <v>46.096</v>
      </c>
      <c r="E340" s="2">
        <v>7.34216</v>
      </c>
      <c r="F340" s="2">
        <v>17.7165</v>
      </c>
      <c r="G340" s="2">
        <v>704.74</v>
      </c>
      <c r="H340" s="2">
        <v>13.402</v>
      </c>
      <c r="I340" s="2">
        <v>2.00715</v>
      </c>
      <c r="J340" s="2">
        <v>35.807</v>
      </c>
      <c r="K340" s="2">
        <v>1.49139</v>
      </c>
      <c r="L340" s="2">
        <v>61.3048762089</v>
      </c>
      <c r="M340" s="2">
        <f t="shared" si="39"/>
        <v>0.706751770220405</v>
      </c>
      <c r="N340" s="2">
        <v>26.064</v>
      </c>
      <c r="O340" s="15">
        <v>37.9098054070436</v>
      </c>
    </row>
    <row r="341" spans="1:15">
      <c r="A341" s="4"/>
      <c r="B341" s="10">
        <v>9</v>
      </c>
      <c r="C341" s="2">
        <v>43.032</v>
      </c>
      <c r="D341" s="2">
        <v>45.1836</v>
      </c>
      <c r="E341" s="2">
        <v>7.0378</v>
      </c>
      <c r="F341" s="2">
        <v>14.455</v>
      </c>
      <c r="G341" s="2">
        <v>490.52</v>
      </c>
      <c r="H341" s="2">
        <v>24.062</v>
      </c>
      <c r="I341" s="2">
        <v>2.28563</v>
      </c>
      <c r="J341" s="2">
        <v>32.855</v>
      </c>
      <c r="K341" s="2">
        <v>1.34834</v>
      </c>
      <c r="L341" s="2">
        <v>56.9588595646</v>
      </c>
      <c r="M341" s="2">
        <f t="shared" si="39"/>
        <v>0.576643063727935</v>
      </c>
      <c r="N341" s="2">
        <v>66.839</v>
      </c>
      <c r="O341" s="15">
        <v>57.7308123669367</v>
      </c>
    </row>
    <row r="342" spans="1:15">
      <c r="A342" s="4"/>
      <c r="B342" s="10">
        <v>12</v>
      </c>
      <c r="C342" s="2">
        <v>28.208</v>
      </c>
      <c r="D342" s="2">
        <v>44.9348</v>
      </c>
      <c r="E342" s="2">
        <v>6.99023</v>
      </c>
      <c r="F342" s="2">
        <v>12.6117</v>
      </c>
      <c r="G342" s="2">
        <v>244.08</v>
      </c>
      <c r="H342" s="2">
        <v>37.381</v>
      </c>
      <c r="I342" s="2">
        <v>2.4753</v>
      </c>
      <c r="J342" s="2">
        <v>31.179</v>
      </c>
      <c r="K342" s="2">
        <v>1.20719</v>
      </c>
      <c r="L342" s="2">
        <v>53.81938550124</v>
      </c>
      <c r="M342" s="2">
        <f t="shared" si="39"/>
        <v>0.503109604069014</v>
      </c>
      <c r="N342" s="2">
        <v>95.883</v>
      </c>
      <c r="O342" s="15">
        <v>71.0482245693278</v>
      </c>
    </row>
    <row r="343" spans="1:15">
      <c r="A343" s="4"/>
      <c r="B343" s="10">
        <v>15</v>
      </c>
      <c r="C343" s="2">
        <v>24.826</v>
      </c>
      <c r="D343" s="2">
        <v>44.6031</v>
      </c>
      <c r="E343" s="2">
        <v>6.93325</v>
      </c>
      <c r="F343" s="2">
        <v>12.0687</v>
      </c>
      <c r="G343" s="2">
        <v>179.62</v>
      </c>
      <c r="H343" s="2">
        <v>39.204</v>
      </c>
      <c r="I343" s="2">
        <v>2.57254</v>
      </c>
      <c r="J343" s="2">
        <v>30.709</v>
      </c>
      <c r="K343" s="2">
        <v>1.17358</v>
      </c>
      <c r="L343" s="2">
        <v>53.525396070552</v>
      </c>
      <c r="M343" s="2">
        <f t="shared" si="39"/>
        <v>0.481448090156577</v>
      </c>
      <c r="N343" s="2">
        <v>102.748</v>
      </c>
      <c r="O343" s="15">
        <v>74.3751384930991</v>
      </c>
    </row>
    <row r="344" spans="1:15">
      <c r="A344" s="4"/>
      <c r="B344" s="10">
        <v>0</v>
      </c>
      <c r="C344" s="2">
        <v>20.59</v>
      </c>
      <c r="D344" s="2">
        <v>55.0948</v>
      </c>
      <c r="E344" s="2">
        <v>6.83415</v>
      </c>
      <c r="F344" s="2">
        <v>24.9492</v>
      </c>
      <c r="G344" s="2">
        <v>433.65</v>
      </c>
      <c r="H344" s="2">
        <v>13.081</v>
      </c>
      <c r="I344" s="2">
        <v>2.25675</v>
      </c>
      <c r="J344" s="2">
        <v>55.611</v>
      </c>
      <c r="K344" s="2">
        <v>0.89633</v>
      </c>
      <c r="L344" s="2">
        <v>97.0682806404</v>
      </c>
      <c r="M344" s="2">
        <f t="shared" ref="M344:M349" si="40">F344/24.9492</f>
        <v>1</v>
      </c>
      <c r="N344" s="2">
        <v>51.364</v>
      </c>
      <c r="O344" s="15">
        <v>34.5583864369179</v>
      </c>
    </row>
    <row r="345" spans="1:15">
      <c r="A345" s="4"/>
      <c r="B345" s="10">
        <v>3</v>
      </c>
      <c r="C345" s="2">
        <v>60.118</v>
      </c>
      <c r="D345" s="2">
        <v>54.1825</v>
      </c>
      <c r="E345" s="2">
        <v>7.3379</v>
      </c>
      <c r="F345" s="2">
        <v>30.8483</v>
      </c>
      <c r="G345" s="2">
        <v>752.13</v>
      </c>
      <c r="H345" s="2">
        <v>14.145</v>
      </c>
      <c r="I345" s="2">
        <v>1.7287</v>
      </c>
      <c r="J345" s="2">
        <v>53.226</v>
      </c>
      <c r="K345" s="2">
        <v>1.33254</v>
      </c>
      <c r="L345" s="2">
        <v>91.93653450604</v>
      </c>
      <c r="M345" s="2">
        <f t="shared" si="40"/>
        <v>1.23644445513283</v>
      </c>
      <c r="N345" s="2">
        <v>44.792</v>
      </c>
      <c r="O345" s="15">
        <v>22.3467148720469</v>
      </c>
    </row>
    <row r="346" spans="1:15">
      <c r="A346" s="4"/>
      <c r="B346" s="10">
        <v>6</v>
      </c>
      <c r="C346" s="2">
        <v>60.22</v>
      </c>
      <c r="D346" s="2">
        <v>44.3543</v>
      </c>
      <c r="E346" s="2">
        <v>7.06651</v>
      </c>
      <c r="F346" s="2">
        <v>22.1493</v>
      </c>
      <c r="G346" s="2">
        <v>628.91</v>
      </c>
      <c r="H346" s="2">
        <v>12.833</v>
      </c>
      <c r="I346" s="2">
        <v>1.85436</v>
      </c>
      <c r="J346" s="2">
        <v>40.913</v>
      </c>
      <c r="K346" s="2">
        <v>1.43855</v>
      </c>
      <c r="L346" s="2">
        <v>70.809465734352</v>
      </c>
      <c r="M346" s="2">
        <f t="shared" si="40"/>
        <v>0.887775960752249</v>
      </c>
      <c r="N346" s="2">
        <v>33.315</v>
      </c>
      <c r="O346" s="15">
        <v>32.8909867142479</v>
      </c>
    </row>
    <row r="347" spans="1:15">
      <c r="A347" s="4"/>
      <c r="B347" s="10">
        <v>9</v>
      </c>
      <c r="C347" s="2">
        <v>33.206</v>
      </c>
      <c r="D347" s="2">
        <v>43.2346</v>
      </c>
      <c r="E347" s="2">
        <v>6.9789</v>
      </c>
      <c r="F347" s="2">
        <v>16.5234</v>
      </c>
      <c r="G347" s="2">
        <v>422.27</v>
      </c>
      <c r="H347" s="2">
        <v>20.071</v>
      </c>
      <c r="I347" s="2">
        <v>2.23942</v>
      </c>
      <c r="J347" s="2">
        <v>36.897</v>
      </c>
      <c r="K347" s="2">
        <v>1.36156</v>
      </c>
      <c r="L347" s="2">
        <v>63.792883105872</v>
      </c>
      <c r="M347" s="2">
        <f t="shared" si="40"/>
        <v>0.662281756529267</v>
      </c>
      <c r="N347" s="2">
        <v>63.213</v>
      </c>
      <c r="O347" s="15">
        <v>52.868629827122</v>
      </c>
    </row>
    <row r="348" spans="1:15">
      <c r="A348" s="4"/>
      <c r="B348" s="10">
        <v>12</v>
      </c>
      <c r="C348" s="2">
        <v>25.098</v>
      </c>
      <c r="D348" s="2">
        <v>42.8199</v>
      </c>
      <c r="E348" s="2">
        <v>7.01144</v>
      </c>
      <c r="F348" s="2">
        <v>13.6753</v>
      </c>
      <c r="G348" s="2">
        <v>280.09</v>
      </c>
      <c r="H348" s="2">
        <v>32.156</v>
      </c>
      <c r="I348" s="2">
        <v>2.47173</v>
      </c>
      <c r="J348" s="2">
        <v>33.803</v>
      </c>
      <c r="K348" s="2">
        <v>1.26568</v>
      </c>
      <c r="L348" s="2">
        <v>58.274043339756</v>
      </c>
      <c r="M348" s="2">
        <f t="shared" si="40"/>
        <v>0.548125791608549</v>
      </c>
      <c r="N348" s="2">
        <v>93.324</v>
      </c>
      <c r="O348" s="15">
        <v>68.2621793017369</v>
      </c>
    </row>
    <row r="349" spans="1:15">
      <c r="A349" s="4"/>
      <c r="B349" s="11">
        <v>15</v>
      </c>
      <c r="C349" s="12">
        <v>23.831</v>
      </c>
      <c r="D349" s="12">
        <v>42.032</v>
      </c>
      <c r="E349" s="12">
        <v>7.06048</v>
      </c>
      <c r="F349" s="12">
        <v>13.0143</v>
      </c>
      <c r="G349" s="12">
        <v>230.81</v>
      </c>
      <c r="H349" s="12">
        <v>35.119</v>
      </c>
      <c r="I349" s="12">
        <v>2.4873</v>
      </c>
      <c r="J349" s="12">
        <v>32.34</v>
      </c>
      <c r="K349" s="12">
        <v>1.21321</v>
      </c>
      <c r="L349" s="12">
        <v>55.80668750436</v>
      </c>
      <c r="M349" s="12">
        <f t="shared" si="40"/>
        <v>0.521631956134866</v>
      </c>
      <c r="N349" s="12">
        <v>96.99</v>
      </c>
      <c r="O349" s="16">
        <v>70.663418801599</v>
      </c>
    </row>
    <row r="350" spans="1:1">
      <c r="A350" s="4"/>
    </row>
    <row r="351" spans="1:15">
      <c r="A351" s="6" t="s">
        <v>21</v>
      </c>
      <c r="B351" s="7">
        <v>0</v>
      </c>
      <c r="C351" s="8">
        <v>17.09</v>
      </c>
      <c r="D351" s="8">
        <v>61.869</v>
      </c>
      <c r="E351" s="8">
        <v>7.0327</v>
      </c>
      <c r="F351" s="8">
        <v>8.844</v>
      </c>
      <c r="G351" s="8">
        <v>5554.0949</v>
      </c>
      <c r="H351" s="8">
        <v>5645.0226</v>
      </c>
      <c r="I351" s="8">
        <v>3.6189</v>
      </c>
      <c r="J351" s="8">
        <v>32.0055516</v>
      </c>
      <c r="K351" s="8">
        <v>7.1621</v>
      </c>
      <c r="L351" s="8">
        <v>68.778</v>
      </c>
      <c r="M351" s="8">
        <f t="shared" ref="M351:M356" si="41">F351/8.844</f>
        <v>1</v>
      </c>
      <c r="N351" s="8">
        <v>4.044</v>
      </c>
      <c r="O351" s="14">
        <v>17.8744474979907</v>
      </c>
    </row>
    <row r="352" spans="1:15">
      <c r="A352" s="4"/>
      <c r="B352" s="10">
        <v>5</v>
      </c>
      <c r="C352" s="2">
        <v>23.115</v>
      </c>
      <c r="D352" s="2">
        <v>65.064</v>
      </c>
      <c r="E352" s="2">
        <v>8.3647</v>
      </c>
      <c r="F352" s="2">
        <v>9.9212</v>
      </c>
      <c r="G352" s="2">
        <v>4831.2346</v>
      </c>
      <c r="H352" s="2">
        <v>4253.89219999999</v>
      </c>
      <c r="I352" s="2">
        <v>3.3257</v>
      </c>
      <c r="J352" s="2">
        <v>32.99493484</v>
      </c>
      <c r="K352" s="2">
        <v>7.8346</v>
      </c>
      <c r="L352" s="2">
        <v>63.258</v>
      </c>
      <c r="M352" s="2">
        <f t="shared" si="41"/>
        <v>1.12180009045681</v>
      </c>
      <c r="N352" s="2">
        <v>2.258</v>
      </c>
      <c r="O352" s="15">
        <v>12.1477535563188</v>
      </c>
    </row>
    <row r="353" spans="1:15">
      <c r="A353" s="4"/>
      <c r="B353" s="10">
        <v>10</v>
      </c>
      <c r="C353" s="2">
        <v>21.325</v>
      </c>
      <c r="D353" s="2">
        <v>62.69</v>
      </c>
      <c r="E353" s="2">
        <v>9.1681</v>
      </c>
      <c r="F353" s="2">
        <v>13.7941</v>
      </c>
      <c r="G353" s="2">
        <v>983.3837</v>
      </c>
      <c r="H353" s="2">
        <v>3767.04379999999</v>
      </c>
      <c r="I353" s="2">
        <v>2.3436</v>
      </c>
      <c r="J353" s="2">
        <v>32.32785276</v>
      </c>
      <c r="K353" s="2">
        <v>6.5604</v>
      </c>
      <c r="L353" s="2">
        <v>59.729</v>
      </c>
      <c r="M353" s="2">
        <f t="shared" si="41"/>
        <v>1.55971279963817</v>
      </c>
      <c r="N353" s="2">
        <v>26.201</v>
      </c>
      <c r="O353" s="15">
        <v>2.26408569339573</v>
      </c>
    </row>
    <row r="354" spans="1:15">
      <c r="A354" s="4"/>
      <c r="B354" s="10">
        <v>15</v>
      </c>
      <c r="C354" s="2">
        <v>22.797</v>
      </c>
      <c r="D354" s="2">
        <v>64.158</v>
      </c>
      <c r="E354" s="2">
        <v>8.9329</v>
      </c>
      <c r="F354" s="2">
        <v>12.8847</v>
      </c>
      <c r="G354" s="2">
        <v>816.2677</v>
      </c>
      <c r="H354" s="2">
        <v>3719.36719999999</v>
      </c>
      <c r="I354" s="2">
        <v>2.4524</v>
      </c>
      <c r="J354" s="2">
        <v>31.59843828</v>
      </c>
      <c r="K354" s="2">
        <v>6.8025</v>
      </c>
      <c r="L354" s="2">
        <v>60.633</v>
      </c>
      <c r="M354" s="2">
        <f t="shared" si="41"/>
        <v>1.45688602442334</v>
      </c>
      <c r="N354" s="2">
        <v>7.575</v>
      </c>
      <c r="O354" s="15">
        <v>2.02276550599705e-10</v>
      </c>
    </row>
    <row r="355" spans="1:15">
      <c r="A355" s="4"/>
      <c r="B355" s="10">
        <v>20</v>
      </c>
      <c r="C355" s="2">
        <v>18.094</v>
      </c>
      <c r="D355" s="2">
        <v>62.285</v>
      </c>
      <c r="E355" s="2">
        <v>8.4699</v>
      </c>
      <c r="F355" s="2">
        <v>11.3285</v>
      </c>
      <c r="G355" s="2">
        <v>1325.31609999999</v>
      </c>
      <c r="H355" s="2">
        <v>619.028499999999</v>
      </c>
      <c r="I355" s="2">
        <v>2.6951</v>
      </c>
      <c r="J355" s="2">
        <v>30.53144035</v>
      </c>
      <c r="K355" s="2">
        <v>3.766</v>
      </c>
      <c r="L355" s="2">
        <v>57.738</v>
      </c>
      <c r="M355" s="2">
        <f t="shared" si="41"/>
        <v>1.28092492085029</v>
      </c>
      <c r="N355" s="2">
        <v>23.563</v>
      </c>
      <c r="O355" s="15">
        <v>13.000477322436</v>
      </c>
    </row>
    <row r="356" spans="1:15">
      <c r="A356" s="4"/>
      <c r="B356" s="10">
        <v>25</v>
      </c>
      <c r="C356" s="2">
        <v>19.449</v>
      </c>
      <c r="D356" s="2">
        <v>61.693</v>
      </c>
      <c r="E356" s="2">
        <v>8.7358</v>
      </c>
      <c r="F356" s="2">
        <v>10.9273</v>
      </c>
      <c r="G356" s="2">
        <v>4567.5219</v>
      </c>
      <c r="H356" s="2">
        <v>646.7103</v>
      </c>
      <c r="I356" s="2">
        <v>2.8421</v>
      </c>
      <c r="J356" s="2">
        <v>31.05647933</v>
      </c>
      <c r="K356" s="2">
        <v>3.9877</v>
      </c>
      <c r="L356" s="2">
        <v>57.919</v>
      </c>
      <c r="M356" s="2">
        <f t="shared" si="41"/>
        <v>1.23556083220262</v>
      </c>
      <c r="N356" s="2">
        <v>86.331</v>
      </c>
      <c r="O356" s="15">
        <v>37.0293838854504</v>
      </c>
    </row>
    <row r="357" spans="1:15">
      <c r="A357" s="4"/>
      <c r="B357" s="10">
        <v>0</v>
      </c>
      <c r="C357" s="2">
        <v>9.515</v>
      </c>
      <c r="D357" s="2">
        <v>59.253</v>
      </c>
      <c r="E357" s="2">
        <v>6.5316</v>
      </c>
      <c r="F357" s="2">
        <v>8.7748</v>
      </c>
      <c r="G357" s="2">
        <v>5478.7092</v>
      </c>
      <c r="H357" s="2">
        <v>5771.83289999999</v>
      </c>
      <c r="I357" s="2">
        <v>3.8295</v>
      </c>
      <c r="J357" s="2">
        <v>33.6030966</v>
      </c>
      <c r="K357" s="2">
        <v>8.0022</v>
      </c>
      <c r="L357" s="2">
        <v>67.692</v>
      </c>
      <c r="M357" s="2">
        <f t="shared" ref="M357:M362" si="42">F357/8.7748</f>
        <v>1</v>
      </c>
      <c r="N357" s="2">
        <v>2.642</v>
      </c>
      <c r="O357" s="15">
        <v>17.3801346832744</v>
      </c>
    </row>
    <row r="358" spans="1:15">
      <c r="A358" s="4"/>
      <c r="B358" s="10">
        <v>5</v>
      </c>
      <c r="C358" s="2">
        <v>22.182</v>
      </c>
      <c r="D358" s="2">
        <v>63.449</v>
      </c>
      <c r="E358" s="2">
        <v>6.1414</v>
      </c>
      <c r="F358" s="2">
        <v>8.512</v>
      </c>
      <c r="G358" s="2">
        <v>5477.7609</v>
      </c>
      <c r="H358" s="2">
        <v>3529.52019999999</v>
      </c>
      <c r="I358" s="2">
        <v>4.0721</v>
      </c>
      <c r="J358" s="2">
        <v>34.6617152</v>
      </c>
      <c r="K358" s="2">
        <v>7.0969</v>
      </c>
      <c r="L358" s="2">
        <v>70.86</v>
      </c>
      <c r="M358" s="2">
        <f t="shared" si="42"/>
        <v>0.970050599443862</v>
      </c>
      <c r="N358" s="2">
        <v>1.79</v>
      </c>
      <c r="O358" s="15">
        <v>18.3330374365251</v>
      </c>
    </row>
    <row r="359" spans="1:15">
      <c r="A359" s="4"/>
      <c r="B359" s="10">
        <v>10</v>
      </c>
      <c r="C359" s="2">
        <v>21.558</v>
      </c>
      <c r="D359" s="2">
        <v>55.396</v>
      </c>
      <c r="E359" s="2">
        <v>8.339</v>
      </c>
      <c r="F359" s="2">
        <v>8.8041</v>
      </c>
      <c r="G359" s="2">
        <v>5304.0359</v>
      </c>
      <c r="H359" s="2">
        <v>4048.8634</v>
      </c>
      <c r="I359" s="2">
        <v>3.8651</v>
      </c>
      <c r="J359" s="2">
        <v>34.02872691</v>
      </c>
      <c r="K359" s="2">
        <v>6.8062</v>
      </c>
      <c r="L359" s="2">
        <v>68.416</v>
      </c>
      <c r="M359" s="2">
        <f t="shared" si="42"/>
        <v>1.00333910744404</v>
      </c>
      <c r="N359" s="2">
        <v>5.617</v>
      </c>
      <c r="O359" s="15">
        <v>18.2893186971655</v>
      </c>
    </row>
    <row r="360" spans="1:15">
      <c r="A360" s="4"/>
      <c r="B360" s="10">
        <v>15</v>
      </c>
      <c r="C360" s="2">
        <v>23.612</v>
      </c>
      <c r="D360" s="2">
        <v>59.202</v>
      </c>
      <c r="E360" s="2">
        <v>8.9602</v>
      </c>
      <c r="F360" s="2">
        <v>10.4128</v>
      </c>
      <c r="G360" s="2">
        <v>4385.53329999999</v>
      </c>
      <c r="H360" s="2">
        <v>3641.0139</v>
      </c>
      <c r="I360" s="2">
        <v>3.0935</v>
      </c>
      <c r="J360" s="2">
        <v>32.2119968</v>
      </c>
      <c r="K360" s="2">
        <v>6.5361</v>
      </c>
      <c r="L360" s="2">
        <v>69.231</v>
      </c>
      <c r="M360" s="2">
        <f t="shared" si="42"/>
        <v>1.18667092127456</v>
      </c>
      <c r="N360" s="2">
        <v>40.786</v>
      </c>
      <c r="O360" s="15">
        <v>23.017174364867</v>
      </c>
    </row>
    <row r="361" spans="1:15">
      <c r="A361" s="4"/>
      <c r="B361" s="10">
        <v>20</v>
      </c>
      <c r="C361" s="2">
        <v>19.957</v>
      </c>
      <c r="D361" s="2">
        <v>59.167</v>
      </c>
      <c r="E361" s="2">
        <v>8.4152</v>
      </c>
      <c r="F361" s="2">
        <v>10.4043</v>
      </c>
      <c r="G361" s="2">
        <v>4574.4518</v>
      </c>
      <c r="H361" s="2">
        <v>560.266899999999</v>
      </c>
      <c r="I361" s="2">
        <v>3.3745</v>
      </c>
      <c r="J361" s="2">
        <v>35.10931035</v>
      </c>
      <c r="K361" s="2">
        <v>3.6635</v>
      </c>
      <c r="L361" s="2">
        <v>60</v>
      </c>
      <c r="M361" s="2">
        <f t="shared" si="42"/>
        <v>1.18570223822765</v>
      </c>
      <c r="N361" s="2">
        <v>6.721</v>
      </c>
      <c r="O361" s="15">
        <v>11.0471789081714</v>
      </c>
    </row>
    <row r="362" spans="1:15">
      <c r="A362" s="4"/>
      <c r="B362" s="10">
        <v>25</v>
      </c>
      <c r="C362" s="2">
        <v>18.284</v>
      </c>
      <c r="D362" s="2">
        <v>61.136</v>
      </c>
      <c r="E362" s="2">
        <v>8.8178</v>
      </c>
      <c r="F362" s="2">
        <v>9.5412</v>
      </c>
      <c r="G362" s="2">
        <v>6871.8708</v>
      </c>
      <c r="H362" s="2">
        <v>1380.58629999999</v>
      </c>
      <c r="I362" s="2">
        <v>3.4832</v>
      </c>
      <c r="J362" s="2">
        <v>33.23390784</v>
      </c>
      <c r="K362" s="2">
        <v>4.2131</v>
      </c>
      <c r="L362" s="2">
        <v>60.814</v>
      </c>
      <c r="M362" s="2">
        <f t="shared" si="42"/>
        <v>1.0873410220176</v>
      </c>
      <c r="N362" s="2">
        <v>161.175</v>
      </c>
      <c r="O362" s="15">
        <v>69.6202320814125</v>
      </c>
    </row>
    <row r="363" spans="1:15">
      <c r="A363" s="4"/>
      <c r="B363" s="10">
        <v>0</v>
      </c>
      <c r="C363" s="2">
        <v>13.478</v>
      </c>
      <c r="D363" s="2">
        <v>57.75</v>
      </c>
      <c r="E363" s="2">
        <v>5.6478</v>
      </c>
      <c r="F363" s="2">
        <v>10.7384</v>
      </c>
      <c r="G363" s="2">
        <v>5554.4655</v>
      </c>
      <c r="H363" s="2">
        <v>5482.9643</v>
      </c>
      <c r="I363" s="2">
        <v>3.5328</v>
      </c>
      <c r="J363" s="2">
        <v>37.93661952</v>
      </c>
      <c r="K363" s="2">
        <v>8.658</v>
      </c>
      <c r="L363" s="2">
        <v>74.751</v>
      </c>
      <c r="M363" s="2">
        <f t="shared" ref="M363:M368" si="43">F363/10.7384</f>
        <v>1</v>
      </c>
      <c r="N363" s="2">
        <v>8.255</v>
      </c>
      <c r="O363" s="15">
        <v>19.3591488266429</v>
      </c>
    </row>
    <row r="364" spans="1:15">
      <c r="A364" s="4"/>
      <c r="B364" s="10">
        <v>5</v>
      </c>
      <c r="C364" s="2">
        <v>16.589</v>
      </c>
      <c r="D364" s="2">
        <v>57.77</v>
      </c>
      <c r="E364" s="2">
        <v>5.3396</v>
      </c>
      <c r="F364" s="2">
        <v>11.6307</v>
      </c>
      <c r="G364" s="2">
        <v>1001.1099</v>
      </c>
      <c r="H364" s="2">
        <v>5602.3963</v>
      </c>
      <c r="I364" s="2">
        <v>3.1727</v>
      </c>
      <c r="J364" s="2">
        <v>36.90072189</v>
      </c>
      <c r="K364" s="2">
        <v>9.105</v>
      </c>
      <c r="L364" s="2">
        <v>70.769</v>
      </c>
      <c r="M364" s="2">
        <f t="shared" si="43"/>
        <v>1.08309431572674</v>
      </c>
      <c r="N364" s="2">
        <v>20.97</v>
      </c>
      <c r="O364" s="15">
        <v>20.3649004527374</v>
      </c>
    </row>
    <row r="365" spans="1:15">
      <c r="A365" s="4"/>
      <c r="B365" s="10">
        <v>10</v>
      </c>
      <c r="C365" s="2">
        <v>15.149</v>
      </c>
      <c r="D365" s="2">
        <v>50.273</v>
      </c>
      <c r="E365" s="2">
        <v>5.3139</v>
      </c>
      <c r="F365" s="2">
        <v>12.3157</v>
      </c>
      <c r="G365" s="2">
        <v>850.364299999999</v>
      </c>
      <c r="H365" s="2">
        <v>6048.23339999999</v>
      </c>
      <c r="I365" s="2">
        <v>3.0613</v>
      </c>
      <c r="J365" s="2">
        <v>37.70205241</v>
      </c>
      <c r="K365" s="2">
        <v>10.8021</v>
      </c>
      <c r="L365" s="2">
        <v>70.95</v>
      </c>
      <c r="M365" s="2">
        <f t="shared" si="43"/>
        <v>1.14688407956493</v>
      </c>
      <c r="N365" s="2">
        <v>28.07</v>
      </c>
      <c r="O365" s="15">
        <v>20.1987740434606</v>
      </c>
    </row>
    <row r="366" spans="1:15">
      <c r="A366" s="4"/>
      <c r="B366" s="10">
        <v>15</v>
      </c>
      <c r="C366" s="2">
        <v>18.718</v>
      </c>
      <c r="D366" s="2">
        <v>61.875</v>
      </c>
      <c r="E366" s="2">
        <v>5.2518</v>
      </c>
      <c r="F366" s="2">
        <v>11.8911</v>
      </c>
      <c r="G366" s="2">
        <v>866.158399999999</v>
      </c>
      <c r="H366" s="2">
        <v>3798.9982</v>
      </c>
      <c r="I366" s="2">
        <v>2.95</v>
      </c>
      <c r="J366" s="2">
        <v>35.078745</v>
      </c>
      <c r="K366" s="2">
        <v>9.9582</v>
      </c>
      <c r="L366" s="2">
        <v>73.032</v>
      </c>
      <c r="M366" s="2">
        <f t="shared" si="43"/>
        <v>1.10734373835953</v>
      </c>
      <c r="N366" s="2">
        <v>33.77</v>
      </c>
      <c r="O366" s="15">
        <v>23.8631145709133</v>
      </c>
    </row>
    <row r="367" spans="1:15">
      <c r="A367" s="4"/>
      <c r="B367" s="10">
        <v>20</v>
      </c>
      <c r="C367" s="2">
        <v>18.56</v>
      </c>
      <c r="D367" s="2">
        <v>58.499</v>
      </c>
      <c r="E367" s="2">
        <v>7.0667</v>
      </c>
      <c r="F367" s="2">
        <v>11.1206</v>
      </c>
      <c r="G367" s="2">
        <v>3616.5497</v>
      </c>
      <c r="H367" s="2">
        <v>6017.55969999999</v>
      </c>
      <c r="I367" s="2">
        <v>3.5564</v>
      </c>
      <c r="J367" s="2">
        <v>39.54930184</v>
      </c>
      <c r="K367" s="2">
        <v>7.5774</v>
      </c>
      <c r="L367" s="2">
        <v>61.991</v>
      </c>
      <c r="M367" s="2">
        <f t="shared" si="43"/>
        <v>1.03559189450942</v>
      </c>
      <c r="N367" s="2">
        <v>25.434</v>
      </c>
      <c r="O367" s="15">
        <v>23.9266466105953</v>
      </c>
    </row>
    <row r="368" spans="1:15">
      <c r="A368" s="4"/>
      <c r="B368" s="11">
        <v>25</v>
      </c>
      <c r="C368" s="12">
        <v>25.275</v>
      </c>
      <c r="D368" s="12">
        <v>58.853</v>
      </c>
      <c r="E368" s="12">
        <v>8.5991</v>
      </c>
      <c r="F368" s="12">
        <v>10.2804</v>
      </c>
      <c r="G368" s="12">
        <v>5165.49489999999</v>
      </c>
      <c r="H368" s="12">
        <v>357.980099999999</v>
      </c>
      <c r="I368" s="12">
        <v>3.6364</v>
      </c>
      <c r="J368" s="12">
        <v>37.38364656</v>
      </c>
      <c r="K368" s="12">
        <v>6.7335</v>
      </c>
      <c r="L368" s="12">
        <v>63.348</v>
      </c>
      <c r="M368" s="12">
        <f t="shared" si="43"/>
        <v>0.957349325784102</v>
      </c>
      <c r="N368" s="12">
        <v>54.054</v>
      </c>
      <c r="O368" s="16">
        <v>37.2916291916381</v>
      </c>
    </row>
    <row r="369" spans="1:1">
      <c r="A369" s="4"/>
    </row>
    <row r="370" spans="1:15">
      <c r="A370" s="6" t="s">
        <v>22</v>
      </c>
      <c r="B370" s="7">
        <v>0</v>
      </c>
      <c r="C370" s="8">
        <v>32.708</v>
      </c>
      <c r="D370" s="8">
        <v>47.962</v>
      </c>
      <c r="E370" s="8">
        <v>7.1637</v>
      </c>
      <c r="F370" s="8">
        <v>34.009</v>
      </c>
      <c r="G370" s="8">
        <v>865.93</v>
      </c>
      <c r="H370" s="8">
        <v>277.3234</v>
      </c>
      <c r="I370" s="8">
        <v>1.36632</v>
      </c>
      <c r="J370" s="8">
        <v>46.236</v>
      </c>
      <c r="K370" s="8">
        <v>1.716</v>
      </c>
      <c r="L370" s="8">
        <v>79.561</v>
      </c>
      <c r="M370" s="8">
        <f t="shared" ref="M370:M377" si="44">F370/34.009</f>
        <v>1</v>
      </c>
      <c r="N370" s="8">
        <v>26.009</v>
      </c>
      <c r="O370" s="14">
        <v>25.6187991208465</v>
      </c>
    </row>
    <row r="371" spans="1:15">
      <c r="A371" s="4"/>
      <c r="B371" s="10">
        <v>3</v>
      </c>
      <c r="C371" s="2">
        <v>39.242</v>
      </c>
      <c r="D371" s="2">
        <v>46.549</v>
      </c>
      <c r="E371" s="2">
        <v>7.0879</v>
      </c>
      <c r="F371" s="2">
        <v>32.912</v>
      </c>
      <c r="G371" s="2">
        <v>828.91</v>
      </c>
      <c r="H371" s="2">
        <v>294.508399999999</v>
      </c>
      <c r="I371" s="2">
        <v>0.97788</v>
      </c>
      <c r="J371" s="2">
        <v>31.829</v>
      </c>
      <c r="K371" s="2">
        <v>2.4514</v>
      </c>
      <c r="L371" s="2">
        <v>54.868</v>
      </c>
      <c r="M371" s="2">
        <f t="shared" si="44"/>
        <v>0.967743832514922</v>
      </c>
      <c r="N371" s="2">
        <v>47.534</v>
      </c>
      <c r="O371" s="15">
        <v>34.5578468953041</v>
      </c>
    </row>
    <row r="372" spans="1:15">
      <c r="A372" s="4"/>
      <c r="B372" s="10">
        <v>7</v>
      </c>
      <c r="C372" s="2">
        <v>52.309</v>
      </c>
      <c r="D372" s="2">
        <v>45.755</v>
      </c>
      <c r="E372" s="2">
        <v>7.5453</v>
      </c>
      <c r="F372" s="2">
        <v>29.866</v>
      </c>
      <c r="G372" s="2">
        <v>1004.88</v>
      </c>
      <c r="H372" s="2">
        <v>57.1904999999999</v>
      </c>
      <c r="I372" s="2">
        <v>1.0627</v>
      </c>
      <c r="J372" s="2">
        <v>31.548</v>
      </c>
      <c r="K372" s="2">
        <v>1.3226</v>
      </c>
      <c r="L372" s="2">
        <v>54.295</v>
      </c>
      <c r="M372" s="2">
        <f t="shared" si="44"/>
        <v>0.878179305477962</v>
      </c>
      <c r="N372" s="2">
        <v>37.668</v>
      </c>
      <c r="O372" s="15">
        <v>34.8273470249154</v>
      </c>
    </row>
    <row r="373" spans="1:15">
      <c r="A373" s="4"/>
      <c r="B373" s="10">
        <v>14</v>
      </c>
      <c r="C373" s="2">
        <v>35.684</v>
      </c>
      <c r="D373" s="2">
        <v>44.031</v>
      </c>
      <c r="E373" s="2">
        <v>7.1788</v>
      </c>
      <c r="F373" s="2">
        <v>25.568</v>
      </c>
      <c r="G373" s="2">
        <v>1087.35</v>
      </c>
      <c r="H373" s="2">
        <v>107.7176</v>
      </c>
      <c r="I373" s="2">
        <v>1.24444</v>
      </c>
      <c r="J373" s="2">
        <v>31.516</v>
      </c>
      <c r="K373" s="2">
        <v>1.6338</v>
      </c>
      <c r="L373" s="2">
        <v>51.722</v>
      </c>
      <c r="M373" s="2">
        <f t="shared" si="44"/>
        <v>0.751800993854568</v>
      </c>
      <c r="N373" s="2">
        <v>38.117</v>
      </c>
      <c r="O373" s="15">
        <v>40.2742313440552</v>
      </c>
    </row>
    <row r="374" spans="1:15">
      <c r="A374" s="4"/>
      <c r="B374" s="10">
        <v>21</v>
      </c>
      <c r="C374" s="2">
        <v>33.311</v>
      </c>
      <c r="D374" s="2">
        <v>44.167</v>
      </c>
      <c r="E374" s="2">
        <v>7.3211</v>
      </c>
      <c r="F374" s="2">
        <v>21.268</v>
      </c>
      <c r="G374" s="2">
        <v>1424.34</v>
      </c>
      <c r="H374" s="2">
        <v>240.9453</v>
      </c>
      <c r="I374" s="2">
        <v>1.40906</v>
      </c>
      <c r="J374" s="2">
        <v>29.86</v>
      </c>
      <c r="K374" s="2">
        <v>1.8667</v>
      </c>
      <c r="L374" s="2">
        <v>49.911</v>
      </c>
      <c r="M374" s="2">
        <f t="shared" si="44"/>
        <v>0.625363874268576</v>
      </c>
      <c r="N374" s="2">
        <v>40.807</v>
      </c>
      <c r="O374" s="15">
        <v>46.5137014455776</v>
      </c>
    </row>
    <row r="375" spans="1:15">
      <c r="A375" s="4"/>
      <c r="B375" s="10">
        <v>27</v>
      </c>
      <c r="C375" s="2">
        <v>25.619</v>
      </c>
      <c r="D375" s="2">
        <v>42.753</v>
      </c>
      <c r="E375" s="2">
        <v>7.1485</v>
      </c>
      <c r="F375" s="2">
        <v>16.83</v>
      </c>
      <c r="G375" s="2">
        <v>1086.04</v>
      </c>
      <c r="H375" s="2">
        <v>123.825099999999</v>
      </c>
      <c r="I375" s="2">
        <v>1.72195</v>
      </c>
      <c r="J375" s="2">
        <v>28.704</v>
      </c>
      <c r="K375" s="2">
        <v>1.3295</v>
      </c>
      <c r="L375" s="2">
        <v>50.132</v>
      </c>
      <c r="M375" s="2">
        <f t="shared" si="44"/>
        <v>0.494869005263313</v>
      </c>
      <c r="N375" s="2">
        <v>50.224</v>
      </c>
      <c r="O375" s="15">
        <v>55.2947617710406</v>
      </c>
    </row>
    <row r="376" spans="1:15">
      <c r="A376" s="4"/>
      <c r="B376" s="10">
        <v>34</v>
      </c>
      <c r="C376" s="2">
        <v>23.004</v>
      </c>
      <c r="D376" s="2">
        <v>40.874</v>
      </c>
      <c r="E376" s="2">
        <v>8.2843</v>
      </c>
      <c r="F376" s="2">
        <v>17.822</v>
      </c>
      <c r="G376" s="2">
        <v>1049.04</v>
      </c>
      <c r="H376" s="2">
        <v>326.4794</v>
      </c>
      <c r="I376" s="2">
        <v>1.63003</v>
      </c>
      <c r="J376" s="2">
        <v>28.547</v>
      </c>
      <c r="K376" s="2">
        <v>1.5402</v>
      </c>
      <c r="L376" s="2">
        <v>46.795</v>
      </c>
      <c r="M376" s="2">
        <f t="shared" si="44"/>
        <v>0.524037754711988</v>
      </c>
      <c r="N376" s="2">
        <v>66.816</v>
      </c>
      <c r="O376" s="15">
        <v>59.9240874897419</v>
      </c>
    </row>
    <row r="377" spans="1:15">
      <c r="A377" s="4"/>
      <c r="B377" s="10">
        <v>40</v>
      </c>
      <c r="C377" s="2">
        <v>17.969</v>
      </c>
      <c r="D377" s="2">
        <v>37.601</v>
      </c>
      <c r="E377" s="2">
        <v>8.5235</v>
      </c>
      <c r="F377" s="2">
        <v>19.093</v>
      </c>
      <c r="G377" s="2">
        <v>638</v>
      </c>
      <c r="H377" s="2">
        <v>717.220699999999</v>
      </c>
      <c r="I377" s="2">
        <v>1.42973</v>
      </c>
      <c r="J377" s="2">
        <v>26.515</v>
      </c>
      <c r="K377" s="2">
        <v>1.5389</v>
      </c>
      <c r="L377" s="2">
        <v>45.525</v>
      </c>
      <c r="M377" s="2">
        <f t="shared" si="44"/>
        <v>0.561410214943103</v>
      </c>
      <c r="N377" s="2">
        <v>86.099</v>
      </c>
      <c r="O377" s="15">
        <v>65.1588953995868</v>
      </c>
    </row>
    <row r="378" spans="1:15">
      <c r="A378" s="4"/>
      <c r="B378" s="10">
        <v>0</v>
      </c>
      <c r="C378" s="2">
        <v>32.224</v>
      </c>
      <c r="D378" s="2">
        <v>51.526</v>
      </c>
      <c r="E378" s="2">
        <v>7.0669</v>
      </c>
      <c r="F378" s="2">
        <v>34.148</v>
      </c>
      <c r="G378" s="2">
        <v>897.1</v>
      </c>
      <c r="H378" s="2">
        <v>252.252099999999</v>
      </c>
      <c r="I378" s="2">
        <v>1.30931</v>
      </c>
      <c r="J378" s="2">
        <v>45.109</v>
      </c>
      <c r="K378" s="2">
        <v>1.6826</v>
      </c>
      <c r="L378" s="2">
        <v>78.291</v>
      </c>
      <c r="M378" s="2">
        <f t="shared" ref="M378:M385" si="45">F378/34.148</f>
        <v>1</v>
      </c>
      <c r="N378" s="2">
        <v>22.422</v>
      </c>
      <c r="O378" s="15">
        <v>24.3541057782021</v>
      </c>
    </row>
    <row r="379" spans="1:15">
      <c r="A379" s="4"/>
      <c r="B379" s="10">
        <v>3</v>
      </c>
      <c r="C379" s="2">
        <v>38.276</v>
      </c>
      <c r="D379" s="2">
        <v>49.183</v>
      </c>
      <c r="E379" s="2">
        <v>7.3787</v>
      </c>
      <c r="F379" s="2">
        <v>34.304</v>
      </c>
      <c r="G379" s="2">
        <v>912.02</v>
      </c>
      <c r="H379" s="2">
        <v>177.1297</v>
      </c>
      <c r="I379" s="2">
        <v>0.92087</v>
      </c>
      <c r="J379" s="2">
        <v>31.579</v>
      </c>
      <c r="K379" s="2">
        <v>1.8375</v>
      </c>
      <c r="L379" s="2">
        <v>53.343</v>
      </c>
      <c r="M379" s="2">
        <f t="shared" si="45"/>
        <v>1.00456834953731</v>
      </c>
      <c r="N379" s="2">
        <v>40.359</v>
      </c>
      <c r="O379" s="15">
        <v>30.4871050515353</v>
      </c>
    </row>
    <row r="380" spans="1:15">
      <c r="A380" s="4"/>
      <c r="B380" s="10">
        <v>7</v>
      </c>
      <c r="C380" s="2">
        <v>54</v>
      </c>
      <c r="D380" s="2">
        <v>47.924</v>
      </c>
      <c r="E380" s="2">
        <v>7.5453</v>
      </c>
      <c r="F380" s="2">
        <v>30.562</v>
      </c>
      <c r="G380" s="2">
        <v>952.96</v>
      </c>
      <c r="H380" s="2">
        <v>195.6567</v>
      </c>
      <c r="I380" s="2">
        <v>1.01708</v>
      </c>
      <c r="J380" s="2">
        <v>30.923</v>
      </c>
      <c r="K380" s="2">
        <v>1.6016</v>
      </c>
      <c r="L380" s="2">
        <v>53.311</v>
      </c>
      <c r="M380" s="2">
        <f t="shared" si="45"/>
        <v>0.894986529225723</v>
      </c>
      <c r="N380" s="2">
        <v>30.942</v>
      </c>
      <c r="O380" s="15">
        <v>31.7525796959508</v>
      </c>
    </row>
    <row r="381" spans="1:15">
      <c r="A381" s="4"/>
      <c r="B381" s="10">
        <v>14</v>
      </c>
      <c r="C381" s="2">
        <v>38.1</v>
      </c>
      <c r="D381" s="2">
        <v>47.749</v>
      </c>
      <c r="E381" s="2">
        <v>7.4696</v>
      </c>
      <c r="F381" s="2">
        <v>22.782</v>
      </c>
      <c r="G381" s="2">
        <v>1050.96</v>
      </c>
      <c r="H381" s="2">
        <v>89.012</v>
      </c>
      <c r="I381" s="2">
        <v>1.29575</v>
      </c>
      <c r="J381" s="2">
        <v>29.767</v>
      </c>
      <c r="K381" s="2">
        <v>1.4663</v>
      </c>
      <c r="L381" s="2">
        <v>51.245</v>
      </c>
      <c r="M381" s="2">
        <f t="shared" si="45"/>
        <v>0.66715473819843</v>
      </c>
      <c r="N381" s="2">
        <v>37.22</v>
      </c>
      <c r="O381" s="15">
        <v>43.5001778558674</v>
      </c>
    </row>
    <row r="382" spans="1:15">
      <c r="A382" s="4"/>
      <c r="B382" s="10">
        <v>21</v>
      </c>
      <c r="C382" s="2">
        <v>33.795</v>
      </c>
      <c r="D382" s="2">
        <v>46.491</v>
      </c>
      <c r="E382" s="2">
        <v>7.4665</v>
      </c>
      <c r="F382" s="2">
        <v>21.825</v>
      </c>
      <c r="G382" s="2">
        <v>1336.04</v>
      </c>
      <c r="H382" s="2">
        <v>245.3573</v>
      </c>
      <c r="I382" s="2">
        <v>1.37486</v>
      </c>
      <c r="J382" s="2">
        <v>29.235</v>
      </c>
      <c r="K382" s="2">
        <v>1.9226</v>
      </c>
      <c r="L382" s="2">
        <v>50.705</v>
      </c>
      <c r="M382" s="2">
        <f t="shared" si="45"/>
        <v>0.639129670844559</v>
      </c>
      <c r="N382" s="2">
        <v>43.946</v>
      </c>
      <c r="O382" s="15">
        <v>47.0443804240305</v>
      </c>
    </row>
    <row r="383" spans="1:15">
      <c r="A383" s="4"/>
      <c r="B383" s="10">
        <v>27</v>
      </c>
      <c r="C383" s="2">
        <v>26.343</v>
      </c>
      <c r="D383" s="2">
        <v>44.457</v>
      </c>
      <c r="E383" s="2">
        <v>7.0759</v>
      </c>
      <c r="F383" s="2">
        <v>18.501</v>
      </c>
      <c r="G383" s="2">
        <v>1086.02</v>
      </c>
      <c r="H383" s="2">
        <v>189.361199999999</v>
      </c>
      <c r="I383" s="2">
        <v>1.5509</v>
      </c>
      <c r="J383" s="2">
        <v>28.203</v>
      </c>
      <c r="K383" s="2">
        <v>1.0393</v>
      </c>
      <c r="L383" s="2">
        <v>48.893</v>
      </c>
      <c r="M383" s="2">
        <f t="shared" si="45"/>
        <v>0.541788684549608</v>
      </c>
      <c r="N383" s="2">
        <v>58.744</v>
      </c>
      <c r="O383" s="15">
        <v>56.3352602039107</v>
      </c>
    </row>
    <row r="384" spans="1:15">
      <c r="A384" s="4"/>
      <c r="B384" s="10">
        <v>34</v>
      </c>
      <c r="C384" s="2">
        <v>22.763</v>
      </c>
      <c r="D384" s="2">
        <v>42.423</v>
      </c>
      <c r="E384" s="2">
        <v>8.2116</v>
      </c>
      <c r="F384" s="2">
        <v>17.404</v>
      </c>
      <c r="G384" s="2">
        <v>981.49</v>
      </c>
      <c r="H384" s="2">
        <v>415.7573</v>
      </c>
      <c r="I384" s="2">
        <v>1.64712</v>
      </c>
      <c r="J384" s="2">
        <v>27.798</v>
      </c>
      <c r="K384" s="2">
        <v>1.6519</v>
      </c>
      <c r="L384" s="2">
        <v>48.607</v>
      </c>
      <c r="M384" s="2">
        <f t="shared" si="45"/>
        <v>0.509663816328921</v>
      </c>
      <c r="N384" s="2">
        <v>71.749</v>
      </c>
      <c r="O384" s="15">
        <v>62.2648582794609</v>
      </c>
    </row>
    <row r="385" spans="1:15">
      <c r="A385" s="4"/>
      <c r="B385" s="10">
        <v>40</v>
      </c>
      <c r="C385" s="2">
        <v>20.866</v>
      </c>
      <c r="D385" s="2">
        <v>39.461</v>
      </c>
      <c r="E385" s="2">
        <v>8.5235</v>
      </c>
      <c r="F385" s="2">
        <v>19.093</v>
      </c>
      <c r="G385" s="2">
        <v>773.06</v>
      </c>
      <c r="H385" s="2">
        <v>682.506599999999</v>
      </c>
      <c r="I385" s="2">
        <v>1.40694</v>
      </c>
      <c r="J385" s="2">
        <v>25.641</v>
      </c>
      <c r="K385" s="2">
        <v>1.1482</v>
      </c>
      <c r="L385" s="2">
        <v>45.525</v>
      </c>
      <c r="M385" s="2">
        <f t="shared" si="45"/>
        <v>0.559124985357854</v>
      </c>
      <c r="N385" s="2">
        <v>86.996</v>
      </c>
      <c r="O385" s="15">
        <v>65.5707873174291</v>
      </c>
    </row>
    <row r="386" spans="1:15">
      <c r="A386" s="4"/>
      <c r="B386" s="10">
        <v>0</v>
      </c>
      <c r="C386" s="2">
        <v>32.224</v>
      </c>
      <c r="D386" s="2">
        <v>59.428</v>
      </c>
      <c r="E386" s="2">
        <v>6.873</v>
      </c>
      <c r="F386" s="2">
        <v>38.743</v>
      </c>
      <c r="G386" s="2">
        <v>980.2</v>
      </c>
      <c r="H386" s="2">
        <v>237.3189</v>
      </c>
      <c r="I386" s="2">
        <v>1.18386</v>
      </c>
      <c r="J386" s="2">
        <v>44.736</v>
      </c>
      <c r="K386" s="2">
        <v>1.5151</v>
      </c>
      <c r="L386" s="2">
        <v>77.781</v>
      </c>
      <c r="M386" s="2">
        <f t="shared" ref="M386:M393" si="46">F386/38.743</f>
        <v>1</v>
      </c>
      <c r="N386" s="2">
        <v>30.493</v>
      </c>
      <c r="O386" s="15">
        <v>27.1997539433771</v>
      </c>
    </row>
    <row r="387" spans="1:15">
      <c r="A387" s="4"/>
      <c r="B387" s="10">
        <v>3</v>
      </c>
      <c r="C387" s="2">
        <v>39.242</v>
      </c>
      <c r="D387" s="2">
        <v>57.549</v>
      </c>
      <c r="E387" s="2">
        <v>7.3787</v>
      </c>
      <c r="F387" s="2">
        <v>31.937</v>
      </c>
      <c r="G387" s="2">
        <v>1005.52</v>
      </c>
      <c r="H387" s="2">
        <v>207.147</v>
      </c>
      <c r="I387" s="2">
        <v>1.01209</v>
      </c>
      <c r="J387" s="2">
        <v>32.579</v>
      </c>
      <c r="K387" s="2">
        <v>1.8375</v>
      </c>
      <c r="L387" s="2">
        <v>55.631</v>
      </c>
      <c r="M387" s="2">
        <f t="shared" si="46"/>
        <v>0.824329556306946</v>
      </c>
      <c r="N387" s="2">
        <v>42.152</v>
      </c>
      <c r="O387" s="15">
        <v>38.6617625632917</v>
      </c>
    </row>
    <row r="388" spans="1:15">
      <c r="A388" s="4"/>
      <c r="B388" s="10">
        <v>7</v>
      </c>
      <c r="C388" s="2">
        <v>53.275</v>
      </c>
      <c r="D388" s="2">
        <v>55.36</v>
      </c>
      <c r="E388" s="2">
        <v>7.5695</v>
      </c>
      <c r="F388" s="2">
        <v>30.145</v>
      </c>
      <c r="G388" s="2">
        <v>1020.48</v>
      </c>
      <c r="H388" s="2">
        <v>218.438099999999</v>
      </c>
      <c r="I388" s="2">
        <v>1.0684</v>
      </c>
      <c r="J388" s="2">
        <v>31.797</v>
      </c>
      <c r="K388" s="2">
        <v>1.5123</v>
      </c>
      <c r="L388" s="2">
        <v>54.836</v>
      </c>
      <c r="M388" s="2">
        <f t="shared" si="46"/>
        <v>0.778076039542627</v>
      </c>
      <c r="N388" s="2">
        <v>21.525</v>
      </c>
      <c r="O388" s="15">
        <v>33.3247385641993</v>
      </c>
    </row>
    <row r="389" spans="1:15">
      <c r="A389" s="4"/>
      <c r="B389" s="10">
        <v>14</v>
      </c>
      <c r="C389" s="2">
        <v>37.618</v>
      </c>
      <c r="D389" s="2">
        <v>49.608</v>
      </c>
      <c r="E389" s="2">
        <v>7.3969</v>
      </c>
      <c r="F389" s="2">
        <v>20.972</v>
      </c>
      <c r="G389" s="2">
        <v>1045.79</v>
      </c>
      <c r="H389" s="2">
        <v>250.358</v>
      </c>
      <c r="I389" s="2">
        <v>1.35276</v>
      </c>
      <c r="J389" s="2">
        <v>28.391</v>
      </c>
      <c r="K389" s="2">
        <v>1.6672</v>
      </c>
      <c r="L389" s="2">
        <v>48.956</v>
      </c>
      <c r="M389" s="2">
        <f t="shared" si="46"/>
        <v>0.541310688382417</v>
      </c>
      <c r="N389" s="2">
        <v>45.291</v>
      </c>
      <c r="O389" s="15">
        <v>51.6120459561196</v>
      </c>
    </row>
    <row r="390" spans="1:15">
      <c r="A390" s="4"/>
      <c r="B390" s="10">
        <v>21</v>
      </c>
      <c r="C390" s="2">
        <v>30.896</v>
      </c>
      <c r="D390" s="2">
        <v>48.66</v>
      </c>
      <c r="E390" s="2">
        <v>7.1031</v>
      </c>
      <c r="F390" s="2">
        <v>21.825</v>
      </c>
      <c r="G390" s="2">
        <v>1424.36</v>
      </c>
      <c r="H390" s="2">
        <v>317.6327</v>
      </c>
      <c r="I390" s="2">
        <v>1.28933</v>
      </c>
      <c r="J390" s="2">
        <v>28.361</v>
      </c>
      <c r="K390" s="2">
        <v>1.8667</v>
      </c>
      <c r="L390" s="2">
        <v>49.434</v>
      </c>
      <c r="M390" s="2">
        <f t="shared" si="46"/>
        <v>0.563327568851147</v>
      </c>
      <c r="N390" s="2">
        <v>56.502</v>
      </c>
      <c r="O390" s="15">
        <v>54.643440996558</v>
      </c>
    </row>
    <row r="391" spans="1:15">
      <c r="A391" s="4"/>
      <c r="B391" s="10">
        <v>27</v>
      </c>
      <c r="C391" s="2">
        <v>24.895</v>
      </c>
      <c r="D391" s="2">
        <v>48.175</v>
      </c>
      <c r="E391" s="2">
        <v>6.9304</v>
      </c>
      <c r="F391" s="2">
        <v>18.362</v>
      </c>
      <c r="G391" s="2">
        <v>971.74</v>
      </c>
      <c r="H391" s="2">
        <v>50.401</v>
      </c>
      <c r="I391" s="2">
        <v>1.5167</v>
      </c>
      <c r="J391" s="2">
        <v>28.704</v>
      </c>
      <c r="K391" s="2">
        <v>1.2402</v>
      </c>
      <c r="L391" s="2">
        <v>49.402</v>
      </c>
      <c r="M391" s="2">
        <f t="shared" si="46"/>
        <v>0.473943680148672</v>
      </c>
      <c r="N391" s="2">
        <v>72.197</v>
      </c>
      <c r="O391" s="15">
        <v>63.9176000769674</v>
      </c>
    </row>
    <row r="392" spans="1:15">
      <c r="A392" s="4"/>
      <c r="B392" s="10">
        <v>34</v>
      </c>
      <c r="C392" s="2">
        <v>22.038</v>
      </c>
      <c r="D392" s="2">
        <v>45.367</v>
      </c>
      <c r="E392" s="2">
        <v>8.3085</v>
      </c>
      <c r="F392" s="2">
        <v>16.43</v>
      </c>
      <c r="G392" s="2">
        <v>830.85</v>
      </c>
      <c r="H392" s="2">
        <v>750.953199999999</v>
      </c>
      <c r="I392" s="2">
        <v>1.63572</v>
      </c>
      <c r="J392" s="2">
        <v>27.422</v>
      </c>
      <c r="K392" s="2">
        <v>1.3505</v>
      </c>
      <c r="L392" s="2">
        <v>47.335</v>
      </c>
      <c r="M392" s="2">
        <f t="shared" si="46"/>
        <v>0.424076607387141</v>
      </c>
      <c r="N392" s="2">
        <v>84.753</v>
      </c>
      <c r="O392" s="15">
        <v>70.4313525387227</v>
      </c>
    </row>
    <row r="393" spans="1:15">
      <c r="A393" s="4"/>
      <c r="B393" s="10">
        <v>40</v>
      </c>
      <c r="C393" s="2">
        <v>21.591</v>
      </c>
      <c r="D393" s="2">
        <v>41.01</v>
      </c>
      <c r="E393" s="2">
        <v>8.6204</v>
      </c>
      <c r="F393" s="2">
        <v>16.169</v>
      </c>
      <c r="G393" s="2">
        <v>440.58</v>
      </c>
      <c r="H393" s="2">
        <v>715.123199999999</v>
      </c>
      <c r="I393" s="2">
        <v>1.57794</v>
      </c>
      <c r="J393" s="2">
        <v>25.39</v>
      </c>
      <c r="K393" s="2">
        <v>1.1481</v>
      </c>
      <c r="L393" s="2">
        <v>42.982</v>
      </c>
      <c r="M393" s="2">
        <f t="shared" si="46"/>
        <v>0.417339906563766</v>
      </c>
      <c r="N393" s="2">
        <v>90.583</v>
      </c>
      <c r="O393" s="15">
        <v>72.7687878727193</v>
      </c>
    </row>
    <row r="394" spans="1:15">
      <c r="A394" s="4"/>
      <c r="B394" s="10">
        <v>0</v>
      </c>
      <c r="C394" s="2">
        <v>32.224</v>
      </c>
      <c r="D394" s="2">
        <v>49.047</v>
      </c>
      <c r="E394" s="2">
        <v>5.7584</v>
      </c>
      <c r="F394" s="2">
        <v>36.097</v>
      </c>
      <c r="G394" s="2">
        <v>580.22</v>
      </c>
      <c r="H394" s="2">
        <v>268.4386</v>
      </c>
      <c r="I394" s="2">
        <v>1.26369</v>
      </c>
      <c r="J394" s="2">
        <v>46.236</v>
      </c>
      <c r="K394" s="2">
        <v>1.85</v>
      </c>
      <c r="L394" s="2">
        <v>79.561</v>
      </c>
      <c r="M394" s="2">
        <f t="shared" ref="M394:M401" si="47">F394/36.097</f>
        <v>1</v>
      </c>
      <c r="N394" s="2">
        <v>7.623</v>
      </c>
      <c r="O394" s="15">
        <v>19.1363202254298</v>
      </c>
    </row>
    <row r="395" spans="1:15">
      <c r="A395" s="4"/>
      <c r="B395" s="10">
        <v>3</v>
      </c>
      <c r="C395" s="2">
        <v>34.652</v>
      </c>
      <c r="D395" s="2">
        <v>47.789</v>
      </c>
      <c r="E395" s="2">
        <v>6.1672</v>
      </c>
      <c r="F395" s="2">
        <v>35.836</v>
      </c>
      <c r="G395" s="2">
        <v>688.63</v>
      </c>
      <c r="H395" s="2">
        <v>415.0998</v>
      </c>
      <c r="I395" s="2">
        <v>0.9722</v>
      </c>
      <c r="J395" s="2">
        <v>34.203</v>
      </c>
      <c r="K395" s="2">
        <v>2.6077</v>
      </c>
      <c r="L395" s="2">
        <v>59.19</v>
      </c>
      <c r="M395" s="2">
        <f t="shared" si="47"/>
        <v>0.99276948222844</v>
      </c>
      <c r="N395" s="2">
        <v>13.901</v>
      </c>
      <c r="O395" s="15">
        <v>21.652374862858</v>
      </c>
    </row>
    <row r="396" spans="1:15">
      <c r="A396" s="4"/>
      <c r="B396" s="10">
        <v>7</v>
      </c>
      <c r="C396" s="2">
        <v>51.343</v>
      </c>
      <c r="D396" s="2">
        <v>46.839</v>
      </c>
      <c r="E396" s="2">
        <v>5.9219</v>
      </c>
      <c r="F396" s="2">
        <v>33.904</v>
      </c>
      <c r="G396" s="2">
        <v>786.69</v>
      </c>
      <c r="H396" s="2">
        <v>300.961399999999</v>
      </c>
      <c r="I396" s="2">
        <v>0.98286</v>
      </c>
      <c r="J396" s="2">
        <v>33.297</v>
      </c>
      <c r="K396" s="2">
        <v>1.97</v>
      </c>
      <c r="L396" s="2">
        <v>56.869</v>
      </c>
      <c r="M396" s="2">
        <f t="shared" si="47"/>
        <v>0.939247028838962</v>
      </c>
      <c r="N396" s="2">
        <v>24.664</v>
      </c>
      <c r="O396" s="15">
        <v>27.6869243514944</v>
      </c>
    </row>
    <row r="397" spans="1:15">
      <c r="A397" s="4"/>
      <c r="B397" s="10">
        <v>14</v>
      </c>
      <c r="C397" s="2">
        <v>41.241</v>
      </c>
      <c r="D397" s="2">
        <v>45.426</v>
      </c>
      <c r="E397" s="2">
        <v>6.4277</v>
      </c>
      <c r="F397" s="2">
        <v>23.339</v>
      </c>
      <c r="G397" s="2">
        <v>853.58</v>
      </c>
      <c r="H397" s="2">
        <v>278.1277</v>
      </c>
      <c r="I397" s="2">
        <v>1.33566</v>
      </c>
      <c r="J397" s="2">
        <v>30.89</v>
      </c>
      <c r="K397" s="2">
        <v>1.8123</v>
      </c>
      <c r="L397" s="2">
        <v>53.535</v>
      </c>
      <c r="M397" s="2">
        <f t="shared" si="47"/>
        <v>0.646563426323517</v>
      </c>
      <c r="N397" s="2">
        <v>31.839</v>
      </c>
      <c r="O397" s="15">
        <v>42.4646501056197</v>
      </c>
    </row>
    <row r="398" spans="1:15">
      <c r="A398" s="4"/>
      <c r="B398" s="10">
        <v>21</v>
      </c>
      <c r="C398" s="2">
        <v>37.418</v>
      </c>
      <c r="D398" s="2">
        <v>44.166</v>
      </c>
      <c r="E398" s="2">
        <v>6.7881</v>
      </c>
      <c r="F398" s="2">
        <v>25.863</v>
      </c>
      <c r="G398" s="2">
        <v>878.92</v>
      </c>
      <c r="H398" s="2">
        <v>288.1384</v>
      </c>
      <c r="I398" s="2">
        <v>1.18671</v>
      </c>
      <c r="J398" s="2">
        <v>30.484</v>
      </c>
      <c r="K398" s="2">
        <v>2.0342</v>
      </c>
      <c r="L398" s="2">
        <v>52.485</v>
      </c>
      <c r="M398" s="2">
        <f t="shared" si="47"/>
        <v>0.716486134581821</v>
      </c>
      <c r="N398" s="2">
        <v>40.359</v>
      </c>
      <c r="O398" s="15">
        <v>42.5425364013513</v>
      </c>
    </row>
    <row r="399" spans="1:15">
      <c r="A399" s="4"/>
      <c r="B399" s="10">
        <v>27</v>
      </c>
      <c r="C399" s="2">
        <v>30.691</v>
      </c>
      <c r="D399" s="2">
        <v>43.683</v>
      </c>
      <c r="E399" s="2">
        <v>6.7366</v>
      </c>
      <c r="F399" s="2">
        <v>19.058</v>
      </c>
      <c r="G399" s="2">
        <v>769.13</v>
      </c>
      <c r="H399" s="2">
        <v>165.914099999999</v>
      </c>
      <c r="I399" s="2">
        <v>1.49388</v>
      </c>
      <c r="J399" s="2">
        <v>28.454</v>
      </c>
      <c r="K399" s="2">
        <v>1.162</v>
      </c>
      <c r="L399" s="2">
        <v>48.894</v>
      </c>
      <c r="M399" s="2">
        <f t="shared" si="47"/>
        <v>0.527966312989999</v>
      </c>
      <c r="N399" s="2">
        <v>56.502</v>
      </c>
      <c r="O399" s="15">
        <v>56.1232102094655</v>
      </c>
    </row>
    <row r="400" spans="1:15">
      <c r="A400" s="4"/>
      <c r="B400" s="10">
        <v>34</v>
      </c>
      <c r="C400" s="2">
        <v>24.454</v>
      </c>
      <c r="D400" s="2">
        <v>43.043</v>
      </c>
      <c r="E400" s="2">
        <v>8.0904</v>
      </c>
      <c r="F400" s="2">
        <v>19.215</v>
      </c>
      <c r="G400" s="2">
        <v>628.26</v>
      </c>
      <c r="H400" s="2">
        <v>339.8454</v>
      </c>
      <c r="I400" s="2">
        <v>1.49886</v>
      </c>
      <c r="J400" s="2">
        <v>28.423</v>
      </c>
      <c r="K400" s="2">
        <v>0.9598</v>
      </c>
      <c r="L400" s="2">
        <v>49.116</v>
      </c>
      <c r="M400" s="2">
        <f t="shared" si="47"/>
        <v>0.532315704906225</v>
      </c>
      <c r="N400" s="2">
        <v>68.61</v>
      </c>
      <c r="O400" s="15">
        <v>60.2102014901858</v>
      </c>
    </row>
    <row r="401" spans="1:15">
      <c r="A401" s="4"/>
      <c r="B401" s="10">
        <v>40</v>
      </c>
      <c r="C401" s="2">
        <v>22.799</v>
      </c>
      <c r="D401" s="2">
        <v>38.84</v>
      </c>
      <c r="E401" s="2">
        <v>8.572</v>
      </c>
      <c r="F401" s="2">
        <v>17.561</v>
      </c>
      <c r="G401" s="2">
        <v>554.88</v>
      </c>
      <c r="H401" s="2">
        <v>615.8247</v>
      </c>
      <c r="I401" s="2">
        <v>1.56658</v>
      </c>
      <c r="J401" s="2">
        <v>26.641</v>
      </c>
      <c r="K401" s="2">
        <v>1.0365</v>
      </c>
      <c r="L401" s="2">
        <v>46.033</v>
      </c>
      <c r="M401" s="2">
        <f t="shared" si="47"/>
        <v>0.486494722553121</v>
      </c>
      <c r="N401" s="2">
        <v>81.166</v>
      </c>
      <c r="O401" s="15">
        <v>66.5546364355457</v>
      </c>
    </row>
    <row r="402" spans="1:15">
      <c r="A402" s="4"/>
      <c r="B402" s="10">
        <v>0</v>
      </c>
      <c r="C402" s="2">
        <v>32.224</v>
      </c>
      <c r="D402" s="2">
        <v>51.061</v>
      </c>
      <c r="E402" s="2">
        <v>8.133</v>
      </c>
      <c r="F402" s="2">
        <v>39.718</v>
      </c>
      <c r="G402" s="2">
        <v>756.83</v>
      </c>
      <c r="H402" s="2">
        <v>481.783599999999</v>
      </c>
      <c r="I402" s="2">
        <v>1.10405</v>
      </c>
      <c r="J402" s="2">
        <v>43.986</v>
      </c>
      <c r="K402" s="2">
        <v>1.7719</v>
      </c>
      <c r="L402" s="2">
        <v>77.274</v>
      </c>
      <c r="M402" s="2">
        <f t="shared" ref="M402:M409" si="48">F402/39.718</f>
        <v>1</v>
      </c>
      <c r="N402" s="2">
        <v>18.386</v>
      </c>
      <c r="O402" s="15">
        <v>22.9311054071643</v>
      </c>
    </row>
    <row r="403" spans="1:15">
      <c r="A403" s="4"/>
      <c r="B403" s="10">
        <v>3</v>
      </c>
      <c r="C403" s="2">
        <v>45.522</v>
      </c>
      <c r="D403" s="2">
        <v>49.957</v>
      </c>
      <c r="E403" s="2">
        <v>8.6386</v>
      </c>
      <c r="F403" s="2">
        <v>35.418</v>
      </c>
      <c r="G403" s="2">
        <v>875.66</v>
      </c>
      <c r="H403" s="2">
        <v>253.3596</v>
      </c>
      <c r="I403" s="2">
        <v>0.88666</v>
      </c>
      <c r="J403" s="2">
        <v>30.954</v>
      </c>
      <c r="K403" s="2">
        <v>2.563</v>
      </c>
      <c r="L403" s="2">
        <v>53.597</v>
      </c>
      <c r="M403" s="2">
        <f t="shared" si="48"/>
        <v>0.891736744045521</v>
      </c>
      <c r="N403" s="2">
        <v>38.117</v>
      </c>
      <c r="O403" s="15">
        <v>34.4183133378961</v>
      </c>
    </row>
    <row r="404" spans="1:15">
      <c r="A404" s="4"/>
      <c r="B404" s="10">
        <v>7</v>
      </c>
      <c r="C404" s="2">
        <v>56.898</v>
      </c>
      <c r="D404" s="2">
        <v>48.544</v>
      </c>
      <c r="E404" s="2">
        <v>8.5871</v>
      </c>
      <c r="F404" s="2">
        <v>32.512</v>
      </c>
      <c r="G404" s="2">
        <v>880.2</v>
      </c>
      <c r="H404" s="2">
        <v>146.8927</v>
      </c>
      <c r="I404" s="2">
        <v>0.92584</v>
      </c>
      <c r="J404" s="2">
        <v>30.423</v>
      </c>
      <c r="K404" s="2">
        <v>1.97</v>
      </c>
      <c r="L404" s="2">
        <v>52.295</v>
      </c>
      <c r="M404" s="2">
        <f t="shared" si="48"/>
        <v>0.818570925021401</v>
      </c>
      <c r="N404" s="2">
        <v>35.874</v>
      </c>
      <c r="O404" s="15">
        <v>36.6892673218321</v>
      </c>
    </row>
    <row r="405" spans="1:15">
      <c r="A405" s="4"/>
      <c r="B405" s="10">
        <v>14</v>
      </c>
      <c r="C405" s="2">
        <v>36.893</v>
      </c>
      <c r="D405" s="2">
        <v>47.285</v>
      </c>
      <c r="E405" s="2">
        <v>8.0268</v>
      </c>
      <c r="F405" s="2">
        <v>28.213</v>
      </c>
      <c r="G405" s="2">
        <v>952.28</v>
      </c>
      <c r="H405" s="2">
        <v>296.189</v>
      </c>
      <c r="I405" s="2">
        <v>1.08479</v>
      </c>
      <c r="J405" s="2">
        <v>29.892</v>
      </c>
      <c r="K405" s="2">
        <v>2.4262</v>
      </c>
      <c r="L405" s="2">
        <v>52.008</v>
      </c>
      <c r="M405" s="2">
        <f t="shared" si="48"/>
        <v>0.710332846568307</v>
      </c>
      <c r="N405" s="2">
        <v>43.498</v>
      </c>
      <c r="O405" s="15">
        <v>43.9067731086524</v>
      </c>
    </row>
    <row r="406" spans="1:15">
      <c r="A406" s="4"/>
      <c r="B406" s="10">
        <v>21</v>
      </c>
      <c r="C406" s="2">
        <v>33.313</v>
      </c>
      <c r="D406" s="2">
        <v>46.801</v>
      </c>
      <c r="E406" s="2">
        <v>7.8784</v>
      </c>
      <c r="F406" s="2">
        <v>27.255</v>
      </c>
      <c r="G406" s="2">
        <v>1039.94</v>
      </c>
      <c r="H406" s="2">
        <v>403.542299999999</v>
      </c>
      <c r="I406" s="2">
        <v>1.08409</v>
      </c>
      <c r="J406" s="2">
        <v>28.86</v>
      </c>
      <c r="K406" s="2">
        <v>2.503</v>
      </c>
      <c r="L406" s="2">
        <v>50.45</v>
      </c>
      <c r="M406" s="2">
        <f t="shared" si="48"/>
        <v>0.686212800241704</v>
      </c>
      <c r="N406" s="2">
        <v>56.054</v>
      </c>
      <c r="O406" s="15">
        <v>49.3430848485078</v>
      </c>
    </row>
    <row r="407" spans="1:15">
      <c r="A407" s="4"/>
      <c r="B407" s="10">
        <v>27</v>
      </c>
      <c r="C407" s="2">
        <v>27.792</v>
      </c>
      <c r="D407" s="2">
        <v>45.697</v>
      </c>
      <c r="E407" s="2">
        <v>7.8269</v>
      </c>
      <c r="F407" s="2">
        <v>21.008</v>
      </c>
      <c r="G407" s="2">
        <v>857.46</v>
      </c>
      <c r="H407" s="2">
        <v>419.376599999999</v>
      </c>
      <c r="I407" s="2">
        <v>1.37415</v>
      </c>
      <c r="J407" s="2">
        <v>28.077</v>
      </c>
      <c r="K407" s="2">
        <v>2.0663</v>
      </c>
      <c r="L407" s="2">
        <v>48.894</v>
      </c>
      <c r="M407" s="2">
        <f t="shared" si="48"/>
        <v>0.528928949091092</v>
      </c>
      <c r="N407" s="2">
        <v>64.574</v>
      </c>
      <c r="O407" s="15">
        <v>58.9289273351667</v>
      </c>
    </row>
    <row r="408" spans="1:15">
      <c r="A408" s="4"/>
      <c r="B408" s="10">
        <v>34</v>
      </c>
      <c r="C408" s="2">
        <v>24.211</v>
      </c>
      <c r="D408" s="2">
        <v>43.663</v>
      </c>
      <c r="E408" s="2">
        <v>8.9384</v>
      </c>
      <c r="F408" s="2">
        <v>19.911</v>
      </c>
      <c r="G408" s="2">
        <v>763.33</v>
      </c>
      <c r="H408" s="2">
        <v>236.821</v>
      </c>
      <c r="I408" s="2">
        <v>1.36773</v>
      </c>
      <c r="J408" s="2">
        <v>26.547</v>
      </c>
      <c r="K408" s="2">
        <v>2.0649</v>
      </c>
      <c r="L408" s="2">
        <v>46.065</v>
      </c>
      <c r="M408" s="2">
        <f t="shared" si="48"/>
        <v>0.501309230072008</v>
      </c>
      <c r="N408" s="2">
        <v>78.027</v>
      </c>
      <c r="O408" s="15">
        <v>64.8279520250122</v>
      </c>
    </row>
    <row r="409" spans="1:15">
      <c r="A409" s="4"/>
      <c r="B409" s="11">
        <v>40</v>
      </c>
      <c r="C409" s="12">
        <v>23.04</v>
      </c>
      <c r="D409" s="12">
        <v>40.235</v>
      </c>
      <c r="E409" s="12">
        <v>9.3715</v>
      </c>
      <c r="F409" s="12">
        <v>20.067</v>
      </c>
      <c r="G409" s="12">
        <v>721.11</v>
      </c>
      <c r="H409" s="12">
        <v>343.922799999999</v>
      </c>
      <c r="I409" s="12">
        <v>1.35561</v>
      </c>
      <c r="J409" s="12">
        <v>26.39</v>
      </c>
      <c r="K409" s="12">
        <v>1.9072</v>
      </c>
      <c r="L409" s="12">
        <v>46.542</v>
      </c>
      <c r="M409" s="12">
        <f t="shared" si="48"/>
        <v>0.505236920288031</v>
      </c>
      <c r="N409" s="12">
        <v>84.305</v>
      </c>
      <c r="O409" s="16">
        <v>66.8770670063353</v>
      </c>
    </row>
    <row r="410" spans="1:1">
      <c r="A410" s="4"/>
    </row>
    <row r="411" spans="1:15">
      <c r="A411" s="6" t="s">
        <v>23</v>
      </c>
      <c r="B411" s="7">
        <v>0</v>
      </c>
      <c r="C411" s="8">
        <v>16.4</v>
      </c>
      <c r="D411" s="8">
        <v>54.5298</v>
      </c>
      <c r="E411" s="8">
        <v>6.61</v>
      </c>
      <c r="F411" s="8">
        <v>18.0663507109005</v>
      </c>
      <c r="G411" s="8">
        <v>643.573727049025</v>
      </c>
      <c r="H411" s="8">
        <v>124.890481879729</v>
      </c>
      <c r="I411" s="8">
        <v>2.11</v>
      </c>
      <c r="J411" s="8">
        <v>38.12</v>
      </c>
      <c r="K411" s="8">
        <v>1.45</v>
      </c>
      <c r="L411" s="8">
        <v>89.5546218487393</v>
      </c>
      <c r="M411" s="8">
        <f t="shared" ref="M411:M417" si="49">F411/18.0663507109005</f>
        <v>1</v>
      </c>
      <c r="N411" s="8">
        <v>57.0511</v>
      </c>
      <c r="O411" s="14">
        <v>36.5635265286248</v>
      </c>
    </row>
    <row r="412" spans="1:15">
      <c r="A412" s="4"/>
      <c r="B412" s="10">
        <v>2</v>
      </c>
      <c r="C412" s="2">
        <v>47.2</v>
      </c>
      <c r="D412" s="2">
        <v>61.8634999999999</v>
      </c>
      <c r="E412" s="2">
        <v>7.38</v>
      </c>
      <c r="F412" s="2">
        <v>17.4082568807339</v>
      </c>
      <c r="G412" s="2">
        <v>901.476433844407</v>
      </c>
      <c r="H412" s="2">
        <v>39</v>
      </c>
      <c r="I412" s="2">
        <v>2.18</v>
      </c>
      <c r="J412" s="2">
        <v>37.95</v>
      </c>
      <c r="K412" s="2">
        <v>1.99933333333333</v>
      </c>
      <c r="L412" s="2">
        <v>87.7087650518059</v>
      </c>
      <c r="M412" s="2">
        <f t="shared" si="49"/>
        <v>0.963573505203265</v>
      </c>
      <c r="N412" s="2">
        <v>36.5885</v>
      </c>
      <c r="O412" s="15">
        <v>30.8732329109614</v>
      </c>
    </row>
    <row r="413" spans="1:15">
      <c r="A413" s="4"/>
      <c r="B413" s="10">
        <v>5</v>
      </c>
      <c r="C413" s="2">
        <v>47.3</v>
      </c>
      <c r="D413" s="2">
        <v>48.9129999999999</v>
      </c>
      <c r="E413" s="2">
        <v>7.44</v>
      </c>
      <c r="F413" s="2">
        <v>15.8262711864407</v>
      </c>
      <c r="G413" s="2">
        <v>1088</v>
      </c>
      <c r="H413" s="2">
        <v>0</v>
      </c>
      <c r="I413" s="2">
        <v>2.36</v>
      </c>
      <c r="J413" s="2">
        <v>37.35</v>
      </c>
      <c r="K413" s="2">
        <v>2.05333333333333</v>
      </c>
      <c r="L413" s="2">
        <v>84.6244596290614</v>
      </c>
      <c r="M413" s="2">
        <f t="shared" si="49"/>
        <v>0.876008190015473</v>
      </c>
      <c r="N413" s="2">
        <v>83.1622</v>
      </c>
      <c r="O413" s="15">
        <v>50.9584061411432</v>
      </c>
    </row>
    <row r="414" spans="1:15">
      <c r="A414" s="4"/>
      <c r="B414" s="10">
        <v>10</v>
      </c>
      <c r="C414" s="2">
        <v>25.9</v>
      </c>
      <c r="D414" s="2">
        <v>46.1087999999999</v>
      </c>
      <c r="E414" s="2">
        <v>7.24</v>
      </c>
      <c r="F414" s="2">
        <v>15.0946502057613</v>
      </c>
      <c r="G414" s="2">
        <v>338.34942267651</v>
      </c>
      <c r="H414" s="2">
        <v>0</v>
      </c>
      <c r="I414" s="2">
        <v>2.43</v>
      </c>
      <c r="J414" s="2">
        <v>36.68</v>
      </c>
      <c r="K414" s="2">
        <v>1.68</v>
      </c>
      <c r="L414" s="2">
        <v>83.6025096707234</v>
      </c>
      <c r="M414" s="2">
        <f t="shared" si="49"/>
        <v>0.835511855565485</v>
      </c>
      <c r="N414" s="2">
        <v>92.44444</v>
      </c>
      <c r="O414" s="15">
        <v>55.9257673766858</v>
      </c>
    </row>
    <row r="415" spans="1:15">
      <c r="A415" s="4"/>
      <c r="B415" s="10">
        <v>15</v>
      </c>
      <c r="C415" s="2">
        <v>21.5</v>
      </c>
      <c r="D415" s="2">
        <v>45.0221999999999</v>
      </c>
      <c r="E415" s="2">
        <v>7.49</v>
      </c>
      <c r="F415" s="2">
        <v>13.5708955223881</v>
      </c>
      <c r="G415" s="2">
        <v>160.893431762256</v>
      </c>
      <c r="H415" s="2">
        <v>0</v>
      </c>
      <c r="I415" s="2">
        <v>2.68</v>
      </c>
      <c r="J415" s="2">
        <v>36.37</v>
      </c>
      <c r="K415" s="2">
        <v>1.96466666666667</v>
      </c>
      <c r="L415" s="2">
        <v>80.4778774402653</v>
      </c>
      <c r="M415" s="2">
        <f t="shared" si="49"/>
        <v>0.751169715431239</v>
      </c>
      <c r="N415" s="2">
        <v>85.3333333333333</v>
      </c>
      <c r="O415" s="15">
        <v>56.9480370394333</v>
      </c>
    </row>
    <row r="416" spans="1:15">
      <c r="A416" s="4"/>
      <c r="B416" s="10">
        <v>20</v>
      </c>
      <c r="C416" s="2">
        <v>21.4</v>
      </c>
      <c r="D416" s="2">
        <v>40.6778</v>
      </c>
      <c r="E416" s="2">
        <v>7.48</v>
      </c>
      <c r="F416" s="2">
        <v>12.6118881118881</v>
      </c>
      <c r="G416" s="2">
        <v>118.303993942836</v>
      </c>
      <c r="H416" s="2">
        <v>0</v>
      </c>
      <c r="I416" s="2">
        <v>2.86</v>
      </c>
      <c r="J416" s="2">
        <v>36.07</v>
      </c>
      <c r="K416" s="2">
        <v>1.693</v>
      </c>
      <c r="L416" s="2">
        <v>79.2938637064448</v>
      </c>
      <c r="M416" s="2">
        <f t="shared" si="49"/>
        <v>0.698087196119723</v>
      </c>
      <c r="N416" s="2">
        <v>134.723220158176</v>
      </c>
      <c r="O416" s="15">
        <v>76.5831245614693</v>
      </c>
    </row>
    <row r="417" spans="1:15">
      <c r="A417" s="4"/>
      <c r="B417" s="10">
        <v>27</v>
      </c>
      <c r="C417" s="2">
        <v>24.7</v>
      </c>
      <c r="D417" s="2">
        <v>40.6091</v>
      </c>
      <c r="E417" s="2">
        <v>7.78</v>
      </c>
      <c r="F417" s="2">
        <v>11.9039735099338</v>
      </c>
      <c r="G417" s="2">
        <v>119</v>
      </c>
      <c r="H417" s="2">
        <v>0</v>
      </c>
      <c r="I417" s="2">
        <v>3.02</v>
      </c>
      <c r="J417" s="2">
        <v>35.95</v>
      </c>
      <c r="K417" s="2">
        <v>1.83639999999999</v>
      </c>
      <c r="L417" s="2">
        <v>75.4671532846714</v>
      </c>
      <c r="M417" s="2">
        <f t="shared" si="49"/>
        <v>0.658903045801686</v>
      </c>
      <c r="N417" s="2">
        <v>99.3718009032554</v>
      </c>
      <c r="O417" s="15">
        <v>65.7587773326482</v>
      </c>
    </row>
    <row r="418" spans="1:15">
      <c r="A418" s="4"/>
      <c r="B418" s="10">
        <v>0</v>
      </c>
      <c r="C418" s="2">
        <v>15.8</v>
      </c>
      <c r="D418" s="2">
        <v>54.8322999999999</v>
      </c>
      <c r="E418" s="2">
        <v>6.53</v>
      </c>
      <c r="F418" s="2">
        <v>18.4593301435407</v>
      </c>
      <c r="G418" s="2">
        <v>619.912928260458</v>
      </c>
      <c r="H418" s="2">
        <v>119.4743130227</v>
      </c>
      <c r="I418" s="2">
        <v>2.09</v>
      </c>
      <c r="J418" s="2">
        <v>38.58</v>
      </c>
      <c r="K418" s="2">
        <v>1.41533333333333</v>
      </c>
      <c r="L418" s="2">
        <v>89.0552115583075</v>
      </c>
      <c r="M418" s="2">
        <f t="shared" ref="M418:M438" si="50">F418/18.4593301435407</f>
        <v>1</v>
      </c>
      <c r="N418" s="2">
        <v>60.8133</v>
      </c>
      <c r="O418" s="15">
        <v>37.8899913442637</v>
      </c>
    </row>
    <row r="419" spans="1:15">
      <c r="A419" s="4"/>
      <c r="B419" s="10">
        <v>2</v>
      </c>
      <c r="C419" s="2">
        <v>53.9</v>
      </c>
      <c r="D419" s="2">
        <v>61.2579</v>
      </c>
      <c r="E419" s="2">
        <v>7.73</v>
      </c>
      <c r="F419" s="2">
        <v>17.6325581395349</v>
      </c>
      <c r="G419" s="2">
        <v>925.137232632974</v>
      </c>
      <c r="H419" s="2">
        <v>25</v>
      </c>
      <c r="I419" s="2">
        <v>2.15</v>
      </c>
      <c r="J419" s="2">
        <v>37.91</v>
      </c>
      <c r="K419" s="2">
        <v>1.917</v>
      </c>
      <c r="L419" s="2">
        <v>87.4699622382423</v>
      </c>
      <c r="M419" s="2">
        <f t="shared" si="50"/>
        <v>0.955211158932812</v>
      </c>
      <c r="N419" s="2">
        <v>29.1981</v>
      </c>
      <c r="O419" s="15">
        <v>28.6174892823848</v>
      </c>
    </row>
    <row r="420" spans="1:15">
      <c r="A420" s="4"/>
      <c r="B420" s="10">
        <v>5</v>
      </c>
      <c r="C420" s="2">
        <v>17.3</v>
      </c>
      <c r="D420" s="2">
        <v>47.9296</v>
      </c>
      <c r="E420" s="2">
        <v>7.76</v>
      </c>
      <c r="F420" s="2">
        <v>17.2155963302752</v>
      </c>
      <c r="G420" s="2">
        <v>1095.49498391066</v>
      </c>
      <c r="H420" s="2">
        <v>0</v>
      </c>
      <c r="I420" s="2">
        <v>2.18</v>
      </c>
      <c r="J420" s="2">
        <v>37.53</v>
      </c>
      <c r="K420" s="2">
        <v>2.15666666666667</v>
      </c>
      <c r="L420" s="2">
        <v>83.4240871236381</v>
      </c>
      <c r="M420" s="2">
        <f t="shared" si="50"/>
        <v>0.932623025668095</v>
      </c>
      <c r="N420" s="2">
        <v>82.8132</v>
      </c>
      <c r="O420" s="15">
        <v>48.466184986024</v>
      </c>
    </row>
    <row r="421" spans="1:15">
      <c r="A421" s="4"/>
      <c r="B421" s="10">
        <v>10</v>
      </c>
      <c r="C421" s="2">
        <v>22.3</v>
      </c>
      <c r="D421" s="2">
        <v>47.3787999999999</v>
      </c>
      <c r="E421" s="2">
        <v>7.44</v>
      </c>
      <c r="F421" s="2">
        <v>16.7647058823529</v>
      </c>
      <c r="G421" s="2">
        <v>1128.62010221465</v>
      </c>
      <c r="H421" s="2">
        <v>0</v>
      </c>
      <c r="I421" s="2">
        <v>2.21</v>
      </c>
      <c r="J421" s="2">
        <v>37.05</v>
      </c>
      <c r="K421" s="2">
        <v>1.629</v>
      </c>
      <c r="L421" s="2">
        <v>82.0289435600577</v>
      </c>
      <c r="M421" s="2">
        <f t="shared" si="50"/>
        <v>0.908196871283502</v>
      </c>
      <c r="N421" s="2">
        <v>82.8888888888889</v>
      </c>
      <c r="O421" s="15">
        <v>49.5150370773699</v>
      </c>
    </row>
    <row r="422" spans="1:15">
      <c r="A422" s="4"/>
      <c r="B422" s="10">
        <v>15</v>
      </c>
      <c r="C422" s="2">
        <v>43</v>
      </c>
      <c r="D422" s="2">
        <v>43.9045</v>
      </c>
      <c r="E422" s="2">
        <v>7.65</v>
      </c>
      <c r="F422" s="2">
        <v>14.1725490196078</v>
      </c>
      <c r="G422" s="2">
        <v>300.492144614802</v>
      </c>
      <c r="H422" s="2">
        <v>0</v>
      </c>
      <c r="I422" s="2">
        <v>2.55</v>
      </c>
      <c r="J422" s="2">
        <v>36.14</v>
      </c>
      <c r="K422" s="2">
        <v>1.977</v>
      </c>
      <c r="L422" s="2">
        <v>80.8607555171598</v>
      </c>
      <c r="M422" s="2">
        <f t="shared" si="50"/>
        <v>0.767771577267503</v>
      </c>
      <c r="N422" s="2">
        <v>94.6666666666667</v>
      </c>
      <c r="O422" s="15">
        <v>59.5440135027448</v>
      </c>
    </row>
    <row r="423" spans="1:15">
      <c r="A423" s="4"/>
      <c r="B423" s="10">
        <v>20</v>
      </c>
      <c r="C423" s="2">
        <v>26.3</v>
      </c>
      <c r="D423" s="2">
        <v>43.006</v>
      </c>
      <c r="E423" s="2">
        <v>7.79</v>
      </c>
      <c r="F423" s="2">
        <v>12.4652777777778</v>
      </c>
      <c r="G423" s="2">
        <v>229.509748249101</v>
      </c>
      <c r="H423" s="2">
        <v>0</v>
      </c>
      <c r="I423" s="2">
        <v>2.88</v>
      </c>
      <c r="J423" s="2">
        <v>35.9</v>
      </c>
      <c r="K423" s="2">
        <v>1.80566666666667</v>
      </c>
      <c r="L423" s="2">
        <v>77.1925506604316</v>
      </c>
      <c r="M423" s="2">
        <f t="shared" si="50"/>
        <v>0.67528332181326</v>
      </c>
      <c r="N423" s="2">
        <v>130.513673600117</v>
      </c>
      <c r="O423" s="15">
        <v>76.0532137567679</v>
      </c>
    </row>
    <row r="424" spans="1:15">
      <c r="A424" s="4"/>
      <c r="B424" s="10">
        <v>27</v>
      </c>
      <c r="C424" s="2">
        <v>25.1</v>
      </c>
      <c r="D424" s="2">
        <v>43.0497</v>
      </c>
      <c r="E424" s="2">
        <v>7.83</v>
      </c>
      <c r="F424" s="2">
        <v>11.4185303514377</v>
      </c>
      <c r="G424" s="2">
        <v>206</v>
      </c>
      <c r="H424" s="2">
        <v>0</v>
      </c>
      <c r="I424" s="2">
        <v>3.13</v>
      </c>
      <c r="J424" s="2">
        <v>35.74</v>
      </c>
      <c r="K424" s="2">
        <v>1.89379999999999</v>
      </c>
      <c r="L424" s="2">
        <v>73.8539674163972</v>
      </c>
      <c r="M424" s="2">
        <f t="shared" si="50"/>
        <v>0.618577719919771</v>
      </c>
      <c r="N424" s="2">
        <v>167.364702989998</v>
      </c>
      <c r="O424" s="15">
        <v>91.4190056139161</v>
      </c>
    </row>
    <row r="425" spans="1:15">
      <c r="A425" s="4"/>
      <c r="B425" s="10">
        <v>0</v>
      </c>
      <c r="C425" s="2">
        <v>15.7</v>
      </c>
      <c r="D425" s="2">
        <v>58.4867</v>
      </c>
      <c r="E425" s="2">
        <v>6.75</v>
      </c>
      <c r="F425" s="2">
        <f t="shared" ref="F425:F431" si="51">J425/I425</f>
        <v>18.4593301435407</v>
      </c>
      <c r="G425" s="2">
        <v>627.011167897028</v>
      </c>
      <c r="H425" s="2">
        <v>194.145758661888</v>
      </c>
      <c r="I425" s="2">
        <v>2.09</v>
      </c>
      <c r="J425" s="2">
        <v>38.58</v>
      </c>
      <c r="K425" s="2">
        <v>1.47766666666667</v>
      </c>
      <c r="L425" s="2">
        <v>88.94</v>
      </c>
      <c r="M425" s="2">
        <f t="shared" si="50"/>
        <v>1</v>
      </c>
      <c r="N425" s="2">
        <v>54.1098</v>
      </c>
      <c r="O425" s="15">
        <v>35.5264920907324</v>
      </c>
    </row>
    <row r="426" spans="1:15">
      <c r="A426" s="4"/>
      <c r="B426" s="10">
        <v>2</v>
      </c>
      <c r="C426" s="2">
        <v>51.8</v>
      </c>
      <c r="D426" s="2">
        <v>60.6647999999999</v>
      </c>
      <c r="E426" s="2">
        <v>7.63</v>
      </c>
      <c r="F426" s="2">
        <f t="shared" si="51"/>
        <v>17.6325581395349</v>
      </c>
      <c r="G426" s="2">
        <v>960.628430815824</v>
      </c>
      <c r="H426" s="2">
        <v>19</v>
      </c>
      <c r="I426" s="2">
        <v>2.15</v>
      </c>
      <c r="J426" s="2">
        <v>37.91</v>
      </c>
      <c r="K426" s="2">
        <v>1.858</v>
      </c>
      <c r="L426" s="2">
        <v>87.0236577418898</v>
      </c>
      <c r="M426" s="2">
        <f t="shared" si="50"/>
        <v>0.955211158932812</v>
      </c>
      <c r="N426" s="2">
        <v>25.1604</v>
      </c>
      <c r="O426" s="15">
        <v>27.1938895306159</v>
      </c>
    </row>
    <row r="427" spans="1:15">
      <c r="A427" s="4"/>
      <c r="B427" s="10">
        <v>5</v>
      </c>
      <c r="C427" s="2">
        <v>17.8</v>
      </c>
      <c r="D427" s="2">
        <v>45.3368</v>
      </c>
      <c r="E427" s="2">
        <v>7.8</v>
      </c>
      <c r="F427" s="2">
        <f t="shared" si="51"/>
        <v>17.2155963302752</v>
      </c>
      <c r="G427" s="2">
        <v>979.557069846678</v>
      </c>
      <c r="H427" s="2">
        <v>0</v>
      </c>
      <c r="I427" s="2">
        <v>2.18</v>
      </c>
      <c r="J427" s="2">
        <v>37.53</v>
      </c>
      <c r="K427" s="2">
        <v>1.74066666666667</v>
      </c>
      <c r="L427" s="2">
        <v>85.828488372093</v>
      </c>
      <c r="M427" s="2">
        <f t="shared" si="50"/>
        <v>0.932623025668095</v>
      </c>
      <c r="N427" s="2">
        <v>91.9924</v>
      </c>
      <c r="O427" s="15">
        <v>51.7025588725033</v>
      </c>
    </row>
    <row r="428" spans="1:15">
      <c r="A428" s="4"/>
      <c r="B428" s="10">
        <v>10</v>
      </c>
      <c r="C428" s="2">
        <v>24.5</v>
      </c>
      <c r="D428" s="2">
        <v>48.1934999999999</v>
      </c>
      <c r="E428" s="2">
        <v>7.39</v>
      </c>
      <c r="F428" s="2">
        <f t="shared" si="51"/>
        <v>16.7647058823529</v>
      </c>
      <c r="G428" s="2">
        <v>948.798031421541</v>
      </c>
      <c r="H428" s="2">
        <v>0</v>
      </c>
      <c r="I428" s="2">
        <v>2.21</v>
      </c>
      <c r="J428" s="2">
        <v>37.05</v>
      </c>
      <c r="K428" s="2">
        <v>1.45366666666667</v>
      </c>
      <c r="L428" s="2">
        <v>83.1225153595952</v>
      </c>
      <c r="M428" s="2">
        <f t="shared" si="50"/>
        <v>0.908196871283502</v>
      </c>
      <c r="N428" s="2">
        <v>80.88889</v>
      </c>
      <c r="O428" s="15">
        <v>48.8098836678149</v>
      </c>
    </row>
    <row r="429" spans="1:15">
      <c r="A429" s="4"/>
      <c r="B429" s="10">
        <v>15</v>
      </c>
      <c r="C429" s="2">
        <v>35.7</v>
      </c>
      <c r="D429" s="2">
        <v>44.1318999999999</v>
      </c>
      <c r="E429" s="2">
        <v>7.55</v>
      </c>
      <c r="F429" s="2">
        <f t="shared" si="51"/>
        <v>14.1725490196078</v>
      </c>
      <c r="G429" s="2">
        <v>305.224304372516</v>
      </c>
      <c r="H429" s="2">
        <v>0</v>
      </c>
      <c r="I429" s="2">
        <v>2.55</v>
      </c>
      <c r="J429" s="2">
        <v>36.14</v>
      </c>
      <c r="K429" s="2">
        <v>1.83866666666667</v>
      </c>
      <c r="L429" s="2">
        <v>78.5136918508742</v>
      </c>
      <c r="M429" s="2">
        <f t="shared" si="50"/>
        <v>0.767771577267503</v>
      </c>
      <c r="N429" s="2">
        <v>122.888888888889</v>
      </c>
      <c r="O429" s="15">
        <v>69.4945171434123</v>
      </c>
    </row>
    <row r="430" spans="1:15">
      <c r="A430" s="4"/>
      <c r="B430" s="10">
        <v>20</v>
      </c>
      <c r="C430" s="2">
        <v>21.3</v>
      </c>
      <c r="D430" s="2">
        <v>42.032</v>
      </c>
      <c r="E430" s="2">
        <v>7.8</v>
      </c>
      <c r="F430" s="2">
        <f t="shared" si="51"/>
        <v>12.4652777777778</v>
      </c>
      <c r="G430" s="2">
        <v>194.01855006625</v>
      </c>
      <c r="H430" s="2">
        <v>0</v>
      </c>
      <c r="I430" s="2">
        <v>2.88</v>
      </c>
      <c r="J430" s="2">
        <v>35.9</v>
      </c>
      <c r="K430" s="2">
        <v>1.696</v>
      </c>
      <c r="L430" s="2">
        <v>77.2282937081308</v>
      </c>
      <c r="M430" s="2">
        <f t="shared" si="50"/>
        <v>0.67528332181326</v>
      </c>
      <c r="N430" s="2">
        <v>131.336732803001</v>
      </c>
      <c r="O430" s="15">
        <v>76.3434054195751</v>
      </c>
    </row>
    <row r="431" spans="1:15">
      <c r="A431" s="4"/>
      <c r="B431" s="10">
        <v>27</v>
      </c>
      <c r="C431" s="2">
        <v>23</v>
      </c>
      <c r="D431" s="2">
        <v>42.7464</v>
      </c>
      <c r="E431" s="2">
        <v>8.03</v>
      </c>
      <c r="F431" s="2">
        <f t="shared" si="51"/>
        <v>11.4185303514377</v>
      </c>
      <c r="G431" s="2">
        <v>216</v>
      </c>
      <c r="H431" s="2">
        <v>0</v>
      </c>
      <c r="I431" s="2">
        <v>3.13</v>
      </c>
      <c r="J431" s="2">
        <v>35.74</v>
      </c>
      <c r="K431" s="2">
        <v>2.02879999999999</v>
      </c>
      <c r="L431" s="2">
        <v>75.7720817457569</v>
      </c>
      <c r="M431" s="2">
        <f t="shared" si="50"/>
        <v>0.618577719919771</v>
      </c>
      <c r="N431" s="2">
        <v>122.559067692883</v>
      </c>
      <c r="O431" s="15">
        <v>75.6215735890449</v>
      </c>
    </row>
    <row r="432" spans="1:15">
      <c r="A432" s="4"/>
      <c r="B432" s="10">
        <v>0</v>
      </c>
      <c r="C432" s="2">
        <v>16.1</v>
      </c>
      <c r="D432" s="2">
        <v>54.9198</v>
      </c>
      <c r="E432" s="2">
        <v>6.66</v>
      </c>
      <c r="F432" s="2">
        <v>18.4641148325359</v>
      </c>
      <c r="G432" s="2">
        <v>797.368919174711</v>
      </c>
      <c r="H432" s="2">
        <v>119.848466746316</v>
      </c>
      <c r="I432" s="2">
        <v>2.09</v>
      </c>
      <c r="J432" s="2">
        <v>38.59</v>
      </c>
      <c r="K432" s="2">
        <v>1.51133333333333</v>
      </c>
      <c r="L432" s="2">
        <v>88.78</v>
      </c>
      <c r="M432" s="2">
        <f t="shared" si="50"/>
        <v>1.00025920165889</v>
      </c>
      <c r="N432" s="2">
        <v>58.0568</v>
      </c>
      <c r="O432" s="15">
        <v>36.9072662563958</v>
      </c>
    </row>
    <row r="433" spans="1:15">
      <c r="A433" s="4"/>
      <c r="B433" s="10">
        <v>2</v>
      </c>
      <c r="C433" s="2">
        <v>55.1</v>
      </c>
      <c r="D433" s="2">
        <v>48.6197999999999</v>
      </c>
      <c r="E433" s="2">
        <v>7.64</v>
      </c>
      <c r="F433" s="2">
        <v>16.9380530973451</v>
      </c>
      <c r="G433" s="2">
        <v>1048.17338633352</v>
      </c>
      <c r="H433" s="2">
        <v>0</v>
      </c>
      <c r="I433" s="2">
        <v>2.26</v>
      </c>
      <c r="J433" s="2">
        <v>38.28</v>
      </c>
      <c r="K433" s="2">
        <v>1.836</v>
      </c>
      <c r="L433" s="2">
        <v>86.795827123696</v>
      </c>
      <c r="M433" s="2">
        <f t="shared" si="50"/>
        <v>0.917587635392722</v>
      </c>
      <c r="N433" s="2">
        <v>73.4468</v>
      </c>
      <c r="O433" s="15">
        <v>45.7929975459291</v>
      </c>
    </row>
    <row r="434" spans="1:15">
      <c r="A434" s="4"/>
      <c r="B434" s="10">
        <v>5</v>
      </c>
      <c r="C434" s="2">
        <v>17.9</v>
      </c>
      <c r="D434" s="2">
        <v>45.0425</v>
      </c>
      <c r="E434" s="2">
        <v>7.59</v>
      </c>
      <c r="F434" s="2">
        <v>15.6099585062241</v>
      </c>
      <c r="G434" s="2">
        <v>1216.16505773235</v>
      </c>
      <c r="H434" s="2">
        <v>0</v>
      </c>
      <c r="I434" s="2">
        <v>2.41</v>
      </c>
      <c r="J434" s="2">
        <v>37.62</v>
      </c>
      <c r="K434" s="2">
        <v>1.987</v>
      </c>
      <c r="L434" s="2">
        <v>85.7124318712696</v>
      </c>
      <c r="M434" s="2">
        <f t="shared" si="50"/>
        <v>0.845640572265638</v>
      </c>
      <c r="N434" s="2">
        <v>89.6315</v>
      </c>
      <c r="O434" s="15">
        <v>54.5101313717542</v>
      </c>
    </row>
    <row r="435" spans="1:15">
      <c r="A435" s="4"/>
      <c r="B435" s="10">
        <v>10</v>
      </c>
      <c r="C435" s="2">
        <v>40.4</v>
      </c>
      <c r="D435" s="2">
        <v>45.1756</v>
      </c>
      <c r="E435" s="2">
        <v>7.3</v>
      </c>
      <c r="F435" s="2">
        <v>14.4921875</v>
      </c>
      <c r="G435" s="2">
        <v>1026.87866742381</v>
      </c>
      <c r="H435" s="2">
        <v>0</v>
      </c>
      <c r="I435" s="2">
        <v>2.56</v>
      </c>
      <c r="J435" s="2">
        <v>37.1</v>
      </c>
      <c r="K435" s="2">
        <v>1.64033333333333</v>
      </c>
      <c r="L435" s="2">
        <v>83.7920824651829</v>
      </c>
      <c r="M435" s="2">
        <f t="shared" si="50"/>
        <v>0.785087399559356</v>
      </c>
      <c r="N435" s="2">
        <v>121.555555555556</v>
      </c>
      <c r="O435" s="15">
        <v>68.2997960938394</v>
      </c>
    </row>
    <row r="436" spans="1:15">
      <c r="A436" s="4"/>
      <c r="B436" s="10">
        <v>15</v>
      </c>
      <c r="C436" s="2">
        <v>36.7</v>
      </c>
      <c r="D436" s="2">
        <v>43.3257999999999</v>
      </c>
      <c r="E436" s="2">
        <v>7.61</v>
      </c>
      <c r="F436" s="2">
        <v>13.2014388489209</v>
      </c>
      <c r="G436" s="2">
        <v>343.081582434223</v>
      </c>
      <c r="H436" s="2">
        <v>0</v>
      </c>
      <c r="I436" s="2">
        <v>2.78</v>
      </c>
      <c r="J436" s="2">
        <v>36.7</v>
      </c>
      <c r="K436" s="2">
        <v>1.76433333333333</v>
      </c>
      <c r="L436" s="2">
        <v>78.0700424499699</v>
      </c>
      <c r="M436" s="2">
        <f t="shared" si="50"/>
        <v>0.715163483521115</v>
      </c>
      <c r="N436" s="2">
        <v>101.111111111111</v>
      </c>
      <c r="O436" s="15">
        <v>64.0176766760668</v>
      </c>
    </row>
    <row r="437" spans="1:15">
      <c r="A437" s="4"/>
      <c r="B437" s="10">
        <v>20</v>
      </c>
      <c r="C437" s="2">
        <v>22.3</v>
      </c>
      <c r="D437" s="2">
        <v>43.5202999999999</v>
      </c>
      <c r="E437" s="2">
        <v>7.59</v>
      </c>
      <c r="F437" s="2">
        <v>12.2939189189189</v>
      </c>
      <c r="G437" s="2">
        <v>286.295665341662</v>
      </c>
      <c r="H437" s="2">
        <v>0</v>
      </c>
      <c r="I437" s="2">
        <v>2.96</v>
      </c>
      <c r="J437" s="2">
        <v>36.39</v>
      </c>
      <c r="K437" s="2">
        <v>1.87733333333333</v>
      </c>
      <c r="L437" s="2">
        <v>77.2988738088362</v>
      </c>
      <c r="M437" s="2">
        <f t="shared" si="50"/>
        <v>0.666000273212557</v>
      </c>
      <c r="N437" s="2">
        <v>107.232856147123</v>
      </c>
      <c r="O437" s="15">
        <v>68.2334047983979</v>
      </c>
    </row>
    <row r="438" spans="1:15">
      <c r="A438" s="4"/>
      <c r="B438" s="10">
        <v>27</v>
      </c>
      <c r="C438" s="2">
        <v>24.6</v>
      </c>
      <c r="D438" s="2">
        <v>44.0166</v>
      </c>
      <c r="E438" s="2">
        <v>7.84</v>
      </c>
      <c r="F438" s="2">
        <v>11.9269102990033</v>
      </c>
      <c r="G438" s="2">
        <v>299</v>
      </c>
      <c r="H438" s="2">
        <v>0</v>
      </c>
      <c r="I438" s="2">
        <v>3.01</v>
      </c>
      <c r="J438" s="2">
        <v>35.9</v>
      </c>
      <c r="K438" s="2">
        <v>1.93439999999999</v>
      </c>
      <c r="L438" s="2">
        <v>76.8629534071941</v>
      </c>
      <c r="M438" s="2">
        <f t="shared" si="50"/>
        <v>0.646118261402718</v>
      </c>
      <c r="N438" s="2">
        <v>126.643335681796</v>
      </c>
      <c r="O438" s="15">
        <v>75.9090978501053</v>
      </c>
    </row>
    <row r="439" spans="1:15">
      <c r="A439" s="4"/>
      <c r="B439" s="10">
        <v>0</v>
      </c>
      <c r="C439" s="2">
        <v>16.4</v>
      </c>
      <c r="D439" s="2">
        <v>58.4189</v>
      </c>
      <c r="E439" s="2">
        <v>6.4</v>
      </c>
      <c r="F439" s="2">
        <v>35.71875</v>
      </c>
      <c r="G439" s="2">
        <v>388.0371001325</v>
      </c>
      <c r="H439" s="2">
        <v>59.6057347670251</v>
      </c>
      <c r="I439" s="2">
        <v>1.6</v>
      </c>
      <c r="J439" s="2">
        <v>57.15</v>
      </c>
      <c r="K439" s="2">
        <v>1.102</v>
      </c>
      <c r="L439" s="2">
        <v>89.77</v>
      </c>
      <c r="M439" s="2">
        <f t="shared" ref="M439:M445" si="52">F439/35.71875</f>
        <v>1</v>
      </c>
      <c r="N439" s="2">
        <v>34.3277</v>
      </c>
      <c r="O439" s="15">
        <v>28.5517805843134</v>
      </c>
    </row>
    <row r="440" spans="1:15">
      <c r="A440" s="4"/>
      <c r="B440" s="10">
        <v>2</v>
      </c>
      <c r="C440" s="2">
        <v>58.6</v>
      </c>
      <c r="D440" s="2">
        <v>58.6796</v>
      </c>
      <c r="E440" s="2">
        <v>7.76</v>
      </c>
      <c r="F440" s="2">
        <v>32.4497041420118</v>
      </c>
      <c r="G440" s="2">
        <v>579.689570319894</v>
      </c>
      <c r="H440" s="2">
        <v>16</v>
      </c>
      <c r="I440" s="2">
        <v>1.69</v>
      </c>
      <c r="J440" s="2">
        <v>54.84</v>
      </c>
      <c r="K440" s="2">
        <v>1.56033333333333</v>
      </c>
      <c r="L440" s="2">
        <v>87.5666244802023</v>
      </c>
      <c r="M440" s="2">
        <f t="shared" si="52"/>
        <v>0.908478156206804</v>
      </c>
      <c r="N440" s="2">
        <v>34.5094</v>
      </c>
      <c r="O440" s="15">
        <v>32.4457758459307</v>
      </c>
    </row>
    <row r="441" spans="1:15">
      <c r="A441" s="4"/>
      <c r="B441" s="10">
        <v>5</v>
      </c>
      <c r="C441" s="2">
        <v>22.2</v>
      </c>
      <c r="D441" s="2">
        <v>57.0309</v>
      </c>
      <c r="E441" s="2">
        <v>7.62</v>
      </c>
      <c r="F441" s="2">
        <v>26.4324324324324</v>
      </c>
      <c r="G441" s="2">
        <v>603.350369108461</v>
      </c>
      <c r="H441" s="2">
        <v>0</v>
      </c>
      <c r="I441" s="2">
        <v>1.85</v>
      </c>
      <c r="J441" s="2">
        <v>48.9</v>
      </c>
      <c r="K441" s="2">
        <v>1.34966666666667</v>
      </c>
      <c r="L441" s="2">
        <v>86.9888475836431</v>
      </c>
      <c r="M441" s="2">
        <f t="shared" si="52"/>
        <v>0.740015606157338</v>
      </c>
      <c r="N441" s="2">
        <v>67.2833</v>
      </c>
      <c r="O441" s="15">
        <v>51.0507803665254</v>
      </c>
    </row>
    <row r="442" spans="1:15">
      <c r="A442" s="4"/>
      <c r="B442" s="10">
        <v>10</v>
      </c>
      <c r="C442" s="2">
        <v>30.4</v>
      </c>
      <c r="D442" s="2">
        <v>48.8504999999999</v>
      </c>
      <c r="E442" s="2">
        <v>7.19</v>
      </c>
      <c r="F442" s="2">
        <v>19.5318181818182</v>
      </c>
      <c r="G442" s="2">
        <v>232</v>
      </c>
      <c r="H442" s="2">
        <v>0</v>
      </c>
      <c r="I442" s="2">
        <v>2.2</v>
      </c>
      <c r="J442" s="2">
        <v>42.97</v>
      </c>
      <c r="K442" s="2">
        <v>1.494</v>
      </c>
      <c r="L442" s="2">
        <v>81.9806120047075</v>
      </c>
      <c r="M442" s="2">
        <f t="shared" si="52"/>
        <v>0.546822556271376</v>
      </c>
      <c r="N442" s="2">
        <v>125.333333333333</v>
      </c>
      <c r="O442" s="15">
        <v>79.6024675779062</v>
      </c>
    </row>
    <row r="443" spans="1:15">
      <c r="A443" s="4"/>
      <c r="B443" s="10">
        <v>15</v>
      </c>
      <c r="C443" s="2">
        <v>33.9</v>
      </c>
      <c r="D443" s="2">
        <v>40.8549</v>
      </c>
      <c r="E443" s="2">
        <v>7.5</v>
      </c>
      <c r="F443" s="2">
        <v>15.088</v>
      </c>
      <c r="G443" s="2">
        <v>148</v>
      </c>
      <c r="H443" s="2">
        <v>0</v>
      </c>
      <c r="I443" s="2">
        <v>2.5</v>
      </c>
      <c r="J443" s="2">
        <v>37.72</v>
      </c>
      <c r="K443" s="2">
        <v>1.67166666666667</v>
      </c>
      <c r="L443" s="2">
        <v>78.8419964282359</v>
      </c>
      <c r="M443" s="2">
        <f t="shared" si="52"/>
        <v>0.422411198600175</v>
      </c>
      <c r="N443" s="2">
        <v>121.777777777778</v>
      </c>
      <c r="O443" s="15">
        <v>83.5551266138884</v>
      </c>
    </row>
    <row r="444" spans="1:15">
      <c r="A444" s="4"/>
      <c r="B444" s="10">
        <v>20</v>
      </c>
      <c r="C444" s="2">
        <v>25.6</v>
      </c>
      <c r="D444" s="2">
        <v>41.1559</v>
      </c>
      <c r="E444" s="2">
        <v>7.36</v>
      </c>
      <c r="F444" s="2">
        <v>14.1735849056604</v>
      </c>
      <c r="G444" s="2">
        <v>59.1519969714178</v>
      </c>
      <c r="H444" s="2">
        <v>0</v>
      </c>
      <c r="I444" s="2">
        <v>2.65</v>
      </c>
      <c r="J444" s="2">
        <v>37.56</v>
      </c>
      <c r="K444" s="2">
        <v>1.17266666666667</v>
      </c>
      <c r="L444" s="2">
        <v>77.9559702274869</v>
      </c>
      <c r="M444" s="2">
        <f t="shared" si="52"/>
        <v>0.39681077601149</v>
      </c>
      <c r="N444" s="2">
        <v>165.387541214363</v>
      </c>
      <c r="O444" s="15">
        <v>100.002227607403</v>
      </c>
    </row>
    <row r="445" spans="1:15">
      <c r="A445" s="4"/>
      <c r="B445" s="10">
        <v>27</v>
      </c>
      <c r="C445" s="2">
        <v>27.2</v>
      </c>
      <c r="D445" s="2">
        <v>40.5338</v>
      </c>
      <c r="E445" s="2">
        <v>7.74</v>
      </c>
      <c r="F445" s="2">
        <v>12.6095890410959</v>
      </c>
      <c r="G445" s="2">
        <v>54</v>
      </c>
      <c r="H445" s="2">
        <v>0</v>
      </c>
      <c r="I445" s="2">
        <v>2.92</v>
      </c>
      <c r="J445" s="2">
        <v>36.82</v>
      </c>
      <c r="K445" s="2">
        <v>1.77879999999999</v>
      </c>
      <c r="L445" s="2">
        <v>77.5378575434656</v>
      </c>
      <c r="M445" s="2">
        <f t="shared" si="52"/>
        <v>0.353024365105047</v>
      </c>
      <c r="N445" s="2">
        <v>144.569369154124</v>
      </c>
      <c r="O445" s="15">
        <v>94.4945593068224</v>
      </c>
    </row>
    <row r="446" spans="1:15">
      <c r="A446" s="4"/>
      <c r="B446" s="10">
        <v>0</v>
      </c>
      <c r="C446" s="2">
        <v>14</v>
      </c>
      <c r="D446" s="2">
        <v>56.1172999999999</v>
      </c>
      <c r="E446" s="2">
        <v>6.51</v>
      </c>
      <c r="F446" s="2">
        <v>33.6783625730994</v>
      </c>
      <c r="G446" s="2">
        <v>418</v>
      </c>
      <c r="H446" s="2">
        <v>64.7152528872959</v>
      </c>
      <c r="I446" s="2">
        <v>1.71</v>
      </c>
      <c r="J446" s="2">
        <v>57.59</v>
      </c>
      <c r="K446" s="2">
        <v>1.18733333333333</v>
      </c>
      <c r="L446" s="2">
        <v>89.4549571405471</v>
      </c>
      <c r="M446" s="2">
        <f t="shared" ref="M446:M459" si="53">F446/33.6783625730994</f>
        <v>1</v>
      </c>
      <c r="N446" s="2">
        <v>44.0898</v>
      </c>
      <c r="O446" s="15">
        <v>31.9936715461836</v>
      </c>
    </row>
    <row r="447" spans="1:15">
      <c r="A447" s="4"/>
      <c r="B447" s="10">
        <v>2</v>
      </c>
      <c r="C447" s="2">
        <v>55.2</v>
      </c>
      <c r="D447" s="2">
        <v>58.5424</v>
      </c>
      <c r="E447" s="2">
        <v>7.83</v>
      </c>
      <c r="F447" s="2">
        <v>30.4010695187166</v>
      </c>
      <c r="G447" s="2">
        <v>674.332765474162</v>
      </c>
      <c r="H447" s="2">
        <v>1</v>
      </c>
      <c r="I447" s="2">
        <v>1.87</v>
      </c>
      <c r="J447" s="2">
        <v>56.85</v>
      </c>
      <c r="K447" s="2">
        <v>1.67066666666667</v>
      </c>
      <c r="L447" s="2">
        <v>87.5149164677804</v>
      </c>
      <c r="M447" s="2">
        <f t="shared" si="53"/>
        <v>0.902688468084831</v>
      </c>
      <c r="N447" s="2">
        <v>42.0683</v>
      </c>
      <c r="O447" s="15">
        <v>35.3531515624771</v>
      </c>
    </row>
    <row r="448" spans="1:15">
      <c r="A448" s="4"/>
      <c r="B448" s="10">
        <v>5</v>
      </c>
      <c r="C448" s="2">
        <v>31.2</v>
      </c>
      <c r="D448" s="2">
        <v>58.9828</v>
      </c>
      <c r="E448" s="2">
        <v>7.33</v>
      </c>
      <c r="F448" s="2">
        <v>28.037037037037</v>
      </c>
      <c r="G448" s="2">
        <v>548.930531894757</v>
      </c>
      <c r="H448" s="2">
        <v>0</v>
      </c>
      <c r="I448" s="2">
        <v>1.89</v>
      </c>
      <c r="J448" s="2">
        <v>52.99</v>
      </c>
      <c r="K448" s="2">
        <v>1.77133333333333</v>
      </c>
      <c r="L448" s="2">
        <v>86.5222810844498</v>
      </c>
      <c r="M448" s="2">
        <f t="shared" si="53"/>
        <v>0.832494067257046</v>
      </c>
      <c r="N448" s="2">
        <v>60.7063</v>
      </c>
      <c r="O448" s="15">
        <v>44.8619183054275</v>
      </c>
    </row>
    <row r="449" spans="1:15">
      <c r="A449" s="4"/>
      <c r="B449" s="10">
        <v>10</v>
      </c>
      <c r="C449" s="2">
        <v>23.2</v>
      </c>
      <c r="D449" s="2">
        <v>48.4974999999999</v>
      </c>
      <c r="E449" s="2">
        <v>7.22</v>
      </c>
      <c r="F449" s="2">
        <v>20.8990825688073</v>
      </c>
      <c r="G449" s="2">
        <v>267.367026310808</v>
      </c>
      <c r="H449" s="2">
        <v>0</v>
      </c>
      <c r="I449" s="2">
        <v>2.18</v>
      </c>
      <c r="J449" s="2">
        <v>45.56</v>
      </c>
      <c r="K449" s="2">
        <v>1.448</v>
      </c>
      <c r="L449" s="2">
        <v>82.4704142011841</v>
      </c>
      <c r="M449" s="2">
        <f t="shared" si="53"/>
        <v>0.620549248005912</v>
      </c>
      <c r="N449" s="2">
        <v>114.222222222222</v>
      </c>
      <c r="O449" s="15">
        <v>72.5996915402315</v>
      </c>
    </row>
    <row r="450" spans="1:15">
      <c r="A450" s="4"/>
      <c r="B450" s="10">
        <v>15</v>
      </c>
      <c r="C450" s="2">
        <v>22.2</v>
      </c>
      <c r="D450" s="2">
        <v>47.1162999999999</v>
      </c>
      <c r="E450" s="2">
        <v>7.27</v>
      </c>
      <c r="F450" s="2">
        <v>17.1129707112971</v>
      </c>
      <c r="G450" s="2">
        <v>106.473594548552</v>
      </c>
      <c r="H450" s="2">
        <v>0</v>
      </c>
      <c r="I450" s="2">
        <v>2.39</v>
      </c>
      <c r="J450" s="2">
        <v>40.9</v>
      </c>
      <c r="K450" s="2">
        <v>1.74766666666667</v>
      </c>
      <c r="L450" s="2">
        <v>81.070317782285</v>
      </c>
      <c r="M450" s="2">
        <f t="shared" si="53"/>
        <v>0.50812953492478</v>
      </c>
      <c r="N450" s="2">
        <v>64.6666666666667</v>
      </c>
      <c r="O450" s="15">
        <v>59.8319965097098</v>
      </c>
    </row>
    <row r="451" spans="1:15">
      <c r="A451" s="4"/>
      <c r="B451" s="10">
        <v>20</v>
      </c>
      <c r="C451" s="2">
        <v>23.4</v>
      </c>
      <c r="D451" s="2">
        <v>40.2084</v>
      </c>
      <c r="E451" s="2">
        <v>7.42</v>
      </c>
      <c r="F451" s="2">
        <v>14.2293233082707</v>
      </c>
      <c r="G451" s="2">
        <v>82.8127957599848</v>
      </c>
      <c r="H451" s="2">
        <v>0</v>
      </c>
      <c r="I451" s="2">
        <v>2.66</v>
      </c>
      <c r="J451" s="2">
        <v>37.85</v>
      </c>
      <c r="K451" s="2">
        <v>1.535</v>
      </c>
      <c r="L451" s="2">
        <v>79.7657557166763</v>
      </c>
      <c r="M451" s="2">
        <f t="shared" si="53"/>
        <v>0.422506387517675</v>
      </c>
      <c r="N451" s="2">
        <v>151.783035144023</v>
      </c>
      <c r="O451" s="15">
        <v>94.1303038706209</v>
      </c>
    </row>
    <row r="452" spans="1:15">
      <c r="A452" s="4"/>
      <c r="B452" s="10">
        <v>27</v>
      </c>
      <c r="C452" s="2">
        <v>24</v>
      </c>
      <c r="D452" s="2">
        <v>39.7129</v>
      </c>
      <c r="E452" s="2">
        <v>7.75</v>
      </c>
      <c r="F452" s="2">
        <v>13.2957746478873</v>
      </c>
      <c r="G452" s="2">
        <v>75</v>
      </c>
      <c r="H452" s="2">
        <v>0</v>
      </c>
      <c r="I452" s="2">
        <v>2.84</v>
      </c>
      <c r="J452" s="2">
        <v>37.76</v>
      </c>
      <c r="K452" s="2">
        <v>1.68439999999999</v>
      </c>
      <c r="L452" s="2">
        <v>78.0220861359303</v>
      </c>
      <c r="M452" s="2">
        <f t="shared" si="53"/>
        <v>0.394786849242703</v>
      </c>
      <c r="N452" s="2">
        <v>106.529243177765</v>
      </c>
      <c r="O452" s="15">
        <v>79.3348469571129</v>
      </c>
    </row>
    <row r="453" spans="1:15">
      <c r="A453" s="4"/>
      <c r="B453" s="10">
        <v>0</v>
      </c>
      <c r="C453" s="2">
        <v>14.8</v>
      </c>
      <c r="D453" s="2">
        <v>55.4898999999999</v>
      </c>
      <c r="E453" s="2">
        <v>6.64</v>
      </c>
      <c r="F453" s="2">
        <f t="shared" ref="F453:F459" si="54">J453/I453</f>
        <v>33.6783625730994</v>
      </c>
      <c r="G453" s="2">
        <v>389</v>
      </c>
      <c r="H453" s="2">
        <v>64.7152528872958</v>
      </c>
      <c r="I453" s="2">
        <v>1.71</v>
      </c>
      <c r="J453" s="2">
        <v>57.59</v>
      </c>
      <c r="K453" s="2">
        <v>1.21733333333333</v>
      </c>
      <c r="L453" s="2">
        <v>89.57</v>
      </c>
      <c r="M453" s="2">
        <f t="shared" si="53"/>
        <v>1</v>
      </c>
      <c r="N453" s="2">
        <v>46.1073</v>
      </c>
      <c r="O453" s="15">
        <v>32.7049954432522</v>
      </c>
    </row>
    <row r="454" spans="1:15">
      <c r="A454" s="4"/>
      <c r="B454" s="10">
        <v>2</v>
      </c>
      <c r="C454" s="2">
        <v>48</v>
      </c>
      <c r="D454" s="2">
        <v>58.9822</v>
      </c>
      <c r="E454" s="2">
        <v>7.76</v>
      </c>
      <c r="F454" s="2">
        <f t="shared" si="54"/>
        <v>30.4010695187166</v>
      </c>
      <c r="G454" s="2">
        <v>799</v>
      </c>
      <c r="H454" s="2">
        <v>14</v>
      </c>
      <c r="I454" s="2">
        <v>1.87</v>
      </c>
      <c r="J454" s="2">
        <v>56.85</v>
      </c>
      <c r="K454" s="2">
        <v>1.72333333333333</v>
      </c>
      <c r="L454" s="2">
        <v>88.0869724100133</v>
      </c>
      <c r="M454" s="2">
        <f t="shared" si="53"/>
        <v>0.902688468084831</v>
      </c>
      <c r="N454" s="2">
        <v>33.7005</v>
      </c>
      <c r="O454" s="15">
        <v>32.4028585731882</v>
      </c>
    </row>
    <row r="455" spans="1:15">
      <c r="A455" s="4"/>
      <c r="B455" s="10">
        <v>5</v>
      </c>
      <c r="C455" s="2">
        <v>44.9</v>
      </c>
      <c r="D455" s="2">
        <v>57.9922</v>
      </c>
      <c r="E455" s="2">
        <v>7.34</v>
      </c>
      <c r="F455" s="2">
        <f t="shared" si="54"/>
        <v>28.037037037037</v>
      </c>
      <c r="G455" s="2">
        <v>525.26973310619</v>
      </c>
      <c r="H455" s="2">
        <v>0</v>
      </c>
      <c r="I455" s="2">
        <v>1.89</v>
      </c>
      <c r="J455" s="2">
        <v>52.99</v>
      </c>
      <c r="K455" s="2">
        <v>1.63066666666667</v>
      </c>
      <c r="L455" s="2">
        <v>86.7610757034046</v>
      </c>
      <c r="M455" s="2">
        <f t="shared" si="53"/>
        <v>0.832494067257046</v>
      </c>
      <c r="N455" s="2">
        <v>58.5517</v>
      </c>
      <c r="O455" s="15">
        <v>44.1022561152793</v>
      </c>
    </row>
    <row r="456" spans="1:15">
      <c r="A456" s="4"/>
      <c r="B456" s="10">
        <v>10</v>
      </c>
      <c r="C456" s="2">
        <v>22.3</v>
      </c>
      <c r="D456" s="2">
        <v>47.1485999999999</v>
      </c>
      <c r="E456" s="2">
        <v>7.2</v>
      </c>
      <c r="F456" s="2">
        <f t="shared" si="54"/>
        <v>20.8990825688073</v>
      </c>
      <c r="G456" s="2">
        <v>132.500473215976</v>
      </c>
      <c r="H456" s="2">
        <v>0</v>
      </c>
      <c r="I456" s="2">
        <v>2.18</v>
      </c>
      <c r="J456" s="2">
        <v>45.56</v>
      </c>
      <c r="K456" s="2">
        <v>1.203</v>
      </c>
      <c r="L456" s="2">
        <v>83.4879821129122</v>
      </c>
      <c r="M456" s="2">
        <f t="shared" si="53"/>
        <v>0.620549248005912</v>
      </c>
      <c r="N456" s="2">
        <v>88.2222222222222</v>
      </c>
      <c r="O456" s="15">
        <v>63.4326921232386</v>
      </c>
    </row>
    <row r="457" spans="1:15">
      <c r="A457" s="4"/>
      <c r="B457" s="10">
        <v>15</v>
      </c>
      <c r="C457" s="2">
        <v>21.2</v>
      </c>
      <c r="D457" s="2">
        <v>45.1086999999999</v>
      </c>
      <c r="E457" s="2">
        <v>7.36</v>
      </c>
      <c r="F457" s="2">
        <f t="shared" si="54"/>
        <v>17.1129707112971</v>
      </c>
      <c r="G457" s="2">
        <v>92.2771152754117</v>
      </c>
      <c r="H457" s="2">
        <v>0</v>
      </c>
      <c r="I457" s="2">
        <v>2.39</v>
      </c>
      <c r="J457" s="2">
        <v>40.9</v>
      </c>
      <c r="K457" s="2">
        <v>1.50833333333333</v>
      </c>
      <c r="L457" s="2">
        <v>79.4584997780736</v>
      </c>
      <c r="M457" s="2">
        <f t="shared" si="53"/>
        <v>0.50812953492478</v>
      </c>
      <c r="N457" s="2">
        <v>80.6666666666667</v>
      </c>
      <c r="O457" s="15">
        <v>65.473226920167</v>
      </c>
    </row>
    <row r="458" spans="1:15">
      <c r="A458" s="4"/>
      <c r="B458" s="10">
        <v>20</v>
      </c>
      <c r="C458" s="2">
        <v>22.3</v>
      </c>
      <c r="D458" s="2">
        <v>40.2109</v>
      </c>
      <c r="E458" s="2">
        <v>7.45</v>
      </c>
      <c r="F458" s="2">
        <f t="shared" si="54"/>
        <v>14.2293233082707</v>
      </c>
      <c r="G458" s="2">
        <v>73.348476244558</v>
      </c>
      <c r="H458" s="2">
        <v>0</v>
      </c>
      <c r="I458" s="2">
        <v>2.66</v>
      </c>
      <c r="J458" s="2">
        <v>37.85</v>
      </c>
      <c r="K458" s="2">
        <v>1.407</v>
      </c>
      <c r="L458" s="2">
        <v>79.1800373134327</v>
      </c>
      <c r="M458" s="2">
        <f t="shared" si="53"/>
        <v>0.422506387517675</v>
      </c>
      <c r="N458" s="2">
        <v>158.977804366509</v>
      </c>
      <c r="O458" s="15">
        <v>96.6670133040027</v>
      </c>
    </row>
    <row r="459" spans="1:15">
      <c r="A459" s="4"/>
      <c r="B459" s="10">
        <v>27</v>
      </c>
      <c r="C459" s="2">
        <v>25.9</v>
      </c>
      <c r="D459" s="2">
        <v>40.352</v>
      </c>
      <c r="E459" s="2">
        <v>7.83</v>
      </c>
      <c r="F459" s="2">
        <f t="shared" si="54"/>
        <v>13.2957746478873</v>
      </c>
      <c r="G459" s="2">
        <v>69</v>
      </c>
      <c r="H459" s="2">
        <v>0</v>
      </c>
      <c r="I459" s="2">
        <v>2.84</v>
      </c>
      <c r="J459" s="2">
        <v>37.76</v>
      </c>
      <c r="K459" s="2">
        <v>1.73229999999999</v>
      </c>
      <c r="L459" s="2">
        <v>78.2702279620391</v>
      </c>
      <c r="M459" s="2">
        <f t="shared" si="53"/>
        <v>0.394786849242703</v>
      </c>
      <c r="N459" s="2">
        <v>138.221688357281</v>
      </c>
      <c r="O459" s="15">
        <v>90.50887105264</v>
      </c>
    </row>
    <row r="460" spans="1:15">
      <c r="A460" s="4"/>
      <c r="B460" s="10">
        <v>0</v>
      </c>
      <c r="C460" s="2">
        <v>14.6</v>
      </c>
      <c r="D460" s="2">
        <v>55.4687</v>
      </c>
      <c r="E460" s="2">
        <v>6.63</v>
      </c>
      <c r="F460" s="2">
        <v>35.6545454545455</v>
      </c>
      <c r="G460" s="2">
        <v>350.179822070793</v>
      </c>
      <c r="H460" s="2">
        <v>49.7809637594584</v>
      </c>
      <c r="I460" s="2">
        <v>1.65</v>
      </c>
      <c r="J460" s="2">
        <v>58.83</v>
      </c>
      <c r="K460" s="2">
        <v>1.152</v>
      </c>
      <c r="L460" s="2">
        <v>89.1359149582384</v>
      </c>
      <c r="M460" s="2">
        <f t="shared" ref="M460:M466" si="55">F460/35.6545454545455</f>
        <v>1</v>
      </c>
      <c r="N460" s="2">
        <v>39.5102</v>
      </c>
      <c r="O460" s="15">
        <v>30.3790103719505</v>
      </c>
    </row>
    <row r="461" spans="1:15">
      <c r="A461" s="4"/>
      <c r="B461" s="10">
        <v>2</v>
      </c>
      <c r="C461" s="2">
        <v>59.4</v>
      </c>
      <c r="D461" s="2">
        <v>57.9158</v>
      </c>
      <c r="E461" s="2">
        <v>7.74</v>
      </c>
      <c r="F461" s="2">
        <v>33.0714285714286</v>
      </c>
      <c r="G461" s="2">
        <v>812</v>
      </c>
      <c r="H461" s="2">
        <v>2</v>
      </c>
      <c r="I461" s="2">
        <v>1.68</v>
      </c>
      <c r="J461" s="2">
        <v>55.56</v>
      </c>
      <c r="K461" s="2">
        <v>1.645</v>
      </c>
      <c r="L461" s="2">
        <v>87.3549024450495</v>
      </c>
      <c r="M461" s="2">
        <f t="shared" si="55"/>
        <v>0.927551540759088</v>
      </c>
      <c r="N461" s="2">
        <v>26.27</v>
      </c>
      <c r="O461" s="15">
        <v>28.742586172462</v>
      </c>
    </row>
    <row r="462" spans="1:15">
      <c r="A462" s="4"/>
      <c r="B462" s="10">
        <v>5</v>
      </c>
      <c r="C462" s="2">
        <v>40.8</v>
      </c>
      <c r="D462" s="2">
        <v>56.8008</v>
      </c>
      <c r="E462" s="2">
        <v>7.32</v>
      </c>
      <c r="F462" s="2">
        <v>26.2153846153846</v>
      </c>
      <c r="G462" s="2">
        <v>522.903653227333</v>
      </c>
      <c r="H462" s="2">
        <v>0</v>
      </c>
      <c r="I462" s="2">
        <v>1.95</v>
      </c>
      <c r="J462" s="2">
        <v>51.12</v>
      </c>
      <c r="K462" s="2">
        <v>1.51433333333333</v>
      </c>
      <c r="L462" s="2">
        <v>86.8205128205138</v>
      </c>
      <c r="M462" s="2">
        <f t="shared" si="55"/>
        <v>0.73526065978896</v>
      </c>
      <c r="N462" s="2">
        <v>73.3899</v>
      </c>
      <c r="O462" s="15">
        <v>53.4028076148964</v>
      </c>
    </row>
    <row r="463" spans="1:15">
      <c r="A463" s="4"/>
      <c r="B463" s="10">
        <v>10</v>
      </c>
      <c r="C463" s="2">
        <v>17.6</v>
      </c>
      <c r="D463" s="2">
        <v>45.5357999999999</v>
      </c>
      <c r="E463" s="2">
        <v>7.23</v>
      </c>
      <c r="F463" s="2">
        <v>17.751968503937</v>
      </c>
      <c r="G463" s="2">
        <v>179.82207079311</v>
      </c>
      <c r="H463" s="2">
        <v>0</v>
      </c>
      <c r="I463" s="2">
        <v>2.54</v>
      </c>
      <c r="J463" s="2">
        <v>45.09</v>
      </c>
      <c r="K463" s="2">
        <v>1.387</v>
      </c>
      <c r="L463" s="2">
        <v>84.9075975359345</v>
      </c>
      <c r="M463" s="2">
        <f t="shared" si="55"/>
        <v>0.497887948861058</v>
      </c>
      <c r="N463" s="2">
        <v>148.222222222222</v>
      </c>
      <c r="O463" s="15">
        <v>89.7203369236492</v>
      </c>
    </row>
    <row r="464" spans="1:15">
      <c r="A464" s="4"/>
      <c r="B464" s="10">
        <v>15</v>
      </c>
      <c r="C464" s="2">
        <v>20.2</v>
      </c>
      <c r="D464" s="2">
        <v>40.388</v>
      </c>
      <c r="E464" s="2">
        <v>7.42</v>
      </c>
      <c r="F464" s="2">
        <v>14.9242424242424</v>
      </c>
      <c r="G464" s="2">
        <v>146.696952489116</v>
      </c>
      <c r="H464" s="2">
        <v>0</v>
      </c>
      <c r="I464" s="2">
        <v>2.64</v>
      </c>
      <c r="J464" s="2">
        <v>39.4</v>
      </c>
      <c r="K464" s="2">
        <v>1.519</v>
      </c>
      <c r="L464" s="2">
        <v>83.5119770041521</v>
      </c>
      <c r="M464" s="2">
        <f t="shared" si="55"/>
        <v>0.418578956314804</v>
      </c>
      <c r="N464" s="2">
        <v>118.222222222222</v>
      </c>
      <c r="O464" s="15">
        <v>82.4618884292451</v>
      </c>
    </row>
    <row r="465" spans="1:15">
      <c r="A465" s="4"/>
      <c r="B465" s="10">
        <v>20</v>
      </c>
      <c r="C465" s="2">
        <v>20.7</v>
      </c>
      <c r="D465" s="2">
        <v>40.3495</v>
      </c>
      <c r="E465" s="2">
        <v>7.53</v>
      </c>
      <c r="F465" s="2">
        <v>13.8654545454545</v>
      </c>
      <c r="G465" s="2">
        <v>108.839674427409</v>
      </c>
      <c r="H465" s="2">
        <v>0</v>
      </c>
      <c r="I465" s="2">
        <v>2.75</v>
      </c>
      <c r="J465" s="2">
        <v>38.13</v>
      </c>
      <c r="K465" s="2">
        <v>1.63166666666667</v>
      </c>
      <c r="L465" s="2">
        <v>81.7328158257167</v>
      </c>
      <c r="M465" s="2">
        <f t="shared" si="55"/>
        <v>0.388883222845485</v>
      </c>
      <c r="N465" s="2">
        <v>119.666929104972</v>
      </c>
      <c r="O465" s="15">
        <v>84.2139417220014</v>
      </c>
    </row>
    <row r="466" spans="1:15">
      <c r="A466" s="4"/>
      <c r="B466" s="11">
        <v>27</v>
      </c>
      <c r="C466" s="12">
        <v>24.1</v>
      </c>
      <c r="D466" s="12">
        <v>40.4336</v>
      </c>
      <c r="E466" s="12">
        <v>7.83</v>
      </c>
      <c r="F466" s="12">
        <v>13.2692307692308</v>
      </c>
      <c r="G466" s="12">
        <v>98</v>
      </c>
      <c r="H466" s="12">
        <v>0</v>
      </c>
      <c r="I466" s="12">
        <v>2.86</v>
      </c>
      <c r="J466" s="12">
        <v>37.95</v>
      </c>
      <c r="K466" s="12">
        <v>1.72709999999999</v>
      </c>
      <c r="L466" s="12">
        <v>78.1061799314371</v>
      </c>
      <c r="M466" s="12">
        <f t="shared" si="55"/>
        <v>0.372160985368533</v>
      </c>
      <c r="N466" s="12">
        <v>130.619495497631</v>
      </c>
      <c r="O466" s="16">
        <v>88.7753422934257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kitchen waste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＠零夏n摄氏度</cp:lastModifiedBy>
  <dcterms:created xsi:type="dcterms:W3CDTF">2022-04-23T11:46:00Z</dcterms:created>
  <dcterms:modified xsi:type="dcterms:W3CDTF">2022-05-02T09:27:18Z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28E8201AF4934F169593E04174F6AC65</vt:lpwstr>
  </property>
  <property fmtid="{D5CDD505-2E9C-101B-9397-08002B2CF9AE}" pid="3" name="KSOProductBuildVer">
    <vt:lpwstr>2052-11.1.0.11636</vt:lpwstr>
  </property>
</Properties>
</file>