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Arduino\"/>
    </mc:Choice>
  </mc:AlternateContent>
  <xr:revisionPtr revIDLastSave="0" documentId="13_ncr:1_{DCB34776-0446-4552-ADA5-CF7625A438BA}" xr6:coauthVersionLast="47" xr6:coauthVersionMax="47" xr10:uidLastSave="{00000000-0000-0000-0000-000000000000}"/>
  <bookViews>
    <workbookView xWindow="-120" yWindow="-120" windowWidth="20730" windowHeight="11160" tabRatio="484" activeTab="2" xr2:uid="{81E9D037-BE23-435E-B775-5A4C621A153A}"/>
  </bookViews>
  <sheets>
    <sheet name="Hoja1" sheetId="1" r:id="rId1"/>
    <sheet name="526258372598" sheetId="4" r:id="rId2"/>
    <sheet name="Hoja2" sheetId="5" r:id="rId3"/>
    <sheet name="Hoja3" sheetId="6" r:id="rId4"/>
    <sheet name="Hoja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14" i="5" s="1"/>
  <c r="D6" i="5"/>
  <c r="E6" i="5"/>
  <c r="D7" i="5"/>
  <c r="E7" i="5"/>
  <c r="D8" i="5"/>
  <c r="E8" i="5"/>
  <c r="B16" i="5" s="1"/>
  <c r="D9" i="5"/>
  <c r="E9" i="5"/>
  <c r="B18" i="5" s="1"/>
  <c r="D10" i="5"/>
  <c r="E10" i="5"/>
  <c r="D11" i="5"/>
  <c r="E11" i="5"/>
  <c r="D12" i="5"/>
  <c r="E12" i="5"/>
  <c r="E4" i="5"/>
  <c r="D4" i="5"/>
  <c r="D34" i="7"/>
  <c r="E34" i="7"/>
  <c r="D3" i="7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4" i="7"/>
  <c r="E4" i="7" s="1"/>
  <c r="J6" i="6"/>
  <c r="K6" i="6"/>
  <c r="J10" i="6"/>
  <c r="K10" i="6"/>
  <c r="J11" i="6"/>
  <c r="K11" i="6"/>
  <c r="J12" i="6"/>
  <c r="K12" i="6"/>
  <c r="D3" i="6"/>
  <c r="E4" i="6"/>
  <c r="G4" i="6"/>
  <c r="H4" i="6"/>
  <c r="G5" i="6"/>
  <c r="H5" i="6"/>
  <c r="G6" i="6"/>
  <c r="G7" i="6"/>
  <c r="H7" i="6"/>
  <c r="G8" i="6"/>
  <c r="H8" i="6"/>
  <c r="G9" i="6"/>
  <c r="H9" i="6"/>
  <c r="G10" i="6"/>
  <c r="G11" i="6"/>
  <c r="G12" i="6"/>
  <c r="H12" i="6"/>
  <c r="G3" i="6"/>
  <c r="D5" i="6"/>
  <c r="D4" i="6"/>
  <c r="D6" i="6"/>
  <c r="E6" i="6" s="1"/>
  <c r="D7" i="6"/>
  <c r="D8" i="6"/>
  <c r="E8" i="6" s="1"/>
  <c r="D9" i="6"/>
  <c r="D10" i="6"/>
  <c r="E10" i="6" s="1"/>
  <c r="D11" i="6"/>
  <c r="D12" i="6"/>
  <c r="E12" i="6" s="1"/>
  <c r="E11" i="6"/>
  <c r="F18" i="6" s="1"/>
  <c r="E9" i="6"/>
  <c r="E7" i="6"/>
  <c r="B14" i="6" s="1"/>
  <c r="E5" i="6"/>
  <c r="F14" i="6" s="1"/>
  <c r="D3" i="5"/>
  <c r="D18" i="5"/>
  <c r="F16" i="5"/>
  <c r="B14" i="5"/>
  <c r="F18" i="5"/>
  <c r="F4" i="5" l="1"/>
  <c r="I11" i="6"/>
  <c r="I4" i="6"/>
  <c r="I6" i="6"/>
  <c r="I8" i="6"/>
  <c r="I10" i="6"/>
  <c r="I12" i="6"/>
  <c r="I3" i="6"/>
  <c r="I5" i="6"/>
  <c r="I7" i="6"/>
  <c r="I9" i="6"/>
  <c r="F6" i="6"/>
  <c r="G16" i="6" s="1"/>
  <c r="F12" i="5"/>
  <c r="F12" i="6"/>
  <c r="F4" i="6"/>
  <c r="D13" i="6" s="1"/>
  <c r="D14" i="6"/>
  <c r="B16" i="6"/>
  <c r="F8" i="6"/>
  <c r="A16" i="6" s="1"/>
  <c r="F16" i="6"/>
  <c r="B18" i="6"/>
  <c r="F9" i="6"/>
  <c r="A19" i="6" s="1"/>
  <c r="D18" i="6"/>
  <c r="F10" i="6"/>
  <c r="D19" i="6" s="1"/>
  <c r="F5" i="6"/>
  <c r="G13" i="6" s="1"/>
  <c r="F7" i="6"/>
  <c r="A13" i="6" s="1"/>
  <c r="F11" i="6"/>
  <c r="G19" i="6" s="1"/>
  <c r="F6" i="5"/>
  <c r="G16" i="5" s="1"/>
  <c r="F8" i="5"/>
  <c r="F10" i="5"/>
  <c r="D19" i="5" s="1"/>
  <c r="F5" i="5"/>
  <c r="F7" i="5"/>
  <c r="A13" i="5" s="1"/>
  <c r="F9" i="5"/>
  <c r="A19" i="5" s="1"/>
  <c r="F11" i="5"/>
  <c r="G19" i="5" s="1"/>
  <c r="D14" i="5"/>
  <c r="G13" i="5"/>
  <c r="A16" i="5"/>
  <c r="D13" i="5"/>
</calcChain>
</file>

<file path=xl/sharedStrings.xml><?xml version="1.0" encoding="utf-8"?>
<sst xmlns="http://schemas.openxmlformats.org/spreadsheetml/2006/main" count="165" uniqueCount="64">
  <si>
    <t>Equipo</t>
  </si>
  <si>
    <t>Calibración</t>
  </si>
  <si>
    <t>Software</t>
  </si>
  <si>
    <t>Serie</t>
  </si>
  <si>
    <t>A</t>
  </si>
  <si>
    <t>Pv66 v0.2.2 R</t>
  </si>
  <si>
    <t>No</t>
  </si>
  <si>
    <t>(-937, 515, -962, 653, -1033, 0)</t>
  </si>
  <si>
    <t>(-607, 910, -950, 888, -1140, 0)</t>
  </si>
  <si>
    <t>(-653, 1005, -890, 698, -1320, 0)</t>
  </si>
  <si>
    <t>(-568, 952, -813, 866, -1290, 0)</t>
  </si>
  <si>
    <t>(-810, 935, -1112, 685, -1267, 0)</t>
  </si>
  <si>
    <t>(-665, 947, -663, 776, -1426, 0)</t>
  </si>
  <si>
    <t>(-760, 1030, -1003, 685, -1366, 0)</t>
  </si>
  <si>
    <t>(-820, 890, -782, 1065, -1248, 0)</t>
  </si>
  <si>
    <t>(-527, 1083, -291, 908, -1595, 0)</t>
  </si>
  <si>
    <t>Servidor</t>
  </si>
  <si>
    <t>dtaamerica</t>
  </si>
  <si>
    <t>Observaciones</t>
  </si>
  <si>
    <t>(-706, 1043, -1268, 806, -1433, 0)</t>
  </si>
  <si>
    <t xml:space="preserve">Silicona | </t>
  </si>
  <si>
    <t>(-838, 622, -892, 702, -792, 0)</t>
  </si>
  <si>
    <t>JQC - 1</t>
  </si>
  <si>
    <t>pprsar</t>
  </si>
  <si>
    <t>Dueño</t>
  </si>
  <si>
    <t>Bernardo</t>
  </si>
  <si>
    <t>Johan</t>
  </si>
  <si>
    <t>(-801, 622, -986, 557, -762, 17)</t>
  </si>
  <si>
    <t>FL - 0</t>
  </si>
  <si>
    <t>(-467, 752, -638, 866, -1102, 0)</t>
  </si>
  <si>
    <t>Claudio</t>
  </si>
  <si>
    <t>Pv66 v0.2.3 R</t>
  </si>
  <si>
    <t>Silicona | Actualizado | Ok</t>
  </si>
  <si>
    <t>Silicona | Problema presión</t>
  </si>
  <si>
    <t>(-1020, 585, -752, 827, -1376, 0)</t>
  </si>
  <si>
    <t>Aux</t>
  </si>
  <si>
    <t>(-337, 1230, 0, 2471, -1653, 0)</t>
  </si>
  <si>
    <t>c1</t>
  </si>
  <si>
    <t>(-610, 840, 0, 2155, -2382, 0)</t>
  </si>
  <si>
    <t>c2</t>
  </si>
  <si>
    <t>grados</t>
  </si>
  <si>
    <t>(-672, 741, 0, 1878, 0, 176)</t>
  </si>
  <si>
    <t>(-350, 1278, 0, 2030, -91, 32)</t>
  </si>
  <si>
    <t>(-450, 1056, 0, 1901, 0, 227)</t>
  </si>
  <si>
    <t>(-452, 1110, 0, 2002, 0, 336)</t>
  </si>
  <si>
    <t>(-511, 1017, 0, 2027, 0, 315)</t>
  </si>
  <si>
    <t>Puntos</t>
  </si>
  <si>
    <t>Latitud</t>
  </si>
  <si>
    <t>Longitud</t>
  </si>
  <si>
    <t>(0, -1)</t>
  </si>
  <si>
    <t>(0, 0)</t>
  </si>
  <si>
    <t>(1, -1)</t>
  </si>
  <si>
    <t>(-1, -1)</t>
  </si>
  <si>
    <t>(-1, 0)</t>
  </si>
  <si>
    <t>(-1, 1)</t>
  </si>
  <si>
    <t>(0, 1)</t>
  </si>
  <si>
    <t>(1, 1)</t>
  </si>
  <si>
    <t>(1, 0)</t>
  </si>
  <si>
    <t>Ángulo Ecuador</t>
  </si>
  <si>
    <t>Norte</t>
  </si>
  <si>
    <t>Ángulo (0, 0)</t>
  </si>
  <si>
    <t>-</t>
  </si>
  <si>
    <t>Ángulo Norte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</si>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</sst>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vertical="center"/>
    </xf>
    <xf numFmtId="1" fontId="3" fillId="0" borderId="0" xfId="0" applyNumberFormat="1" applyFont="1"/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vertical="center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'526258372598'!#REF!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'526258372598'!$A$2:$A$37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'526258372598'!#REF!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9-4108-861E-AB69A799B278}"/>
            </c:ext>
          </c:extLst>
        </c:ser>
        <c:ser>
          <c:idx val="1"/>
          <c:order val="1"/>
          <c:tx>
            <c:strRef>
              <c:f>'526258372598'!#REF!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964962356738872E-2"/>
                  <c:y val="0.2123257805763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'526258372598'!$A$2:$A$37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'526258372598'!#REF!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9-4108-861E-AB69A799B278}"/>
            </c:ext>
          </c:extLst>
        </c:ser>
        <c:ser>
          <c:idx val="2"/>
          <c:order val="2"/>
          <c:tx>
            <c:strRef>
              <c:f>'526258372598'!$B$1</c:f>
              <c:strCache>
                <c:ptCount val="1"/>
                <c:pt idx="0">
                  <c:v>(-511, 1017, 0, 2027, 0, 315)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15415028984948"/>
                  <c:y val="3.4529419136718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'526258372598'!$A$2:$A$37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'526258372598'!$B$2:$B$37</c:f>
              <c:numCache>
                <c:formatCode>General</c:formatCode>
                <c:ptCount val="36"/>
                <c:pt idx="0">
                  <c:v>3</c:v>
                </c:pt>
                <c:pt idx="1">
                  <c:v>10</c:v>
                </c:pt>
                <c:pt idx="2">
                  <c:v>17</c:v>
                </c:pt>
                <c:pt idx="3">
                  <c:v>25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59</c:v>
                </c:pt>
                <c:pt idx="8">
                  <c:v>64</c:v>
                </c:pt>
                <c:pt idx="9">
                  <c:v>79</c:v>
                </c:pt>
                <c:pt idx="10">
                  <c:v>89</c:v>
                </c:pt>
                <c:pt idx="11">
                  <c:v>99</c:v>
                </c:pt>
                <c:pt idx="12">
                  <c:v>109</c:v>
                </c:pt>
                <c:pt idx="13">
                  <c:v>118</c:v>
                </c:pt>
                <c:pt idx="14">
                  <c:v>127</c:v>
                </c:pt>
                <c:pt idx="15">
                  <c:v>136</c:v>
                </c:pt>
                <c:pt idx="16">
                  <c:v>143</c:v>
                </c:pt>
                <c:pt idx="17">
                  <c:v>150</c:v>
                </c:pt>
                <c:pt idx="18">
                  <c:v>157</c:v>
                </c:pt>
                <c:pt idx="19">
                  <c:v>163</c:v>
                </c:pt>
                <c:pt idx="20">
                  <c:v>170</c:v>
                </c:pt>
                <c:pt idx="21">
                  <c:v>177</c:v>
                </c:pt>
                <c:pt idx="22">
                  <c:v>184</c:v>
                </c:pt>
                <c:pt idx="23">
                  <c:v>194</c:v>
                </c:pt>
                <c:pt idx="24">
                  <c:v>203</c:v>
                </c:pt>
                <c:pt idx="25">
                  <c:v>216</c:v>
                </c:pt>
                <c:pt idx="26">
                  <c:v>230</c:v>
                </c:pt>
                <c:pt idx="27">
                  <c:v>247</c:v>
                </c:pt>
                <c:pt idx="28">
                  <c:v>264</c:v>
                </c:pt>
                <c:pt idx="29">
                  <c:v>282</c:v>
                </c:pt>
                <c:pt idx="30">
                  <c:v>304</c:v>
                </c:pt>
                <c:pt idx="31">
                  <c:v>317</c:v>
                </c:pt>
                <c:pt idx="32">
                  <c:v>330</c:v>
                </c:pt>
                <c:pt idx="33">
                  <c:v>341</c:v>
                </c:pt>
                <c:pt idx="34">
                  <c:v>349</c:v>
                </c:pt>
                <c:pt idx="35">
                  <c:v>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A-4823-B865-E328EC8C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90016"/>
        <c:axId val="462191000"/>
      </c:scatterChart>
      <c:valAx>
        <c:axId val="4621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191000"/>
        <c:crosses val="autoZero"/>
        <c:crossBetween val="midCat"/>
        <c:majorUnit val="10"/>
      </c:valAx>
      <c:valAx>
        <c:axId val="4621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190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258535</xdr:colOff>
      <xdr:row>1</xdr:row>
      <xdr:rowOff>81644</xdr:rowOff>
    </xdr:from>
    <xdr:to>
      <xdr:col>17</xdr:col>
      <xdr:colOff>176892</xdr:colOff>
      <xdr:row>37</xdr:row>
      <xdr:rowOff>149680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90A3ED-5FE6-4436-A39A-C1EBA518C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6EED-BC4A-47AA-A4A2-5D41F541E256}">
  <dimension ref="A1:O17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RowHeight="15" x14ac:dyDescent="0.25"/>
  <cols>
    <col min="1" max="1" width="6" customWidth="1"/>
    <col min="2" max="2" width="16.42578125" bestFit="1" customWidth="1"/>
    <col min="4" max="4" width="14.140625" customWidth="1"/>
    <col min="5" max="5" width="27.85546875" bestFit="1" customWidth="1"/>
    <col min="8" max="8" width="25.7109375" bestFit="1" customWidth="1"/>
    <col min="9" max="9" width="27.85546875" bestFit="1" customWidth="1"/>
    <col min="10" max="10" width="25.140625" bestFit="1" customWidth="1"/>
    <col min="14" max="14" width="25.140625" bestFit="1" customWidth="1"/>
    <col min="15" max="15" width="26.140625" bestFit="1" customWidth="1"/>
  </cols>
  <sheetData>
    <row r="1" spans="1:15" x14ac:dyDescent="0.25">
      <c r="A1" s="1" t="s">
        <v>6</v>
      </c>
      <c r="B1" s="1" t="s">
        <v>0</v>
      </c>
      <c r="C1" s="1" t="s">
        <v>3</v>
      </c>
      <c r="D1" s="1" t="s">
        <v>2</v>
      </c>
      <c r="E1" s="1" t="s">
        <v>1</v>
      </c>
      <c r="F1" s="1" t="s">
        <v>16</v>
      </c>
      <c r="G1" s="1" t="s">
        <v>24</v>
      </c>
      <c r="H1" s="1" t="s">
        <v>18</v>
      </c>
      <c r="N1" t="s">
        <v>37</v>
      </c>
      <c r="O1" t="s">
        <v>39</v>
      </c>
    </row>
    <row r="2" spans="1:15" x14ac:dyDescent="0.25">
      <c r="A2">
        <v>1</v>
      </c>
      <c r="B2" s="3">
        <v>526251024489</v>
      </c>
      <c r="C2" s="2" t="s">
        <v>4</v>
      </c>
      <c r="D2" s="2" t="s">
        <v>5</v>
      </c>
      <c r="E2" t="s">
        <v>19</v>
      </c>
      <c r="F2" s="4" t="s">
        <v>17</v>
      </c>
      <c r="G2" s="5"/>
      <c r="H2" t="s">
        <v>32</v>
      </c>
    </row>
    <row r="3" spans="1:15" x14ac:dyDescent="0.25">
      <c r="A3">
        <v>2</v>
      </c>
      <c r="B3" s="3">
        <v>526251579804</v>
      </c>
      <c r="C3" s="2" t="s">
        <v>4</v>
      </c>
      <c r="D3" s="2" t="s">
        <v>5</v>
      </c>
      <c r="E3" t="s">
        <v>7</v>
      </c>
      <c r="F3" s="4" t="s">
        <v>17</v>
      </c>
      <c r="G3" s="5"/>
      <c r="H3" t="s">
        <v>32</v>
      </c>
    </row>
    <row r="4" spans="1:15" x14ac:dyDescent="0.25">
      <c r="A4">
        <v>3</v>
      </c>
      <c r="B4" s="3">
        <v>526251259145</v>
      </c>
      <c r="C4" s="2" t="s">
        <v>4</v>
      </c>
      <c r="D4" s="2" t="s">
        <v>5</v>
      </c>
      <c r="E4" t="s">
        <v>8</v>
      </c>
      <c r="F4" s="4" t="s">
        <v>17</v>
      </c>
      <c r="G4" s="5"/>
      <c r="H4" t="s">
        <v>32</v>
      </c>
    </row>
    <row r="5" spans="1:15" x14ac:dyDescent="0.25">
      <c r="A5">
        <v>4</v>
      </c>
      <c r="B5" s="3" t="s">
        <v>35</v>
      </c>
      <c r="C5" s="2" t="s">
        <v>4</v>
      </c>
      <c r="D5" s="2" t="s">
        <v>5</v>
      </c>
      <c r="E5" t="s">
        <v>9</v>
      </c>
      <c r="F5" s="4" t="s">
        <v>17</v>
      </c>
      <c r="G5" s="5"/>
      <c r="H5" t="s">
        <v>20</v>
      </c>
    </row>
    <row r="6" spans="1:15" x14ac:dyDescent="0.25">
      <c r="A6">
        <v>5</v>
      </c>
      <c r="B6" s="3">
        <v>526255917395</v>
      </c>
      <c r="C6" s="2" t="s">
        <v>4</v>
      </c>
      <c r="D6" s="2" t="s">
        <v>5</v>
      </c>
      <c r="E6" t="s">
        <v>10</v>
      </c>
      <c r="F6" s="4" t="s">
        <v>17</v>
      </c>
      <c r="G6" s="5" t="s">
        <v>30</v>
      </c>
      <c r="H6" t="s">
        <v>33</v>
      </c>
      <c r="N6" t="s">
        <v>38</v>
      </c>
      <c r="O6" t="s">
        <v>36</v>
      </c>
    </row>
    <row r="7" spans="1:15" x14ac:dyDescent="0.25">
      <c r="A7">
        <v>6</v>
      </c>
      <c r="B7" s="3">
        <v>526251193016</v>
      </c>
      <c r="C7" s="2" t="s">
        <v>4</v>
      </c>
      <c r="D7" s="2" t="s">
        <v>5</v>
      </c>
      <c r="E7" t="s">
        <v>11</v>
      </c>
      <c r="F7" s="4" t="s">
        <v>17</v>
      </c>
      <c r="G7" s="5"/>
      <c r="H7" t="s">
        <v>32</v>
      </c>
    </row>
    <row r="8" spans="1:15" x14ac:dyDescent="0.25">
      <c r="A8">
        <v>7</v>
      </c>
      <c r="B8" s="3">
        <v>526251201079</v>
      </c>
      <c r="C8" s="2" t="s">
        <v>4</v>
      </c>
      <c r="D8" s="2" t="s">
        <v>5</v>
      </c>
      <c r="E8" t="s">
        <v>12</v>
      </c>
      <c r="F8" s="4" t="s">
        <v>17</v>
      </c>
      <c r="G8" s="5"/>
      <c r="H8" t="s">
        <v>20</v>
      </c>
    </row>
    <row r="9" spans="1:15" x14ac:dyDescent="0.25">
      <c r="A9">
        <v>8</v>
      </c>
      <c r="B9" s="3">
        <v>526251452797</v>
      </c>
      <c r="C9" s="2" t="s">
        <v>4</v>
      </c>
      <c r="D9" s="2" t="s">
        <v>5</v>
      </c>
      <c r="E9" t="s">
        <v>13</v>
      </c>
      <c r="F9" s="4" t="s">
        <v>17</v>
      </c>
      <c r="G9" s="5"/>
      <c r="H9" t="s">
        <v>32</v>
      </c>
    </row>
    <row r="10" spans="1:15" x14ac:dyDescent="0.25">
      <c r="A10">
        <v>9</v>
      </c>
      <c r="B10" s="3">
        <v>526251060168</v>
      </c>
      <c r="C10" s="2" t="s">
        <v>4</v>
      </c>
      <c r="D10" s="2" t="s">
        <v>5</v>
      </c>
      <c r="E10" t="s">
        <v>14</v>
      </c>
      <c r="F10" s="4" t="s">
        <v>17</v>
      </c>
      <c r="G10" s="5"/>
      <c r="H10" t="s">
        <v>20</v>
      </c>
    </row>
    <row r="11" spans="1:15" x14ac:dyDescent="0.25">
      <c r="A11">
        <v>10</v>
      </c>
      <c r="B11" s="3">
        <v>526258372598</v>
      </c>
      <c r="C11" s="4" t="s">
        <v>28</v>
      </c>
      <c r="D11" s="2" t="s">
        <v>31</v>
      </c>
      <c r="E11" t="s">
        <v>34</v>
      </c>
      <c r="F11" s="4" t="s">
        <v>17</v>
      </c>
      <c r="G11" s="5" t="s">
        <v>30</v>
      </c>
      <c r="H11" t="s">
        <v>20</v>
      </c>
      <c r="I11" t="s">
        <v>43</v>
      </c>
      <c r="J11" t="s">
        <v>44</v>
      </c>
      <c r="N11" t="s">
        <v>41</v>
      </c>
    </row>
    <row r="12" spans="1:15" x14ac:dyDescent="0.25">
      <c r="A12">
        <v>11</v>
      </c>
      <c r="B12" s="3">
        <v>526251271378</v>
      </c>
      <c r="C12" s="4" t="s">
        <v>22</v>
      </c>
      <c r="D12" s="2" t="s">
        <v>5</v>
      </c>
      <c r="E12" t="s">
        <v>15</v>
      </c>
      <c r="F12" s="4" t="s">
        <v>17</v>
      </c>
      <c r="G12" s="5" t="s">
        <v>30</v>
      </c>
      <c r="H12" t="s">
        <v>32</v>
      </c>
      <c r="J12" s="6" t="s">
        <v>42</v>
      </c>
    </row>
    <row r="13" spans="1:15" x14ac:dyDescent="0.25">
      <c r="A13">
        <v>12</v>
      </c>
      <c r="B13" s="3">
        <v>526251531996</v>
      </c>
      <c r="C13" s="4" t="s">
        <v>22</v>
      </c>
      <c r="D13" s="2" t="s">
        <v>31</v>
      </c>
      <c r="E13" t="s">
        <v>6</v>
      </c>
      <c r="F13" s="4" t="s">
        <v>17</v>
      </c>
      <c r="G13" s="5" t="s">
        <v>30</v>
      </c>
      <c r="H13" t="s">
        <v>32</v>
      </c>
    </row>
    <row r="14" spans="1:15" x14ac:dyDescent="0.25">
      <c r="B14" s="3"/>
      <c r="C14" s="4"/>
      <c r="D14" s="2"/>
      <c r="F14" s="4"/>
      <c r="G14" s="4"/>
    </row>
    <row r="15" spans="1:15" x14ac:dyDescent="0.25">
      <c r="A15">
        <v>13</v>
      </c>
      <c r="B15" s="3">
        <v>526251342314</v>
      </c>
      <c r="C15" s="4" t="s">
        <v>22</v>
      </c>
      <c r="E15" t="s">
        <v>21</v>
      </c>
      <c r="F15" t="s">
        <v>23</v>
      </c>
      <c r="G15" t="s">
        <v>25</v>
      </c>
    </row>
    <row r="16" spans="1:15" x14ac:dyDescent="0.25">
      <c r="A16">
        <v>14</v>
      </c>
      <c r="B16" s="3">
        <v>526251037317</v>
      </c>
      <c r="C16" s="4" t="s">
        <v>22</v>
      </c>
      <c r="E16" t="s">
        <v>27</v>
      </c>
      <c r="F16" t="s">
        <v>23</v>
      </c>
      <c r="G16" t="s">
        <v>26</v>
      </c>
    </row>
    <row r="17" spans="1:7" x14ac:dyDescent="0.25">
      <c r="A17">
        <v>15</v>
      </c>
      <c r="B17" s="3">
        <v>526251059200</v>
      </c>
      <c r="C17" s="4" t="s">
        <v>22</v>
      </c>
      <c r="E17" t="s">
        <v>29</v>
      </c>
      <c r="F17" t="s">
        <v>23</v>
      </c>
      <c r="G17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ACD98-7F08-4645-9352-48DBA73EA95E}">
  <dimension ref="A1:B38"/>
  <sheetViews>
    <sheetView zoomScale="70" zoomScaleNormal="70" workbookViewId="0"/>
  </sheetViews>
  <sheetFormatPr baseColWidth="10" defaultRowHeight="15" x14ac:dyDescent="0.25"/>
  <cols>
    <col min="1" max="1" width="7.85546875" bestFit="1" customWidth="1"/>
    <col min="2" max="2" width="26.7109375" bestFit="1" customWidth="1"/>
  </cols>
  <sheetData>
    <row r="1" spans="1:2" x14ac:dyDescent="0.25">
      <c r="A1" t="s">
        <v>40</v>
      </c>
      <c r="B1" t="s">
        <v>45</v>
      </c>
    </row>
    <row r="2" spans="1:2" x14ac:dyDescent="0.25">
      <c r="A2">
        <v>0</v>
      </c>
      <c r="B2">
        <v>3</v>
      </c>
    </row>
    <row r="3" spans="1:2" x14ac:dyDescent="0.25">
      <c r="A3">
        <v>10</v>
      </c>
      <c r="B3">
        <v>10</v>
      </c>
    </row>
    <row r="4" spans="1:2" x14ac:dyDescent="0.25">
      <c r="A4">
        <v>20</v>
      </c>
      <c r="B4">
        <v>17</v>
      </c>
    </row>
    <row r="5" spans="1:2" x14ac:dyDescent="0.25">
      <c r="A5">
        <v>30</v>
      </c>
      <c r="B5">
        <v>25</v>
      </c>
    </row>
    <row r="6" spans="1:2" x14ac:dyDescent="0.25">
      <c r="A6">
        <v>40</v>
      </c>
      <c r="B6">
        <v>32</v>
      </c>
    </row>
    <row r="7" spans="1:2" x14ac:dyDescent="0.25">
      <c r="A7">
        <v>50</v>
      </c>
      <c r="B7">
        <v>40</v>
      </c>
    </row>
    <row r="8" spans="1:2" x14ac:dyDescent="0.25">
      <c r="A8">
        <v>60</v>
      </c>
      <c r="B8">
        <v>48</v>
      </c>
    </row>
    <row r="9" spans="1:2" x14ac:dyDescent="0.25">
      <c r="A9">
        <v>70</v>
      </c>
      <c r="B9">
        <v>59</v>
      </c>
    </row>
    <row r="10" spans="1:2" x14ac:dyDescent="0.25">
      <c r="A10">
        <v>80</v>
      </c>
      <c r="B10">
        <v>64</v>
      </c>
    </row>
    <row r="11" spans="1:2" x14ac:dyDescent="0.25">
      <c r="A11">
        <v>90</v>
      </c>
      <c r="B11">
        <v>79</v>
      </c>
    </row>
    <row r="12" spans="1:2" x14ac:dyDescent="0.25">
      <c r="A12">
        <v>100</v>
      </c>
      <c r="B12">
        <v>89</v>
      </c>
    </row>
    <row r="13" spans="1:2" x14ac:dyDescent="0.25">
      <c r="A13">
        <v>110</v>
      </c>
      <c r="B13">
        <v>99</v>
      </c>
    </row>
    <row r="14" spans="1:2" x14ac:dyDescent="0.25">
      <c r="A14">
        <v>120</v>
      </c>
      <c r="B14">
        <v>109</v>
      </c>
    </row>
    <row r="15" spans="1:2" x14ac:dyDescent="0.25">
      <c r="A15">
        <v>130</v>
      </c>
      <c r="B15">
        <v>118</v>
      </c>
    </row>
    <row r="16" spans="1:2" x14ac:dyDescent="0.25">
      <c r="A16">
        <v>140</v>
      </c>
      <c r="B16">
        <v>127</v>
      </c>
    </row>
    <row r="17" spans="1:2" x14ac:dyDescent="0.25">
      <c r="A17">
        <v>150</v>
      </c>
      <c r="B17">
        <v>136</v>
      </c>
    </row>
    <row r="18" spans="1:2" x14ac:dyDescent="0.25">
      <c r="A18">
        <v>160</v>
      </c>
      <c r="B18">
        <v>143</v>
      </c>
    </row>
    <row r="19" spans="1:2" x14ac:dyDescent="0.25">
      <c r="A19">
        <v>170</v>
      </c>
      <c r="B19">
        <v>150</v>
      </c>
    </row>
    <row r="20" spans="1:2" x14ac:dyDescent="0.25">
      <c r="A20">
        <v>180</v>
      </c>
      <c r="B20">
        <v>157</v>
      </c>
    </row>
    <row r="21" spans="1:2" x14ac:dyDescent="0.25">
      <c r="A21">
        <v>190</v>
      </c>
      <c r="B21">
        <v>163</v>
      </c>
    </row>
    <row r="22" spans="1:2" x14ac:dyDescent="0.25">
      <c r="A22">
        <v>200</v>
      </c>
      <c r="B22">
        <v>170</v>
      </c>
    </row>
    <row r="23" spans="1:2" x14ac:dyDescent="0.25">
      <c r="A23">
        <v>210</v>
      </c>
      <c r="B23">
        <v>177</v>
      </c>
    </row>
    <row r="24" spans="1:2" x14ac:dyDescent="0.25">
      <c r="A24">
        <v>220</v>
      </c>
      <c r="B24">
        <v>184</v>
      </c>
    </row>
    <row r="25" spans="1:2" x14ac:dyDescent="0.25">
      <c r="A25">
        <v>230</v>
      </c>
      <c r="B25">
        <v>194</v>
      </c>
    </row>
    <row r="26" spans="1:2" x14ac:dyDescent="0.25">
      <c r="A26">
        <v>240</v>
      </c>
      <c r="B26">
        <v>203</v>
      </c>
    </row>
    <row r="27" spans="1:2" x14ac:dyDescent="0.25">
      <c r="A27">
        <v>250</v>
      </c>
      <c r="B27">
        <v>216</v>
      </c>
    </row>
    <row r="28" spans="1:2" x14ac:dyDescent="0.25">
      <c r="A28">
        <v>260</v>
      </c>
      <c r="B28">
        <v>230</v>
      </c>
    </row>
    <row r="29" spans="1:2" x14ac:dyDescent="0.25">
      <c r="A29">
        <v>270</v>
      </c>
      <c r="B29">
        <v>247</v>
      </c>
    </row>
    <row r="30" spans="1:2" x14ac:dyDescent="0.25">
      <c r="A30">
        <v>280</v>
      </c>
      <c r="B30">
        <v>264</v>
      </c>
    </row>
    <row r="31" spans="1:2" x14ac:dyDescent="0.25">
      <c r="A31">
        <v>290</v>
      </c>
      <c r="B31">
        <v>282</v>
      </c>
    </row>
    <row r="32" spans="1:2" x14ac:dyDescent="0.25">
      <c r="A32">
        <v>300</v>
      </c>
      <c r="B32">
        <v>304</v>
      </c>
    </row>
    <row r="33" spans="1:2" x14ac:dyDescent="0.25">
      <c r="A33">
        <v>310</v>
      </c>
      <c r="B33">
        <v>317</v>
      </c>
    </row>
    <row r="34" spans="1:2" x14ac:dyDescent="0.25">
      <c r="A34">
        <v>320</v>
      </c>
      <c r="B34">
        <v>330</v>
      </c>
    </row>
    <row r="35" spans="1:2" x14ac:dyDescent="0.25">
      <c r="A35">
        <v>330</v>
      </c>
      <c r="B35">
        <v>341</v>
      </c>
    </row>
    <row r="36" spans="1:2" x14ac:dyDescent="0.25">
      <c r="A36">
        <v>340</v>
      </c>
      <c r="B36">
        <v>349</v>
      </c>
    </row>
    <row r="37" spans="1:2" x14ac:dyDescent="0.25">
      <c r="A37">
        <v>350</v>
      </c>
      <c r="B37">
        <v>357</v>
      </c>
    </row>
    <row r="38" spans="1:2" x14ac:dyDescent="0.25">
      <c r="A38">
        <v>360</v>
      </c>
      <c r="B38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714C-9300-404D-9EB9-51F98C766C49}">
  <dimension ref="A1:G19"/>
  <sheetViews>
    <sheetView tabSelected="1" zoomScaleNormal="100" workbookViewId="0">
      <selection activeCell="J3" sqref="J3"/>
    </sheetView>
  </sheetViews>
  <sheetFormatPr baseColWidth="10" defaultRowHeight="15" x14ac:dyDescent="0.25"/>
  <cols>
    <col min="1" max="1" width="7.140625" bestFit="1" customWidth="1"/>
    <col min="3" max="3" width="12.28515625" bestFit="1" customWidth="1"/>
    <col min="4" max="4" width="15.140625" bestFit="1" customWidth="1"/>
    <col min="5" max="5" width="12.28515625" bestFit="1" customWidth="1"/>
    <col min="6" max="6" width="12.85546875" bestFit="1" customWidth="1"/>
  </cols>
  <sheetData>
    <row r="1" spans="1:7" x14ac:dyDescent="0.25">
      <c r="A1" s="7" t="s">
        <v>46</v>
      </c>
      <c r="B1" s="7" t="s">
        <v>47</v>
      </c>
      <c r="C1" s="7" t="s">
        <v>48</v>
      </c>
      <c r="D1" s="7" t="s">
        <v>58</v>
      </c>
      <c r="E1" s="7" t="s">
        <v>60</v>
      </c>
      <c r="F1" s="7" t="s">
        <v>62</v>
      </c>
    </row>
    <row r="2" spans="1:7" x14ac:dyDescent="0.25">
      <c r="A2" s="7" t="s">
        <v>59</v>
      </c>
      <c r="B2" s="8">
        <v>900000000</v>
      </c>
      <c r="C2" s="8">
        <v>0</v>
      </c>
      <c r="D2" s="7" t="s">
        <v>61</v>
      </c>
      <c r="E2" s="7" t="s">
        <v>61</v>
      </c>
      <c r="F2" s="7" t="s">
        <v>61</v>
      </c>
    </row>
    <row r="3" spans="1:7" x14ac:dyDescent="0.25">
      <c r="A3" s="7" t="s">
        <v>50</v>
      </c>
      <c r="B3">
        <v>282426268</v>
      </c>
      <c r="C3">
        <v>1065148584</v>
      </c>
      <c r="D3" s="9">
        <f>ATAN(ABS(C3 - C2) / ABS(B3 - B2)) * 180 / PI( )</f>
        <v>59.894818768308966</v>
      </c>
      <c r="E3" s="4" t="s">
        <v>61</v>
      </c>
      <c r="F3" s="4" t="s">
        <v>61</v>
      </c>
    </row>
    <row r="4" spans="1:7" x14ac:dyDescent="0.25">
      <c r="A4" s="7" t="s">
        <v>49</v>
      </c>
      <c r="B4">
        <v>282428337</v>
      </c>
      <c r="C4">
        <v>1065150693</v>
      </c>
      <c r="D4" s="9">
        <f>ATAN(ABS((B4 - B$3) / (C4 - C$3))) * 180 / PI( )</f>
        <v>44.45146932485239</v>
      </c>
      <c r="E4" s="9">
        <f>IF(AND(B4&gt;B$3,C4&gt;=C$3),90-D4,IF(AND(B4&gt;B$3,C4&lt;=C$3),270+D4,IF(AND(B4&lt;B$3,C4&gt;=C$3),90+D4,270-D4)))</f>
        <v>45.54853067514761</v>
      </c>
      <c r="F4" s="9">
        <f>IF(E4-D$3&gt;=0,E4-D$3,E4-D$3+360)</f>
        <v>345.65371190683862</v>
      </c>
    </row>
    <row r="5" spans="1:7" x14ac:dyDescent="0.25">
      <c r="A5" s="7" t="s">
        <v>51</v>
      </c>
      <c r="B5">
        <v>282430372</v>
      </c>
      <c r="C5">
        <v>1065148512</v>
      </c>
      <c r="D5" s="9">
        <f t="shared" ref="D5:D12" si="0">ATAN(ABS((B5 - B$3) / (C5 - C$3))) * 180 / PI( )</f>
        <v>88.994913994745829</v>
      </c>
      <c r="E5" s="9">
        <f t="shared" ref="E5:E12" si="1">IF(AND(B5&gt;B$3,C5&gt;=C$3),90-D5,IF(AND(B5&gt;B$3,C5&lt;=C$3),270+D5,IF(AND(B5&lt;B$3,C5&gt;=C$3),90+D5,270-D5)))</f>
        <v>358.99491399474584</v>
      </c>
      <c r="F5" s="9">
        <f t="shared" ref="F5:F12" si="2">IF(E5-D$3&gt;=0,E5-D$3,E5-D$3+360)</f>
        <v>299.10009522643691</v>
      </c>
    </row>
    <row r="6" spans="1:7" x14ac:dyDescent="0.25">
      <c r="A6" s="7" t="s">
        <v>57</v>
      </c>
      <c r="B6">
        <v>282427859</v>
      </c>
      <c r="C6">
        <v>1065146154</v>
      </c>
      <c r="D6" s="9">
        <f t="shared" si="0"/>
        <v>33.214072669298183</v>
      </c>
      <c r="E6" s="9">
        <f t="shared" si="1"/>
        <v>303.21407266929816</v>
      </c>
      <c r="F6" s="9">
        <f t="shared" si="2"/>
        <v>243.3192539009892</v>
      </c>
    </row>
    <row r="7" spans="1:7" x14ac:dyDescent="0.25">
      <c r="A7" s="7" t="s">
        <v>52</v>
      </c>
      <c r="B7">
        <v>282426805</v>
      </c>
      <c r="C7">
        <v>1065153923</v>
      </c>
      <c r="D7" s="9">
        <f t="shared" si="0"/>
        <v>5.7435296807758913</v>
      </c>
      <c r="E7" s="9">
        <f t="shared" si="1"/>
        <v>84.256470319224107</v>
      </c>
      <c r="F7" s="9">
        <f t="shared" si="2"/>
        <v>24.361651550915141</v>
      </c>
    </row>
    <row r="8" spans="1:7" x14ac:dyDescent="0.25">
      <c r="A8" s="7" t="s">
        <v>53</v>
      </c>
      <c r="B8">
        <v>282424102</v>
      </c>
      <c r="C8">
        <v>1065151371</v>
      </c>
      <c r="D8" s="9">
        <f t="shared" si="0"/>
        <v>37.853628534862672</v>
      </c>
      <c r="E8" s="9">
        <f t="shared" si="1"/>
        <v>127.85362853486268</v>
      </c>
      <c r="F8" s="9">
        <f t="shared" si="2"/>
        <v>67.958809766553713</v>
      </c>
    </row>
    <row r="9" spans="1:7" x14ac:dyDescent="0.25">
      <c r="A9" s="7" t="s">
        <v>54</v>
      </c>
      <c r="B9">
        <v>282422085</v>
      </c>
      <c r="C9">
        <v>1065149636</v>
      </c>
      <c r="D9" s="9">
        <f t="shared" si="0"/>
        <v>75.883212585588851</v>
      </c>
      <c r="E9" s="9">
        <f t="shared" si="1"/>
        <v>165.88321258558886</v>
      </c>
      <c r="F9" s="9">
        <f t="shared" si="2"/>
        <v>105.9883938172799</v>
      </c>
    </row>
    <row r="10" spans="1:7" x14ac:dyDescent="0.25">
      <c r="A10" s="7" t="s">
        <v>55</v>
      </c>
      <c r="B10">
        <v>282424072</v>
      </c>
      <c r="C10">
        <v>1065146678</v>
      </c>
      <c r="D10" s="9">
        <f t="shared" si="0"/>
        <v>49.043924027024225</v>
      </c>
      <c r="E10" s="9">
        <f t="shared" si="1"/>
        <v>220.95607597297578</v>
      </c>
      <c r="F10" s="9">
        <f t="shared" si="2"/>
        <v>161.06125720466682</v>
      </c>
    </row>
    <row r="11" spans="1:7" x14ac:dyDescent="0.25">
      <c r="A11" s="7" t="s">
        <v>56</v>
      </c>
      <c r="B11">
        <v>282425926</v>
      </c>
      <c r="C11">
        <v>1065144281</v>
      </c>
      <c r="D11" s="9">
        <f t="shared" si="0"/>
        <v>4.5442834157811678</v>
      </c>
      <c r="E11" s="9">
        <f t="shared" si="1"/>
        <v>265.45571658421881</v>
      </c>
      <c r="F11" s="9">
        <f t="shared" si="2"/>
        <v>205.56089781590984</v>
      </c>
    </row>
    <row r="12" spans="1:7" x14ac:dyDescent="0.25">
      <c r="B12">
        <v>28407180</v>
      </c>
      <c r="C12">
        <v>106863250</v>
      </c>
      <c r="D12" s="9">
        <f t="shared" si="0"/>
        <v>14.84633175424624</v>
      </c>
      <c r="E12" s="9">
        <f t="shared" si="1"/>
        <v>255.15366824575375</v>
      </c>
      <c r="F12" s="11">
        <f t="shared" si="2"/>
        <v>195.25884947744478</v>
      </c>
    </row>
    <row r="13" spans="1:7" x14ac:dyDescent="0.25">
      <c r="A13" s="12">
        <f>F7</f>
        <v>24.361651550915141</v>
      </c>
      <c r="C13" s="9"/>
      <c r="D13" s="13">
        <f>F4</f>
        <v>345.65371190683862</v>
      </c>
      <c r="E13" s="9"/>
      <c r="G13" s="12">
        <f>F5</f>
        <v>299.10009522643691</v>
      </c>
    </row>
    <row r="14" spans="1:7" x14ac:dyDescent="0.25">
      <c r="B14" s="15">
        <f>E7</f>
        <v>84.256470319224107</v>
      </c>
      <c r="C14" s="16"/>
      <c r="D14" s="17">
        <f>E4</f>
        <v>45.54853067514761</v>
      </c>
      <c r="E14" s="16"/>
      <c r="F14" s="15">
        <f>E5</f>
        <v>358.99491399474584</v>
      </c>
    </row>
    <row r="15" spans="1:7" ht="32.25" customHeight="1" x14ac:dyDescent="0.25">
      <c r="A15" s="9"/>
      <c r="C15" s="10" t="s">
        <v>52</v>
      </c>
      <c r="D15" s="10" t="s">
        <v>49</v>
      </c>
      <c r="E15" s="10" t="s">
        <v>51</v>
      </c>
    </row>
    <row r="16" spans="1:7" ht="32.25" customHeight="1" x14ac:dyDescent="0.25">
      <c r="A16" s="14">
        <f>F8</f>
        <v>67.958809766553713</v>
      </c>
      <c r="B16" s="18">
        <f>E8</f>
        <v>127.85362853486268</v>
      </c>
      <c r="C16" s="10" t="s">
        <v>53</v>
      </c>
      <c r="D16" s="10" t="s">
        <v>50</v>
      </c>
      <c r="E16" s="10" t="s">
        <v>57</v>
      </c>
      <c r="F16" s="18">
        <f>E6</f>
        <v>303.21407266929816</v>
      </c>
      <c r="G16" s="14">
        <f>F6</f>
        <v>243.3192539009892</v>
      </c>
    </row>
    <row r="17" spans="1:7" ht="30" customHeight="1" x14ac:dyDescent="0.25">
      <c r="A17" s="9"/>
      <c r="B17" s="16"/>
      <c r="C17" s="10" t="s">
        <v>54</v>
      </c>
      <c r="D17" s="10" t="s">
        <v>55</v>
      </c>
      <c r="E17" s="10" t="s">
        <v>56</v>
      </c>
    </row>
    <row r="18" spans="1:7" x14ac:dyDescent="0.25">
      <c r="B18" s="15">
        <f>E9</f>
        <v>165.88321258558886</v>
      </c>
      <c r="D18" s="17">
        <f>E10</f>
        <v>220.95607597297578</v>
      </c>
      <c r="E18" s="16"/>
      <c r="F18" s="15">
        <f>E11</f>
        <v>265.45571658421881</v>
      </c>
    </row>
    <row r="19" spans="1:7" x14ac:dyDescent="0.25">
      <c r="A19" s="12">
        <f>F9</f>
        <v>105.9883938172799</v>
      </c>
      <c r="D19" s="13">
        <f>F10</f>
        <v>161.06125720466682</v>
      </c>
      <c r="G19" s="12">
        <f>F11</f>
        <v>205.56089781590984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7407-4418-43E5-911A-63C164F112E4}">
  <dimension ref="A1:K19"/>
  <sheetViews>
    <sheetView topLeftCell="D1" zoomScale="85" zoomScaleNormal="85" workbookViewId="0">
      <selection activeCell="I3" sqref="I3"/>
    </sheetView>
  </sheetViews>
  <sheetFormatPr baseColWidth="10" defaultRowHeight="15" x14ac:dyDescent="0.25"/>
  <cols>
    <col min="1" max="1" width="7.140625" bestFit="1" customWidth="1"/>
    <col min="3" max="3" width="12.28515625" bestFit="1" customWidth="1"/>
    <col min="4" max="4" width="15.140625" bestFit="1" customWidth="1"/>
    <col min="5" max="5" width="12.28515625" bestFit="1" customWidth="1"/>
    <col min="6" max="6" width="12.85546875" bestFit="1" customWidth="1"/>
    <col min="7" max="8" width="11.85546875" bestFit="1" customWidth="1"/>
  </cols>
  <sheetData>
    <row r="1" spans="1:11" x14ac:dyDescent="0.25">
      <c r="A1" s="7" t="s">
        <v>46</v>
      </c>
      <c r="B1" s="7" t="s">
        <v>47</v>
      </c>
      <c r="C1" s="7" t="s">
        <v>48</v>
      </c>
      <c r="D1" s="7" t="s">
        <v>58</v>
      </c>
      <c r="E1" s="7" t="s">
        <v>60</v>
      </c>
      <c r="F1" s="7" t="s">
        <v>62</v>
      </c>
    </row>
    <row r="2" spans="1:11" x14ac:dyDescent="0.25">
      <c r="A2" s="7" t="s">
        <v>59</v>
      </c>
      <c r="B2" s="8">
        <v>90000000</v>
      </c>
      <c r="C2" s="8">
        <v>0</v>
      </c>
      <c r="D2" s="7" t="s">
        <v>61</v>
      </c>
      <c r="E2" s="7" t="s">
        <v>61</v>
      </c>
      <c r="F2" s="7" t="s">
        <v>61</v>
      </c>
      <c r="G2" s="8">
        <v>90000000</v>
      </c>
      <c r="H2" s="8">
        <v>0</v>
      </c>
    </row>
    <row r="3" spans="1:11" x14ac:dyDescent="0.25">
      <c r="A3" s="7" t="s">
        <v>50</v>
      </c>
      <c r="B3">
        <v>28407276</v>
      </c>
      <c r="C3">
        <v>-106863479</v>
      </c>
      <c r="D3" s="9">
        <f>ATAN(ABS(C3 - C2) / ABS(B3 - B2)) * 180 / PI( )</f>
        <v>60.042214043738497</v>
      </c>
      <c r="E3" s="4" t="s">
        <v>61</v>
      </c>
      <c r="F3" s="4" t="s">
        <v>61</v>
      </c>
      <c r="G3">
        <f>INT(INT(B3/1000000)*1000000+INT((B3/1000000-INT(B3/1000000))*60)*10000+((B3/1000000-INT(B3/1000000))*60-INT((B3/1000000-INT(B3/1000000))*60))*6000)*10</f>
        <v>282426190</v>
      </c>
      <c r="H3">
        <v>-1065148524</v>
      </c>
      <c r="I3" s="9">
        <f>ATAN(ABS(H3 - H2) / ABS(G3 - G2)) * 180 / PI( )</f>
        <v>79.75958657020071</v>
      </c>
    </row>
    <row r="4" spans="1:11" x14ac:dyDescent="0.25">
      <c r="A4" s="7" t="s">
        <v>49</v>
      </c>
      <c r="D4" s="9">
        <f>ATAN(ABS(C4 - C$3) / ABS(B4 - B$3)) * 180 / PI( )</f>
        <v>75.113468533900573</v>
      </c>
      <c r="E4" s="9">
        <f>IF(AND(B4&gt;B$3,C4&gt;=C$3),90-D4,IF(AND(B4&gt;B$3,C4&lt;=C$3),D4+90,IF(AND(B4&lt;B$3,C4&lt;=C$3),270-D4,270+D4)))</f>
        <v>345.11346853390057</v>
      </c>
      <c r="F4" s="9">
        <f>IF(E4-D$3&gt;=0,E4-D$3,E4-D$3+360)</f>
        <v>285.07125449016206</v>
      </c>
      <c r="G4">
        <f t="shared" ref="G4:G12" si="0">INT(INT(B4/1000000)*1000000+INT((B4/1000000-INT(B4/1000000))*60)*10000+((B4/1000000-INT(B4/1000000))*60-INT((B4/1000000-INT(B4/1000000))*60))*6000)*10</f>
        <v>0</v>
      </c>
      <c r="H4">
        <f t="shared" ref="H4:H12" si="1">INT(INT(C4/1000000)*1000000+INT((C4/1000000-INT(C4/1000000))*60)*10000+((C4/1000000-INT(C4/1000000))*60-INT((C4/1000000-INT(C4/1000000))*60))*6000)*10</f>
        <v>0</v>
      </c>
      <c r="I4" s="9">
        <f>ATAN(ABS(H4 - H$3) / ABS(G4 - G$3)) * 180 / PI( )</f>
        <v>75.149639336230024</v>
      </c>
      <c r="J4" s="9"/>
      <c r="K4" s="9"/>
    </row>
    <row r="5" spans="1:11" x14ac:dyDescent="0.25">
      <c r="A5" s="7" t="s">
        <v>51</v>
      </c>
      <c r="D5" s="9">
        <f>ATAN(ABS(C5 - C$3) / ABS(B5 - B$3)) * 180 / PI( )</f>
        <v>75.113468533900573</v>
      </c>
      <c r="E5" s="9">
        <f t="shared" ref="E5:E12" si="2">IF(AND(B5&gt;B$3,C5&gt;=C$3),90-D5,IF(AND(B5&gt;B$3,C5&lt;=C$3),D5+90,IF(AND(B5&lt;B$3,C5&lt;=C$3),270-D5,270+D5)))</f>
        <v>345.11346853390057</v>
      </c>
      <c r="F5" s="9">
        <f t="shared" ref="F5:F12" si="3">IF(E5-D$3&gt;=0,E5-D$3,E5-D$3+360)</f>
        <v>285.07125449016206</v>
      </c>
      <c r="G5">
        <f t="shared" si="0"/>
        <v>0</v>
      </c>
      <c r="H5">
        <f t="shared" si="1"/>
        <v>0</v>
      </c>
      <c r="I5" s="9">
        <f>ATAN(ABS(H5 - H$3) / ABS(G5 - G$3)) * 180 / PI( )</f>
        <v>75.149639336230024</v>
      </c>
      <c r="J5" s="9"/>
      <c r="K5" s="9"/>
    </row>
    <row r="6" spans="1:11" x14ac:dyDescent="0.25">
      <c r="A6" s="7" t="s">
        <v>57</v>
      </c>
      <c r="B6">
        <v>28407644</v>
      </c>
      <c r="C6">
        <v>-106862876</v>
      </c>
      <c r="D6" s="9">
        <f t="shared" ref="D6:D12" si="4">ATAN(ABS(C6 - C$3) / ABS(B6 - B$3)) * 180 / PI( )</f>
        <v>58.60503792515086</v>
      </c>
      <c r="E6" s="9">
        <f t="shared" si="2"/>
        <v>31.39496207484914</v>
      </c>
      <c r="F6" s="9">
        <f>IF(E6-D$3&gt;=0,E6-D$3,E6-D$3+360)</f>
        <v>331.35274803111065</v>
      </c>
      <c r="G6">
        <f t="shared" si="0"/>
        <v>282427510</v>
      </c>
      <c r="H6">
        <v>-1065146354</v>
      </c>
      <c r="I6" s="9">
        <f t="shared" ref="I6:I12" si="5">ATAN(ABS(H6 - H$3) / ABS(G6 - G$3)) * 180 / PI( )</f>
        <v>58.688062733271941</v>
      </c>
      <c r="J6" s="9">
        <f t="shared" ref="J6:J12" si="6">IF(AND(G6&gt;G$3,H6&gt;=H$3),90-I6,IF(AND(G6&gt;G$3,H6&lt;=H$3),I6+90,IF(AND(G6&lt;G$3,H6&lt;=H$3),270-I6,270+I6)))</f>
        <v>31.311937266728059</v>
      </c>
      <c r="K6" s="9">
        <f t="shared" ref="K6:K12" si="7">IF(J6-I$3&gt;=0,J6-I$3,J6-I$3+360)</f>
        <v>311.55235069652736</v>
      </c>
    </row>
    <row r="7" spans="1:11" x14ac:dyDescent="0.25">
      <c r="A7" s="7" t="s">
        <v>52</v>
      </c>
      <c r="D7" s="9">
        <f t="shared" si="4"/>
        <v>75.113468533900573</v>
      </c>
      <c r="E7" s="9">
        <f t="shared" si="2"/>
        <v>345.11346853390057</v>
      </c>
      <c r="F7" s="9">
        <f t="shared" si="3"/>
        <v>285.07125449016206</v>
      </c>
      <c r="G7">
        <f t="shared" si="0"/>
        <v>0</v>
      </c>
      <c r="H7">
        <f t="shared" si="1"/>
        <v>0</v>
      </c>
      <c r="I7" s="9">
        <f t="shared" si="5"/>
        <v>75.149639336230024</v>
      </c>
      <c r="J7" s="9"/>
      <c r="K7" s="9"/>
    </row>
    <row r="8" spans="1:11" x14ac:dyDescent="0.25">
      <c r="A8" s="7" t="s">
        <v>53</v>
      </c>
      <c r="D8" s="9">
        <f t="shared" si="4"/>
        <v>75.113468533900573</v>
      </c>
      <c r="E8" s="9">
        <f t="shared" si="2"/>
        <v>345.11346853390057</v>
      </c>
      <c r="F8" s="9">
        <f t="shared" si="3"/>
        <v>285.07125449016206</v>
      </c>
      <c r="G8">
        <f t="shared" si="0"/>
        <v>0</v>
      </c>
      <c r="H8">
        <f t="shared" si="1"/>
        <v>0</v>
      </c>
      <c r="I8" s="9">
        <f t="shared" si="5"/>
        <v>75.149639336230024</v>
      </c>
      <c r="J8" s="9"/>
      <c r="K8" s="9"/>
    </row>
    <row r="9" spans="1:11" x14ac:dyDescent="0.25">
      <c r="A9" s="7" t="s">
        <v>54</v>
      </c>
      <c r="D9" s="9">
        <f t="shared" si="4"/>
        <v>75.113468533900573</v>
      </c>
      <c r="E9" s="9">
        <f t="shared" si="2"/>
        <v>345.11346853390057</v>
      </c>
      <c r="F9" s="9">
        <f t="shared" si="3"/>
        <v>285.07125449016206</v>
      </c>
      <c r="G9">
        <f t="shared" si="0"/>
        <v>0</v>
      </c>
      <c r="H9">
        <f t="shared" si="1"/>
        <v>0</v>
      </c>
      <c r="I9" s="9">
        <f t="shared" si="5"/>
        <v>75.149639336230024</v>
      </c>
      <c r="J9" s="9"/>
      <c r="K9" s="9"/>
    </row>
    <row r="10" spans="1:11" x14ac:dyDescent="0.25">
      <c r="A10" s="7" t="s">
        <v>55</v>
      </c>
      <c r="B10">
        <v>28406671</v>
      </c>
      <c r="C10">
        <v>-106822960</v>
      </c>
      <c r="D10" s="9">
        <f t="shared" si="4"/>
        <v>89.144564996051329</v>
      </c>
      <c r="E10" s="9">
        <f t="shared" si="2"/>
        <v>359.14456499605132</v>
      </c>
      <c r="F10" s="9">
        <f t="shared" si="3"/>
        <v>299.1023509523128</v>
      </c>
      <c r="G10">
        <f t="shared" si="0"/>
        <v>282424010</v>
      </c>
      <c r="H10">
        <v>-1064922656</v>
      </c>
      <c r="I10" s="9">
        <f t="shared" si="5"/>
        <v>89.447018076592229</v>
      </c>
      <c r="J10" s="9">
        <f t="shared" si="6"/>
        <v>359.44701807659226</v>
      </c>
      <c r="K10" s="9">
        <f t="shared" si="7"/>
        <v>279.68743150639153</v>
      </c>
    </row>
    <row r="11" spans="1:11" x14ac:dyDescent="0.25">
      <c r="A11" s="7" t="s">
        <v>56</v>
      </c>
      <c r="B11">
        <v>28407175</v>
      </c>
      <c r="C11">
        <v>-106862312</v>
      </c>
      <c r="D11" s="9">
        <f t="shared" si="4"/>
        <v>85.053564879251482</v>
      </c>
      <c r="E11" s="9">
        <f t="shared" si="2"/>
        <v>355.0535648792515</v>
      </c>
      <c r="F11" s="9">
        <f t="shared" si="3"/>
        <v>295.01135083551299</v>
      </c>
      <c r="G11">
        <f t="shared" si="0"/>
        <v>282425830</v>
      </c>
      <c r="H11">
        <v>-1065144323</v>
      </c>
      <c r="I11" s="9">
        <f t="shared" si="5"/>
        <v>85.102068045408913</v>
      </c>
      <c r="J11" s="9">
        <f t="shared" si="6"/>
        <v>355.10206804540894</v>
      </c>
      <c r="K11" s="9">
        <f t="shared" si="7"/>
        <v>275.34248147520822</v>
      </c>
    </row>
    <row r="12" spans="1:11" x14ac:dyDescent="0.25">
      <c r="B12">
        <v>28407180</v>
      </c>
      <c r="C12">
        <v>-106863250</v>
      </c>
      <c r="D12" s="9">
        <f t="shared" si="4"/>
        <v>67.255887893373739</v>
      </c>
      <c r="E12" s="9">
        <f t="shared" si="2"/>
        <v>337.25588789337371</v>
      </c>
      <c r="F12" s="11">
        <f t="shared" si="3"/>
        <v>277.2136738496352</v>
      </c>
      <c r="G12">
        <f t="shared" si="0"/>
        <v>282425840</v>
      </c>
      <c r="H12">
        <f t="shared" si="1"/>
        <v>-1069187700</v>
      </c>
      <c r="I12" s="9">
        <f t="shared" si="5"/>
        <v>89.995035244124196</v>
      </c>
      <c r="J12" s="9">
        <f t="shared" si="6"/>
        <v>180.00496475587579</v>
      </c>
      <c r="K12" s="9">
        <f t="shared" si="7"/>
        <v>100.24537818567508</v>
      </c>
    </row>
    <row r="13" spans="1:11" x14ac:dyDescent="0.25">
      <c r="A13" s="12">
        <f>F7</f>
        <v>285.07125449016206</v>
      </c>
      <c r="C13" s="9"/>
      <c r="D13" s="13">
        <f>F4</f>
        <v>285.07125449016206</v>
      </c>
      <c r="E13" s="9"/>
      <c r="G13" s="12">
        <f>F5</f>
        <v>285.07125449016206</v>
      </c>
    </row>
    <row r="14" spans="1:11" x14ac:dyDescent="0.25">
      <c r="B14" s="15">
        <f>E7</f>
        <v>345.11346853390057</v>
      </c>
      <c r="C14" s="16"/>
      <c r="D14" s="17">
        <f>E4</f>
        <v>345.11346853390057</v>
      </c>
      <c r="E14" s="16"/>
      <c r="F14" s="15">
        <f>E5</f>
        <v>345.11346853390057</v>
      </c>
    </row>
    <row r="15" spans="1:11" ht="32.25" customHeight="1" x14ac:dyDescent="0.25">
      <c r="A15" s="9"/>
      <c r="C15" s="10" t="s">
        <v>52</v>
      </c>
      <c r="D15" s="10" t="s">
        <v>49</v>
      </c>
      <c r="E15" s="10" t="s">
        <v>51</v>
      </c>
    </row>
    <row r="16" spans="1:11" ht="32.25" customHeight="1" x14ac:dyDescent="0.25">
      <c r="A16" s="14">
        <f>F8</f>
        <v>285.07125449016206</v>
      </c>
      <c r="B16" s="18">
        <f>E8</f>
        <v>345.11346853390057</v>
      </c>
      <c r="C16" s="10" t="s">
        <v>53</v>
      </c>
      <c r="D16" s="10" t="s">
        <v>50</v>
      </c>
      <c r="E16" s="10" t="s">
        <v>57</v>
      </c>
      <c r="F16" s="18">
        <f>E6</f>
        <v>31.39496207484914</v>
      </c>
      <c r="G16" s="14">
        <f>F6</f>
        <v>331.35274803111065</v>
      </c>
    </row>
    <row r="17" spans="1:7" ht="30" customHeight="1" x14ac:dyDescent="0.25">
      <c r="A17" s="9"/>
      <c r="B17" s="16"/>
      <c r="C17" s="10" t="s">
        <v>54</v>
      </c>
      <c r="D17" s="10" t="s">
        <v>55</v>
      </c>
      <c r="E17" s="10" t="s">
        <v>56</v>
      </c>
    </row>
    <row r="18" spans="1:7" x14ac:dyDescent="0.25">
      <c r="B18" s="15">
        <f>E9</f>
        <v>345.11346853390057</v>
      </c>
      <c r="D18" s="17">
        <f>E10</f>
        <v>359.14456499605132</v>
      </c>
      <c r="E18" s="16"/>
      <c r="F18" s="15">
        <f>E11</f>
        <v>355.0535648792515</v>
      </c>
    </row>
    <row r="19" spans="1:7" x14ac:dyDescent="0.25">
      <c r="A19" s="12">
        <f>F9</f>
        <v>285.07125449016206</v>
      </c>
      <c r="D19" s="13">
        <f>F10</f>
        <v>299.1023509523128</v>
      </c>
      <c r="G19" s="12">
        <f>F11</f>
        <v>295.01135083551299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28D4-A5DF-4013-A5A1-C76DF4306BFB}">
  <dimension ref="A1:F34"/>
  <sheetViews>
    <sheetView zoomScale="90" zoomScaleNormal="90" workbookViewId="0">
      <selection activeCell="D4" sqref="D4:E4"/>
    </sheetView>
  </sheetViews>
  <sheetFormatPr baseColWidth="10" defaultRowHeight="15" x14ac:dyDescent="0.25"/>
  <cols>
    <col min="1" max="1" width="7.140625" bestFit="1" customWidth="1"/>
    <col min="3" max="3" width="12.28515625" bestFit="1" customWidth="1"/>
    <col min="4" max="4" width="15.140625" bestFit="1" customWidth="1"/>
    <col min="5" max="5" width="12.28515625" bestFit="1" customWidth="1"/>
  </cols>
  <sheetData>
    <row r="1" spans="1:6" x14ac:dyDescent="0.25">
      <c r="A1" s="7" t="s">
        <v>6</v>
      </c>
      <c r="B1" s="7" t="s">
        <v>47</v>
      </c>
      <c r="C1" s="7" t="s">
        <v>48</v>
      </c>
      <c r="D1" s="7" t="s">
        <v>58</v>
      </c>
      <c r="E1" s="7" t="s">
        <v>62</v>
      </c>
    </row>
    <row r="2" spans="1:6" x14ac:dyDescent="0.25">
      <c r="A2" s="7" t="s">
        <v>59</v>
      </c>
      <c r="B2" s="8">
        <v>90</v>
      </c>
      <c r="C2" s="8">
        <v>0</v>
      </c>
      <c r="D2" s="7" t="s">
        <v>61</v>
      </c>
      <c r="E2" s="7" t="s">
        <v>61</v>
      </c>
    </row>
    <row r="3" spans="1:6" x14ac:dyDescent="0.25">
      <c r="A3" s="7" t="s">
        <v>63</v>
      </c>
      <c r="B3" s="19">
        <v>28.422075</v>
      </c>
      <c r="C3" s="19">
        <v>-107.51106799999999</v>
      </c>
      <c r="D3" s="9">
        <f>ATAN(ABS((B3 - B$2) / (C3 - C$2))) * 180 / PI( )</f>
        <v>29.802309777001746</v>
      </c>
      <c r="E3" s="4" t="s">
        <v>61</v>
      </c>
    </row>
    <row r="4" spans="1:6" x14ac:dyDescent="0.25">
      <c r="A4" s="7">
        <v>1</v>
      </c>
      <c r="B4" s="19">
        <v>28.424987999999999</v>
      </c>
      <c r="C4" s="19">
        <v>-107.51291999999999</v>
      </c>
      <c r="D4" s="9">
        <f>ATAN(ABS((B4 - B$3) / (C4 - C$3))) * 180 / PI( )</f>
        <v>57.552995496521923</v>
      </c>
      <c r="E4" s="9">
        <f>IF(AND(B4&gt;B$3,C4&gt;=C$3),90-D4,IF(AND(B4&gt;B$3,C4&lt;=C$3),270+D4,IF(AND(B4&lt;B$3,C4&gt;=C$3),90+D4,270-D4)))</f>
        <v>327.55299549652193</v>
      </c>
      <c r="F4" s="20">
        <v>299</v>
      </c>
    </row>
    <row r="5" spans="1:6" x14ac:dyDescent="0.25">
      <c r="A5" s="7">
        <v>2</v>
      </c>
      <c r="B5" s="19">
        <v>28.424994000000002</v>
      </c>
      <c r="C5" s="19">
        <v>-107.51291999999999</v>
      </c>
      <c r="D5" s="9">
        <f t="shared" ref="D5:D33" si="0">ATAN(ABS((B5 - B$3) / (C5 - C$3))) * 180 / PI( )</f>
        <v>57.606349483997384</v>
      </c>
      <c r="E5" s="9">
        <f t="shared" ref="E5:E33" si="1">IF(AND(B5&gt;B$3,C5&gt;=C$3),90-D5,IF(AND(B5&gt;B$3,C5&lt;=C$3),270+D5,IF(AND(B5&lt;B$3,C5&gt;=C$3),90+D5,270-D5)))</f>
        <v>327.60634948399741</v>
      </c>
      <c r="F5">
        <v>330</v>
      </c>
    </row>
    <row r="6" spans="1:6" x14ac:dyDescent="0.25">
      <c r="A6" s="7">
        <v>3</v>
      </c>
      <c r="B6" s="19">
        <v>28.424997000000001</v>
      </c>
      <c r="C6" s="19">
        <v>-107.51289</v>
      </c>
      <c r="D6" s="9">
        <f t="shared" si="0"/>
        <v>58.054582801603665</v>
      </c>
      <c r="E6" s="9">
        <f t="shared" si="1"/>
        <v>328.05458280160366</v>
      </c>
      <c r="F6">
        <v>331</v>
      </c>
    </row>
    <row r="7" spans="1:6" x14ac:dyDescent="0.25">
      <c r="A7" s="7">
        <v>4</v>
      </c>
      <c r="B7" s="19">
        <v>28.424980000000001</v>
      </c>
      <c r="C7" s="19">
        <v>-107.51289</v>
      </c>
      <c r="D7" s="9">
        <f t="shared" si="0"/>
        <v>57.904289671801571</v>
      </c>
      <c r="E7" s="9">
        <f t="shared" si="1"/>
        <v>327.90428967180156</v>
      </c>
      <c r="F7">
        <v>331</v>
      </c>
    </row>
    <row r="8" spans="1:6" x14ac:dyDescent="0.25">
      <c r="A8" s="7">
        <v>5</v>
      </c>
      <c r="B8" s="19">
        <v>28.424983999999998</v>
      </c>
      <c r="C8" s="19">
        <v>-107.51289</v>
      </c>
      <c r="D8" s="9">
        <f t="shared" si="0"/>
        <v>57.93976630014518</v>
      </c>
      <c r="E8" s="9">
        <f t="shared" si="1"/>
        <v>327.93976630014515</v>
      </c>
      <c r="F8">
        <v>331</v>
      </c>
    </row>
    <row r="9" spans="1:6" x14ac:dyDescent="0.25">
      <c r="A9" s="7">
        <v>6</v>
      </c>
      <c r="B9" s="19">
        <v>28.424983999999998</v>
      </c>
      <c r="C9" s="19">
        <v>-107.51289</v>
      </c>
      <c r="D9" s="9">
        <f t="shared" si="0"/>
        <v>57.93976630014518</v>
      </c>
      <c r="E9" s="9">
        <f t="shared" si="1"/>
        <v>327.93976630014515</v>
      </c>
      <c r="F9" s="20">
        <v>299</v>
      </c>
    </row>
    <row r="10" spans="1:6" x14ac:dyDescent="0.25">
      <c r="A10" s="7">
        <v>7</v>
      </c>
      <c r="B10" s="19">
        <v>28.424982</v>
      </c>
      <c r="C10" s="19">
        <v>-107.5129</v>
      </c>
      <c r="D10" s="9">
        <f t="shared" si="0"/>
        <v>57.780748420560386</v>
      </c>
      <c r="E10" s="9">
        <f t="shared" si="1"/>
        <v>327.78074842056037</v>
      </c>
      <c r="F10">
        <v>330</v>
      </c>
    </row>
    <row r="11" spans="1:6" x14ac:dyDescent="0.25">
      <c r="A11" s="7">
        <v>8</v>
      </c>
      <c r="B11" s="19">
        <v>28.424976000000001</v>
      </c>
      <c r="C11" s="19">
        <v>-107.51289</v>
      </c>
      <c r="D11" s="9">
        <f t="shared" si="0"/>
        <v>57.868742857814354</v>
      </c>
      <c r="E11" s="9">
        <f t="shared" si="1"/>
        <v>327.86874285781437</v>
      </c>
      <c r="F11" s="20">
        <v>299</v>
      </c>
    </row>
    <row r="12" spans="1:6" x14ac:dyDescent="0.25">
      <c r="A12" s="7">
        <v>9</v>
      </c>
      <c r="B12" s="19">
        <v>28.424983999999998</v>
      </c>
      <c r="C12" s="19">
        <v>-107.51291000000001</v>
      </c>
      <c r="D12" s="9">
        <f t="shared" si="0"/>
        <v>57.657711189876864</v>
      </c>
      <c r="E12" s="9">
        <f t="shared" si="1"/>
        <v>327.65771118987686</v>
      </c>
      <c r="F12">
        <v>330</v>
      </c>
    </row>
    <row r="13" spans="1:6" x14ac:dyDescent="0.25">
      <c r="A13" s="7">
        <v>10</v>
      </c>
      <c r="B13" s="19">
        <v>28.424992</v>
      </c>
      <c r="C13" s="19">
        <v>-107.51291000000001</v>
      </c>
      <c r="D13" s="9">
        <f t="shared" si="0"/>
        <v>57.728789942712581</v>
      </c>
      <c r="E13" s="9">
        <f t="shared" si="1"/>
        <v>327.72878994271258</v>
      </c>
      <c r="F13">
        <v>330</v>
      </c>
    </row>
    <row r="14" spans="1:6" x14ac:dyDescent="0.25">
      <c r="A14" s="7">
        <v>11</v>
      </c>
      <c r="B14" s="19">
        <v>28.424980000000001</v>
      </c>
      <c r="C14" s="19">
        <v>-107.51289</v>
      </c>
      <c r="D14" s="9">
        <f t="shared" si="0"/>
        <v>57.904289671801571</v>
      </c>
      <c r="E14" s="9">
        <f t="shared" si="1"/>
        <v>327.90428967180156</v>
      </c>
      <c r="F14" s="20">
        <v>299</v>
      </c>
    </row>
    <row r="15" spans="1:6" x14ac:dyDescent="0.25">
      <c r="A15" s="7">
        <v>12</v>
      </c>
      <c r="B15" s="19">
        <v>28.424987999999999</v>
      </c>
      <c r="C15" s="19">
        <v>-107.51287000000001</v>
      </c>
      <c r="D15" s="9">
        <f t="shared" si="0"/>
        <v>58.258806017616649</v>
      </c>
      <c r="E15" s="9">
        <f t="shared" si="1"/>
        <v>328.25880601761662</v>
      </c>
      <c r="F15">
        <v>331</v>
      </c>
    </row>
    <row r="16" spans="1:6" x14ac:dyDescent="0.25">
      <c r="A16" s="7">
        <v>13</v>
      </c>
      <c r="B16" s="19">
        <v>28.424983999999998</v>
      </c>
      <c r="C16" s="19">
        <v>-107.51288</v>
      </c>
      <c r="D16" s="9">
        <f t="shared" si="0"/>
        <v>58.081449992644288</v>
      </c>
      <c r="E16" s="9">
        <f t="shared" si="1"/>
        <v>328.08144999264431</v>
      </c>
      <c r="F16">
        <v>331</v>
      </c>
    </row>
    <row r="17" spans="1:6" x14ac:dyDescent="0.25">
      <c r="A17" s="7">
        <v>14</v>
      </c>
      <c r="B17" s="19">
        <v>28.424976000000001</v>
      </c>
      <c r="C17" s="19">
        <v>-107.51291000000001</v>
      </c>
      <c r="D17" s="9">
        <f t="shared" si="0"/>
        <v>57.58635283146036</v>
      </c>
      <c r="E17" s="9">
        <f t="shared" si="1"/>
        <v>327.58635283146037</v>
      </c>
      <c r="F17">
        <v>330</v>
      </c>
    </row>
    <row r="18" spans="1:6" x14ac:dyDescent="0.25">
      <c r="A18" s="7">
        <v>15</v>
      </c>
      <c r="B18" s="19">
        <v>28.424983999999998</v>
      </c>
      <c r="C18" s="19">
        <v>-107.51291000000001</v>
      </c>
      <c r="D18" s="9">
        <f t="shared" si="0"/>
        <v>57.657711189876864</v>
      </c>
      <c r="E18" s="9">
        <f t="shared" si="1"/>
        <v>327.65771118987686</v>
      </c>
      <c r="F18">
        <v>330</v>
      </c>
    </row>
    <row r="19" spans="1:6" x14ac:dyDescent="0.25">
      <c r="A19" s="7">
        <v>16</v>
      </c>
      <c r="B19" s="19">
        <v>28.424987999999999</v>
      </c>
      <c r="C19" s="19">
        <v>-107.51288</v>
      </c>
      <c r="D19" s="9">
        <f t="shared" si="0"/>
        <v>58.116771123761659</v>
      </c>
      <c r="E19" s="9">
        <f t="shared" si="1"/>
        <v>328.11677112376168</v>
      </c>
      <c r="F19">
        <v>331</v>
      </c>
    </row>
    <row r="20" spans="1:6" x14ac:dyDescent="0.25">
      <c r="A20" s="7">
        <v>17</v>
      </c>
      <c r="B20" s="19">
        <v>28.424983999999998</v>
      </c>
      <c r="C20" s="19">
        <v>-107.51289</v>
      </c>
      <c r="D20" s="9">
        <f t="shared" si="0"/>
        <v>57.93976630014518</v>
      </c>
      <c r="E20" s="9">
        <f t="shared" si="1"/>
        <v>327.93976630014515</v>
      </c>
      <c r="F20" s="20">
        <v>299</v>
      </c>
    </row>
    <row r="21" spans="1:6" x14ac:dyDescent="0.25">
      <c r="A21" s="7">
        <v>18</v>
      </c>
      <c r="B21" s="19">
        <v>28.424980000000001</v>
      </c>
      <c r="C21" s="19">
        <v>-107.5129</v>
      </c>
      <c r="D21" s="9">
        <f t="shared" si="0"/>
        <v>57.762959192556913</v>
      </c>
      <c r="E21" s="9">
        <f t="shared" si="1"/>
        <v>327.76295919255693</v>
      </c>
      <c r="F21">
        <v>330</v>
      </c>
    </row>
    <row r="22" spans="1:6" x14ac:dyDescent="0.25">
      <c r="A22" s="1">
        <v>19</v>
      </c>
      <c r="B22" s="19">
        <v>28.424983999999998</v>
      </c>
      <c r="C22" s="19">
        <v>-107.51289</v>
      </c>
      <c r="D22" s="9">
        <f t="shared" si="0"/>
        <v>57.93976630014518</v>
      </c>
      <c r="E22" s="9">
        <f t="shared" si="1"/>
        <v>327.93976630014515</v>
      </c>
      <c r="F22">
        <v>331</v>
      </c>
    </row>
    <row r="23" spans="1:6" x14ac:dyDescent="0.25">
      <c r="A23" s="1">
        <v>20</v>
      </c>
      <c r="B23" s="19">
        <v>28.424987999999999</v>
      </c>
      <c r="C23" s="19">
        <v>-107.51289</v>
      </c>
      <c r="D23" s="9">
        <f t="shared" si="0"/>
        <v>57.975172923448504</v>
      </c>
      <c r="E23" s="9">
        <f t="shared" si="1"/>
        <v>327.9751729234485</v>
      </c>
      <c r="F23">
        <v>331</v>
      </c>
    </row>
    <row r="24" spans="1:6" x14ac:dyDescent="0.25">
      <c r="A24" s="1">
        <v>21</v>
      </c>
      <c r="B24" s="19">
        <v>28.424983999999998</v>
      </c>
      <c r="C24" s="19">
        <v>-107.5129</v>
      </c>
      <c r="D24" s="9">
        <f t="shared" si="0"/>
        <v>57.798520137465005</v>
      </c>
      <c r="E24" s="9">
        <f t="shared" si="1"/>
        <v>327.798520137465</v>
      </c>
      <c r="F24">
        <v>330</v>
      </c>
    </row>
    <row r="25" spans="1:6" x14ac:dyDescent="0.25">
      <c r="A25" s="1">
        <v>22</v>
      </c>
      <c r="B25" s="19">
        <v>28.425407</v>
      </c>
      <c r="C25" s="19">
        <v>-107.51103000000001</v>
      </c>
      <c r="D25" s="9">
        <f t="shared" si="0"/>
        <v>89.34659506760778</v>
      </c>
      <c r="E25" s="9">
        <f t="shared" si="1"/>
        <v>0.65340493239222042</v>
      </c>
    </row>
    <row r="26" spans="1:6" x14ac:dyDescent="0.25">
      <c r="A26" s="1">
        <v>23</v>
      </c>
      <c r="B26" s="19">
        <v>28.4254</v>
      </c>
      <c r="C26" s="19">
        <v>-107.51103000000001</v>
      </c>
      <c r="D26" s="9">
        <f t="shared" si="0"/>
        <v>89.34521959791627</v>
      </c>
      <c r="E26" s="9">
        <f t="shared" si="1"/>
        <v>0.65478040208373045</v>
      </c>
    </row>
    <row r="27" spans="1:6" x14ac:dyDescent="0.25">
      <c r="A27" s="1">
        <v>24</v>
      </c>
      <c r="B27" s="19">
        <v>28.425395999999999</v>
      </c>
      <c r="C27" s="19">
        <v>-107.51103999999999</v>
      </c>
      <c r="D27" s="9">
        <f t="shared" si="0"/>
        <v>89.516939531911959</v>
      </c>
      <c r="E27" s="9">
        <f t="shared" si="1"/>
        <v>0.48306046808804126</v>
      </c>
    </row>
    <row r="28" spans="1:6" x14ac:dyDescent="0.25">
      <c r="A28" s="1">
        <v>25</v>
      </c>
      <c r="B28" s="19">
        <v>28.425395999999999</v>
      </c>
      <c r="C28" s="19">
        <v>-107.51103000000001</v>
      </c>
      <c r="D28" s="9">
        <f t="shared" si="0"/>
        <v>89.344431012200289</v>
      </c>
      <c r="E28" s="9">
        <f t="shared" si="1"/>
        <v>0.65556898779971107</v>
      </c>
    </row>
    <row r="29" spans="1:6" x14ac:dyDescent="0.25">
      <c r="A29" s="1">
        <v>26</v>
      </c>
      <c r="B29" s="19">
        <v>28.425398000000001</v>
      </c>
      <c r="C29" s="19">
        <v>-107.51105</v>
      </c>
      <c r="D29" s="9">
        <f t="shared" si="0"/>
        <v>89.689643712205879</v>
      </c>
      <c r="E29" s="9">
        <f t="shared" si="1"/>
        <v>0.3103562877941215</v>
      </c>
      <c r="F29" s="20">
        <v>299</v>
      </c>
    </row>
    <row r="30" spans="1:6" x14ac:dyDescent="0.25">
      <c r="A30" s="1">
        <v>27</v>
      </c>
      <c r="B30" s="19">
        <v>28.425391999999999</v>
      </c>
      <c r="C30" s="19">
        <v>-107.51103999999999</v>
      </c>
      <c r="D30" s="9">
        <f t="shared" si="0"/>
        <v>89.516357032622366</v>
      </c>
      <c r="E30" s="9">
        <f t="shared" si="1"/>
        <v>0.48364296737763368</v>
      </c>
      <c r="F30">
        <v>0</v>
      </c>
    </row>
    <row r="31" spans="1:6" x14ac:dyDescent="0.25">
      <c r="A31" s="1">
        <v>28</v>
      </c>
      <c r="B31" s="19">
        <v>28.425395999999999</v>
      </c>
      <c r="C31" s="19">
        <v>-107.51103999999999</v>
      </c>
      <c r="D31" s="9">
        <f t="shared" si="0"/>
        <v>89.516939531911959</v>
      </c>
      <c r="E31" s="9">
        <f t="shared" si="1"/>
        <v>0.48306046808804126</v>
      </c>
      <c r="F31" s="20">
        <v>299</v>
      </c>
    </row>
    <row r="32" spans="1:6" x14ac:dyDescent="0.25">
      <c r="A32" s="1">
        <v>29</v>
      </c>
      <c r="B32" s="19">
        <v>28.425391999999999</v>
      </c>
      <c r="C32" s="19">
        <v>-107.51105</v>
      </c>
      <c r="D32" s="9">
        <f t="shared" si="0"/>
        <v>89.689082331077103</v>
      </c>
      <c r="E32" s="9">
        <f t="shared" si="1"/>
        <v>0.31091766892289741</v>
      </c>
      <c r="F32">
        <v>0</v>
      </c>
    </row>
    <row r="33" spans="1:6" x14ac:dyDescent="0.25">
      <c r="A33" s="1">
        <v>30</v>
      </c>
      <c r="B33">
        <v>28.425407</v>
      </c>
      <c r="C33" s="19">
        <v>-107.51105</v>
      </c>
      <c r="D33" s="9">
        <f t="shared" si="0"/>
        <v>89.690481993170508</v>
      </c>
      <c r="E33" s="9">
        <f t="shared" si="1"/>
        <v>0.30951800682949226</v>
      </c>
      <c r="F33" s="20">
        <v>299</v>
      </c>
    </row>
    <row r="34" spans="1:6" x14ac:dyDescent="0.25">
      <c r="A34" s="1">
        <v>31</v>
      </c>
      <c r="B34">
        <v>28.425407</v>
      </c>
      <c r="C34" s="19">
        <v>-107.51103000000001</v>
      </c>
      <c r="D34" s="9">
        <f t="shared" ref="D34" si="2">ATAN(ABS((B34 - B$3) / (C34 - C$3))) * 180 / PI( )</f>
        <v>89.34659506760778</v>
      </c>
      <c r="E34" s="9">
        <f t="shared" ref="E34" si="3">IF(AND(B34&gt;B$3,C34&gt;=C$3),90-D34,IF(AND(B34&gt;B$3,C34&lt;=C$3),270+D34,IF(AND(B34&lt;B$3,C34&gt;=C$3),90+D34,270-D34)))</f>
        <v>0.65340493239222042</v>
      </c>
      <c r="F34">
        <v>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526258372598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 E. Santiesteban Toca</dc:creator>
  <cp:lastModifiedBy>Cosme E. Santiesteban Toca</cp:lastModifiedBy>
  <dcterms:created xsi:type="dcterms:W3CDTF">2021-08-07T23:46:22Z</dcterms:created>
  <dcterms:modified xsi:type="dcterms:W3CDTF">2021-12-29T20:56:02Z</dcterms:modified>
</cp:coreProperties>
</file>