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e\Documents\coding\data_visualization\data\"/>
    </mc:Choice>
  </mc:AlternateContent>
  <bookViews>
    <workbookView xWindow="0" yWindow="0" windowWidth="19200" windowHeight="6430" activeTab="3"/>
  </bookViews>
  <sheets>
    <sheet name="Sheet1" sheetId="1" r:id="rId1"/>
    <sheet name="Sheet2" sheetId="2" r:id="rId2"/>
    <sheet name="graph" sheetId="3" r:id="rId3"/>
    <sheet name="python" sheetId="4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J9" i="3"/>
  <c r="H11" i="3"/>
  <c r="J11" i="3"/>
  <c r="H13" i="3"/>
  <c r="J13" i="3"/>
  <c r="H15" i="3"/>
  <c r="J15" i="3"/>
  <c r="H17" i="3"/>
  <c r="J17" i="3"/>
  <c r="H19" i="3"/>
  <c r="J19" i="3"/>
  <c r="H21" i="3"/>
  <c r="J21" i="3"/>
  <c r="H23" i="3"/>
  <c r="J23" i="3"/>
  <c r="H25" i="3"/>
  <c r="J25" i="3"/>
  <c r="H27" i="3"/>
  <c r="J27" i="3"/>
  <c r="H29" i="3"/>
  <c r="J29" i="3"/>
  <c r="H7" i="3"/>
  <c r="J7" i="3"/>
  <c r="M13" i="3"/>
  <c r="N14" i="3"/>
  <c r="N13" i="3"/>
  <c r="M14" i="3"/>
  <c r="H3" i="3"/>
  <c r="I3" i="3"/>
  <c r="H4" i="3"/>
  <c r="I4" i="3"/>
  <c r="H5" i="3"/>
  <c r="I5" i="3"/>
  <c r="H6" i="3"/>
  <c r="I6" i="3"/>
  <c r="I7" i="3"/>
  <c r="H8" i="3"/>
  <c r="I8" i="3"/>
  <c r="I9" i="3"/>
  <c r="H10" i="3"/>
  <c r="I10" i="3"/>
  <c r="I11" i="3"/>
  <c r="H12" i="3"/>
  <c r="I12" i="3"/>
  <c r="I13" i="3"/>
  <c r="H14" i="3"/>
  <c r="I14" i="3"/>
  <c r="I15" i="3"/>
  <c r="H16" i="3"/>
  <c r="I16" i="3"/>
  <c r="I17" i="3"/>
  <c r="H18" i="3"/>
  <c r="I18" i="3"/>
  <c r="I19" i="3"/>
  <c r="H20" i="3"/>
  <c r="I20" i="3"/>
  <c r="I21" i="3"/>
  <c r="H22" i="3"/>
  <c r="I22" i="3"/>
  <c r="I23" i="3"/>
  <c r="H24" i="3"/>
  <c r="I24" i="3"/>
  <c r="I25" i="3"/>
  <c r="H26" i="3"/>
  <c r="I26" i="3"/>
  <c r="I27" i="3"/>
  <c r="H28" i="3"/>
  <c r="I28" i="3"/>
  <c r="I29" i="3"/>
  <c r="H30" i="3"/>
  <c r="I30" i="3"/>
  <c r="I2" i="3"/>
  <c r="H2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K30" i="1"/>
  <c r="K28" i="1"/>
  <c r="K26" i="1"/>
  <c r="K24" i="1"/>
  <c r="K22" i="1"/>
  <c r="K20" i="1"/>
  <c r="K18" i="1"/>
  <c r="K16" i="1"/>
  <c r="K14" i="1"/>
  <c r="K12" i="1"/>
  <c r="K10" i="1"/>
  <c r="K8" i="1"/>
  <c r="D20" i="1"/>
  <c r="D21" i="1"/>
  <c r="D22" i="1"/>
  <c r="D23" i="1"/>
  <c r="D24" i="1"/>
  <c r="D25" i="1"/>
  <c r="D26" i="1"/>
  <c r="D27" i="1"/>
  <c r="D28" i="1"/>
  <c r="D29" i="1"/>
  <c r="D30" i="1"/>
  <c r="D19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<sst xmlns="http://schemas.openxmlformats.org/spreadsheetml/2006/main" count="359" uniqueCount="35">
  <si>
    <t>colonizer</t>
  </si>
  <si>
    <t>squid</t>
  </si>
  <si>
    <t>Apo</t>
  </si>
  <si>
    <t>MJM1100</t>
  </si>
  <si>
    <t>MJM2251</t>
  </si>
  <si>
    <t>w_inoc_init</t>
  </si>
  <si>
    <t>w_inoc_final</t>
  </si>
  <si>
    <t>lum_inoc</t>
  </si>
  <si>
    <t>w_E1_50</t>
  </si>
  <si>
    <t>w_E1_100</t>
  </si>
  <si>
    <t>w_M1_50</t>
  </si>
  <si>
    <t>w_M1_100</t>
  </si>
  <si>
    <t>lum_M1_vial</t>
  </si>
  <si>
    <t>lum_M1_tube</t>
  </si>
  <si>
    <t>w_M2_50</t>
  </si>
  <si>
    <t>lum_M2_vial</t>
  </si>
  <si>
    <t>lum_M2_tube</t>
  </si>
  <si>
    <t>w_E2_50</t>
  </si>
  <si>
    <t>w_E2_100</t>
  </si>
  <si>
    <t>w_M2_100</t>
  </si>
  <si>
    <t>CFU/LO_B</t>
  </si>
  <si>
    <t>CFU/LO_C</t>
  </si>
  <si>
    <t>NA</t>
  </si>
  <si>
    <t>CFU/LO_A</t>
  </si>
  <si>
    <t>Squid</t>
  </si>
  <si>
    <t>w_E1</t>
  </si>
  <si>
    <t>w_M1</t>
  </si>
  <si>
    <t>w_E2</t>
  </si>
  <si>
    <t>w_M2</t>
  </si>
  <si>
    <t>CFU/LO</t>
  </si>
  <si>
    <t>lum_M1</t>
  </si>
  <si>
    <t>lum_M2</t>
  </si>
  <si>
    <t>M1_corr</t>
  </si>
  <si>
    <t>M2_corr</t>
  </si>
  <si>
    <t>expelled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</si>
</sst>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CFU light organ vs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graph!$A$38</c:f>
              <c:strCache>
                <c:ptCount val="1"/>
                <c:pt idx="0">
                  <c:v>MJM1100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graph!$E$38:$E$43</c:f>
              <c:numCache>
                <c:formatCode>General</c:formatCode>
                <c:ptCount val="6"/>
                <c:pt idx="0">
                  <c:v>12.86</c:v>
                </c:pt>
                <c:pt idx="1">
                  <c:v>16.13</c:v>
                </c:pt>
                <c:pt idx="2">
                  <c:v>32.369999999999997</c:v>
                </c:pt>
                <c:pt idx="3">
                  <c:v>28.369999999999997</c:v>
                </c:pt>
                <c:pt idx="4">
                  <c:v>38</c:v>
                </c:pt>
                <c:pt idx="5">
                  <c:v>62.269999999999996</c:v>
                </c:pt>
              </c:numCache>
            </c:numRef>
          </c:xVal>
          <c:yVal>
            <c:numRef>
              <c:f>graph!$C$38:$C$43</c:f>
              <c:numCache>
                <c:formatCode>General</c:formatCode>
                <c:ptCount val="6"/>
                <c:pt idx="0">
                  <c:v>6160</c:v>
                </c:pt>
                <c:pt idx="1">
                  <c:v>2940</c:v>
                </c:pt>
                <c:pt idx="2">
                  <c:v>26320</c:v>
                </c:pt>
                <c:pt idx="3">
                  <c:v>2100</c:v>
                </c:pt>
                <c:pt idx="4">
                  <c:v>78820</c:v>
                </c:pt>
                <c:pt idx="5">
                  <c:v>44380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1-4D12-8F48-BE0CD8365848}"/>
            </c:ext>
          </c:extLst>
        </c:ser>
        <c:ser>
          <c:idx val="1"/>
          <c:order val="1"/>
          <c:tx>
            <c:strRef>
              <c:f>graph!$A$44</c:f>
              <c:strCache>
                <c:ptCount val="1"/>
                <c:pt idx="0">
                  <c:v>MJM2251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graph!$E$44:$E$49</c:f>
              <c:numCache>
                <c:formatCode>General</c:formatCode>
                <c:ptCount val="6"/>
                <c:pt idx="0">
                  <c:v>25.64</c:v>
                </c:pt>
                <c:pt idx="1">
                  <c:v>12.19</c:v>
                </c:pt>
                <c:pt idx="2">
                  <c:v>8.1499999999999986</c:v>
                </c:pt>
                <c:pt idx="3">
                  <c:v>40.61</c:v>
                </c:pt>
                <c:pt idx="4">
                  <c:v>11.82</c:v>
                </c:pt>
                <c:pt idx="5">
                  <c:v>7.72</c:v>
                </c:pt>
              </c:numCache>
            </c:numRef>
          </c:xVal>
          <c:yVal>
            <c:numRef>
              <c:f>graph!$C$44:$C$49</c:f>
              <c:numCache>
                <c:formatCode>General</c:formatCode>
                <c:ptCount val="6"/>
                <c:pt idx="0">
                  <c:v>39200</c:v>
                </c:pt>
                <c:pt idx="1">
                  <c:v>15680</c:v>
                </c:pt>
                <c:pt idx="2">
                  <c:v>23520</c:v>
                </c:pt>
                <c:pt idx="3">
                  <c:v>66920</c:v>
                </c:pt>
                <c:pt idx="4">
                  <c:v>65660</c:v>
                </c:pt>
                <c:pt idx="5">
                  <c:v>11480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1-4D12-8F48-BE0CD8365848}"/>
            </c:ext>
          </c:extLst>
        </c:ser>
        <c:ser>
          <c:idx val="2"/>
          <c:order val="2"/>
          <c:tx>
            <c:strRef>
              <c:f>graph!$A$33</c:f>
              <c:strCache>
                <c:ptCount val="1"/>
                <c:pt idx="0">
                  <c:v>Apo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graph!$C$33:$C$37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1-4D12-8F48-BE0CD836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7736"/>
        <c:axId val="154458128"/>
      </c:scatterChart>
      <c:valAx>
        <c:axId val="15445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 expelled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8128"/>
        <c:crosses val="autoZero"/>
        <c:crossBetween val="midCat"/>
      </c:valAx>
      <c:valAx>
        <c:axId val="1544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CFU/light organ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CFU light organ vs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graph!$A$38</c:f>
              <c:strCache>
                <c:ptCount val="1"/>
                <c:pt idx="0">
                  <c:v>MJM1100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graph!$C$38:$C$43</c:f>
              <c:numCache>
                <c:formatCode>General</c:formatCode>
                <c:ptCount val="6"/>
                <c:pt idx="0">
                  <c:v>6160</c:v>
                </c:pt>
                <c:pt idx="1">
                  <c:v>2940</c:v>
                </c:pt>
                <c:pt idx="2">
                  <c:v>26320</c:v>
                </c:pt>
                <c:pt idx="3">
                  <c:v>2100</c:v>
                </c:pt>
                <c:pt idx="4">
                  <c:v>78820</c:v>
                </c:pt>
                <c:pt idx="5">
                  <c:v>44380</c:v>
                </c:pt>
              </c:numCache>
            </c:numRef>
          </c:xVal>
          <c:yVal>
            <c:numRef>
              <c:f>graph!$E$38:$E$43</c:f>
              <c:numCache>
                <c:formatCode>General</c:formatCode>
                <c:ptCount val="6"/>
                <c:pt idx="0">
                  <c:v>12.86</c:v>
                </c:pt>
                <c:pt idx="1">
                  <c:v>16.13</c:v>
                </c:pt>
                <c:pt idx="2">
                  <c:v>32.369999999999997</c:v>
                </c:pt>
                <c:pt idx="3">
                  <c:v>28.369999999999997</c:v>
                </c:pt>
                <c:pt idx="4">
                  <c:v>38</c:v>
                </c:pt>
                <c:pt idx="5">
                  <c:v>62.269999999999996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9-4451-B1A4-85D2C2641B63}"/>
            </c:ext>
          </c:extLst>
        </c:ser>
        <c:ser>
          <c:idx val="1"/>
          <c:order val="1"/>
          <c:tx>
            <c:strRef>
              <c:f>graph!$A$44</c:f>
              <c:strCache>
                <c:ptCount val="1"/>
                <c:pt idx="0">
                  <c:v>MJM2251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graph!$C$44:$C$49</c:f>
              <c:numCache>
                <c:formatCode>General</c:formatCode>
                <c:ptCount val="6"/>
                <c:pt idx="0">
                  <c:v>39200</c:v>
                </c:pt>
                <c:pt idx="1">
                  <c:v>15680</c:v>
                </c:pt>
                <c:pt idx="2">
                  <c:v>23520</c:v>
                </c:pt>
                <c:pt idx="3">
                  <c:v>66920</c:v>
                </c:pt>
                <c:pt idx="4">
                  <c:v>65660</c:v>
                </c:pt>
                <c:pt idx="5">
                  <c:v>11480</c:v>
                </c:pt>
              </c:numCache>
            </c:numRef>
          </c:xVal>
          <c:yVal>
            <c:numRef>
              <c:f>graph!$E$44:$E$49</c:f>
              <c:numCache>
                <c:formatCode>General</c:formatCode>
                <c:ptCount val="6"/>
                <c:pt idx="0">
                  <c:v>25.64</c:v>
                </c:pt>
                <c:pt idx="1">
                  <c:v>12.19</c:v>
                </c:pt>
                <c:pt idx="2">
                  <c:v>8.1499999999999986</c:v>
                </c:pt>
                <c:pt idx="3">
                  <c:v>40.61</c:v>
                </c:pt>
                <c:pt idx="4">
                  <c:v>11.82</c:v>
                </c:pt>
                <c:pt idx="5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9-4451-B1A4-85D2C2641B63}"/>
            </c:ext>
          </c:extLst>
        </c:ser>
        <c:ser>
          <c:idx val="2"/>
          <c:order val="2"/>
          <c:tx>
            <c:strRef>
              <c:f>graph!$A$33</c:f>
              <c:strCache>
                <c:ptCount val="1"/>
                <c:pt idx="0">
                  <c:v>Apo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graph!$E$33:$E$37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9-4451-B1A4-85D2C264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0088"/>
        <c:axId val="154460480"/>
      </c:scatterChart>
      <c:valAx>
        <c:axId val="15446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CFU/light organ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0480"/>
        <c:crosses val="autoZero"/>
        <c:crossBetween val="midCat"/>
      </c:valAx>
      <c:valAx>
        <c:axId val="1544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 expelled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CFU light organ vs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graph!$A$38</c:f>
              <c:strCache>
                <c:ptCount val="1"/>
                <c:pt idx="0">
                  <c:v>MJM1100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graph!$E$38:$E$43</c:f>
              <c:numCache>
                <c:formatCode>General</c:formatCode>
                <c:ptCount val="6"/>
                <c:pt idx="0">
                  <c:v>12.86</c:v>
                </c:pt>
                <c:pt idx="1">
                  <c:v>16.13</c:v>
                </c:pt>
                <c:pt idx="2">
                  <c:v>32.369999999999997</c:v>
                </c:pt>
                <c:pt idx="3">
                  <c:v>28.369999999999997</c:v>
                </c:pt>
                <c:pt idx="4">
                  <c:v>38</c:v>
                </c:pt>
                <c:pt idx="5">
                  <c:v>62.269999999999996</c:v>
                </c:pt>
              </c:numCache>
            </c:numRef>
          </c:xVal>
          <c:yVal>
            <c:numRef>
              <c:f>graph!$C$38:$C$43</c:f>
              <c:numCache>
                <c:formatCode>General</c:formatCode>
                <c:ptCount val="6"/>
                <c:pt idx="0">
                  <c:v>6160</c:v>
                </c:pt>
                <c:pt idx="1">
                  <c:v>2940</c:v>
                </c:pt>
                <c:pt idx="2">
                  <c:v>26320</c:v>
                </c:pt>
                <c:pt idx="3">
                  <c:v>2100</c:v>
                </c:pt>
                <c:pt idx="4">
                  <c:v>78820</c:v>
                </c:pt>
                <c:pt idx="5">
                  <c:v>44380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4-4BB7-AF62-4B73263241DE}"/>
            </c:ext>
          </c:extLst>
        </c:ser>
        <c:ser>
          <c:idx val="1"/>
          <c:order val="1"/>
          <c:tx>
            <c:strRef>
              <c:f>graph!$A$44</c:f>
              <c:strCache>
                <c:ptCount val="1"/>
                <c:pt idx="0">
                  <c:v>MJM2251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2012899651193177E-2"/>
                  <c:y val="2.9698657996771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graph!$E$44:$E$49</c:f>
              <c:numCache>
                <c:formatCode>General</c:formatCode>
                <c:ptCount val="6"/>
                <c:pt idx="0">
                  <c:v>25.64</c:v>
                </c:pt>
                <c:pt idx="1">
                  <c:v>12.19</c:v>
                </c:pt>
                <c:pt idx="2">
                  <c:v>8.1499999999999986</c:v>
                </c:pt>
                <c:pt idx="3">
                  <c:v>40.61</c:v>
                </c:pt>
                <c:pt idx="4">
                  <c:v>11.82</c:v>
                </c:pt>
                <c:pt idx="5">
                  <c:v>7.72</c:v>
                </c:pt>
              </c:numCache>
            </c:numRef>
          </c:xVal>
          <c:yVal>
            <c:numRef>
              <c:f>graph!$C$44:$C$49</c:f>
              <c:numCache>
                <c:formatCode>General</c:formatCode>
                <c:ptCount val="6"/>
                <c:pt idx="0">
                  <c:v>39200</c:v>
                </c:pt>
                <c:pt idx="1">
                  <c:v>15680</c:v>
                </c:pt>
                <c:pt idx="2">
                  <c:v>23520</c:v>
                </c:pt>
                <c:pt idx="3">
                  <c:v>66920</c:v>
                </c:pt>
                <c:pt idx="4">
                  <c:v>65660</c:v>
                </c:pt>
                <c:pt idx="5">
                  <c:v>11480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4-4BB7-AF62-4B73263241DE}"/>
            </c:ext>
          </c:extLst>
        </c:ser>
        <c:ser>
          <c:idx val="2"/>
          <c:order val="2"/>
          <c:tx>
            <c:strRef>
              <c:f>graph!$A$33</c:f>
              <c:strCache>
                <c:ptCount val="1"/>
                <c:pt idx="0">
                  <c:v>Apo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graph!$C$33:$C$37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4-4BB7-AF62-4B732632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1656"/>
        <c:axId val="154462440"/>
      </c:scatterChart>
      <c:valAx>
        <c:axId val="15446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 expelled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2440"/>
        <c:crosses val="autoZero"/>
        <c:crossBetween val="midCat"/>
      </c:valAx>
      <c:valAx>
        <c:axId val="1544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CFU/light organ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2 CFU light organ vs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graph!$A$38</c:f>
              <c:strCache>
                <c:ptCount val="1"/>
                <c:pt idx="0">
                  <c:v>MJM1100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graph!$C$38:$C$43</c:f>
              <c:numCache>
                <c:formatCode>General</c:formatCode>
                <c:ptCount val="6"/>
                <c:pt idx="0">
                  <c:v>6160</c:v>
                </c:pt>
                <c:pt idx="1">
                  <c:v>2940</c:v>
                </c:pt>
                <c:pt idx="2">
                  <c:v>26320</c:v>
                </c:pt>
                <c:pt idx="3">
                  <c:v>2100</c:v>
                </c:pt>
                <c:pt idx="4">
                  <c:v>78820</c:v>
                </c:pt>
                <c:pt idx="5">
                  <c:v>44380</c:v>
                </c:pt>
              </c:numCache>
            </c:numRef>
          </c:xVal>
          <c:yVal>
            <c:numRef>
              <c:f>graph!$E$38:$E$43</c:f>
              <c:numCache>
                <c:formatCode>General</c:formatCode>
                <c:ptCount val="6"/>
                <c:pt idx="0">
                  <c:v>12.86</c:v>
                </c:pt>
                <c:pt idx="1">
                  <c:v>16.13</c:v>
                </c:pt>
                <c:pt idx="2">
                  <c:v>32.369999999999997</c:v>
                </c:pt>
                <c:pt idx="3">
                  <c:v>28.369999999999997</c:v>
                </c:pt>
                <c:pt idx="4">
                  <c:v>38</c:v>
                </c:pt>
                <c:pt idx="5">
                  <c:v>62.269999999999996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4E71-9556-08EEECE061AE}"/>
            </c:ext>
          </c:extLst>
        </c:ser>
        <c:ser>
          <c:idx val="1"/>
          <c:order val="1"/>
          <c:tx>
            <c:strRef>
              <c:f>graph!$A$44</c:f>
              <c:strCache>
                <c:ptCount val="1"/>
                <c:pt idx="0">
                  <c:v>MJM2251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graph!$C$44:$C$49</c:f>
              <c:numCache>
                <c:formatCode>General</c:formatCode>
                <c:ptCount val="6"/>
                <c:pt idx="0">
                  <c:v>39200</c:v>
                </c:pt>
                <c:pt idx="1">
                  <c:v>15680</c:v>
                </c:pt>
                <c:pt idx="2">
                  <c:v>23520</c:v>
                </c:pt>
                <c:pt idx="3">
                  <c:v>66920</c:v>
                </c:pt>
                <c:pt idx="4">
                  <c:v>65660</c:v>
                </c:pt>
                <c:pt idx="5">
                  <c:v>11480</c:v>
                </c:pt>
              </c:numCache>
            </c:numRef>
          </c:xVal>
          <c:yVal>
            <c:numRef>
              <c:f>graph!$E$44:$E$49</c:f>
              <c:numCache>
                <c:formatCode>General</c:formatCode>
                <c:ptCount val="6"/>
                <c:pt idx="0">
                  <c:v>25.64</c:v>
                </c:pt>
                <c:pt idx="1">
                  <c:v>12.19</c:v>
                </c:pt>
                <c:pt idx="2">
                  <c:v>8.1499999999999986</c:v>
                </c:pt>
                <c:pt idx="3">
                  <c:v>40.61</c:v>
                </c:pt>
                <c:pt idx="4">
                  <c:v>11.82</c:v>
                </c:pt>
                <c:pt idx="5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C-4E71-9556-08EEECE061AE}"/>
            </c:ext>
          </c:extLst>
        </c:ser>
        <c:ser>
          <c:idx val="2"/>
          <c:order val="2"/>
          <c:tx>
            <c:strRef>
              <c:f>graph!$A$33</c:f>
              <c:strCache>
                <c:ptCount val="1"/>
                <c:pt idx="0">
                  <c:v>Apo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graph!$E$33:$E$37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C-4E71-9556-08EEECE0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2832"/>
        <c:axId val="154463224"/>
      </c:scatterChart>
      <c:valAx>
        <c:axId val="15446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CFU/light organ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3224"/>
        <c:crosses val="autoZero"/>
        <c:crossBetween val="midCat"/>
      </c:valAx>
      <c:valAx>
        <c:axId val="1544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 expelled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33</xdr:row>
      <xdr:rowOff>57150</xdr:rowOff>
    </xdr:from>
    <xdr:to>
      <xdr:col>15</xdr:col>
      <xdr:colOff>565149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48</xdr:row>
      <xdr:rowOff>127000</xdr:rowOff>
    </xdr:from>
    <xdr:to>
      <xdr:col>15</xdr:col>
      <xdr:colOff>600075</xdr:colOff>
      <xdr:row>63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81644</xdr:colOff>
      <xdr:row>33</xdr:row>
      <xdr:rowOff>9071</xdr:rowOff>
    </xdr:from>
    <xdr:to>
      <xdr:col>25</xdr:col>
      <xdr:colOff>592819</xdr:colOff>
      <xdr:row>47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136073</xdr:colOff>
      <xdr:row>48</xdr:row>
      <xdr:rowOff>154215</xdr:rowOff>
    </xdr:from>
    <xdr:to>
      <xdr:col>26</xdr:col>
      <xdr:colOff>39462</xdr:colOff>
      <xdr:row>63</xdr:row>
      <xdr:rowOff>135165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H8" workbookViewId="0">
      <selection activeCell="N18" sqref="N18"/>
    </sheetView>
  </sheetViews>
  <sheetFormatPr defaultRowHeight="14.5" x14ac:dyDescent="0.35"/>
  <cols>
    <col min="1" max="1" width="9.81640625" customWidth="1"/>
    <col min="2" max="2" width="6.453125" customWidth="1"/>
    <col min="3" max="3" width="10.36328125" bestFit="1" customWidth="1"/>
    <col min="4" max="4" width="11.36328125" bestFit="1" customWidth="1"/>
    <col min="5" max="5" width="8.453125" bestFit="1" customWidth="1"/>
    <col min="7" max="7" width="9.26953125" bestFit="1" customWidth="1"/>
    <col min="9" max="9" width="10" bestFit="1" customWidth="1"/>
    <col min="10" max="10" width="11.54296875" bestFit="1" customWidth="1"/>
    <col min="11" max="11" width="12.54296875" bestFit="1" customWidth="1"/>
    <col min="14" max="14" width="9" bestFit="1" customWidth="1"/>
    <col min="15" max="15" width="10" bestFit="1" customWidth="1"/>
    <col min="16" max="16" width="11.54296875" bestFit="1" customWidth="1"/>
    <col min="17" max="17" width="12.54296875" bestFit="1" customWidth="1"/>
    <col min="18" max="19" width="9.1796875" bestFit="1" customWidth="1"/>
  </cols>
  <sheetData>
    <row r="1" spans="1:20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17</v>
      </c>
      <c r="M1" t="s">
        <v>18</v>
      </c>
      <c r="N1" t="s">
        <v>14</v>
      </c>
      <c r="O1" t="s">
        <v>19</v>
      </c>
      <c r="P1" t="s">
        <v>15</v>
      </c>
      <c r="Q1" t="s">
        <v>16</v>
      </c>
      <c r="R1" t="s">
        <v>20</v>
      </c>
      <c r="S1" t="s">
        <v>21</v>
      </c>
      <c r="T1" t="s">
        <v>23</v>
      </c>
    </row>
    <row r="2" spans="1:20" x14ac:dyDescent="0.35">
      <c r="A2" t="s">
        <v>2</v>
      </c>
      <c r="B2">
        <v>1</v>
      </c>
      <c r="C2">
        <v>0</v>
      </c>
      <c r="D2">
        <v>0</v>
      </c>
      <c r="E2">
        <v>-26</v>
      </c>
      <c r="F2">
        <v>0</v>
      </c>
      <c r="G2">
        <v>0</v>
      </c>
      <c r="H2">
        <v>0</v>
      </c>
      <c r="I2">
        <v>0</v>
      </c>
      <c r="J2">
        <v>1239</v>
      </c>
      <c r="K2" t="s">
        <v>22</v>
      </c>
      <c r="L2" t="s">
        <v>22</v>
      </c>
      <c r="M2">
        <v>0</v>
      </c>
      <c r="N2" t="s">
        <v>22</v>
      </c>
      <c r="O2">
        <v>0</v>
      </c>
      <c r="P2">
        <v>459</v>
      </c>
      <c r="Q2">
        <v>-9</v>
      </c>
      <c r="R2" t="s">
        <v>22</v>
      </c>
      <c r="S2" t="s">
        <v>22</v>
      </c>
      <c r="T2">
        <v>0</v>
      </c>
    </row>
    <row r="3" spans="1:20" x14ac:dyDescent="0.35">
      <c r="A3" t="s">
        <v>2</v>
      </c>
      <c r="B3">
        <v>2</v>
      </c>
      <c r="C3">
        <v>0</v>
      </c>
      <c r="D3">
        <v>0</v>
      </c>
      <c r="E3">
        <v>-47</v>
      </c>
      <c r="F3">
        <v>0</v>
      </c>
      <c r="G3">
        <v>0</v>
      </c>
      <c r="H3">
        <v>0</v>
      </c>
      <c r="I3">
        <v>0</v>
      </c>
      <c r="J3">
        <v>532</v>
      </c>
      <c r="K3" t="s">
        <v>22</v>
      </c>
      <c r="L3" t="s">
        <v>22</v>
      </c>
      <c r="M3">
        <v>0</v>
      </c>
      <c r="N3" t="s">
        <v>22</v>
      </c>
      <c r="O3">
        <v>0</v>
      </c>
      <c r="P3">
        <v>187</v>
      </c>
      <c r="Q3">
        <v>-3</v>
      </c>
      <c r="R3" t="s">
        <v>22</v>
      </c>
      <c r="S3" t="s">
        <v>22</v>
      </c>
      <c r="T3">
        <v>0</v>
      </c>
    </row>
    <row r="4" spans="1:20" x14ac:dyDescent="0.35">
      <c r="A4" t="s">
        <v>2</v>
      </c>
      <c r="B4">
        <v>3</v>
      </c>
      <c r="C4">
        <v>0</v>
      </c>
      <c r="D4">
        <v>0</v>
      </c>
      <c r="E4">
        <v>-43</v>
      </c>
      <c r="F4">
        <v>0</v>
      </c>
      <c r="G4">
        <v>0</v>
      </c>
      <c r="H4">
        <v>0</v>
      </c>
      <c r="I4">
        <v>0</v>
      </c>
      <c r="J4">
        <v>752</v>
      </c>
      <c r="K4" t="s">
        <v>22</v>
      </c>
      <c r="L4" t="s">
        <v>22</v>
      </c>
      <c r="M4">
        <v>0</v>
      </c>
      <c r="N4" t="s">
        <v>22</v>
      </c>
      <c r="O4">
        <v>0</v>
      </c>
      <c r="P4">
        <v>683</v>
      </c>
      <c r="Q4">
        <v>-4</v>
      </c>
      <c r="R4" t="s">
        <v>22</v>
      </c>
      <c r="S4" t="s">
        <v>22</v>
      </c>
      <c r="T4">
        <v>0</v>
      </c>
    </row>
    <row r="5" spans="1:20" x14ac:dyDescent="0.35">
      <c r="A5" t="s">
        <v>2</v>
      </c>
      <c r="B5">
        <v>4</v>
      </c>
      <c r="C5">
        <v>0</v>
      </c>
      <c r="D5">
        <v>0</v>
      </c>
      <c r="E5">
        <v>-40</v>
      </c>
      <c r="F5">
        <v>0</v>
      </c>
      <c r="G5">
        <v>0</v>
      </c>
      <c r="H5">
        <v>0</v>
      </c>
      <c r="I5">
        <v>0</v>
      </c>
      <c r="J5">
        <v>853</v>
      </c>
      <c r="K5" t="s">
        <v>22</v>
      </c>
      <c r="L5" t="s">
        <v>22</v>
      </c>
      <c r="M5">
        <v>0</v>
      </c>
      <c r="N5" t="s">
        <v>22</v>
      </c>
      <c r="O5">
        <v>0</v>
      </c>
      <c r="P5">
        <v>-42</v>
      </c>
      <c r="Q5">
        <v>1</v>
      </c>
      <c r="R5" t="s">
        <v>22</v>
      </c>
      <c r="S5" t="s">
        <v>22</v>
      </c>
      <c r="T5">
        <v>0</v>
      </c>
    </row>
    <row r="6" spans="1:20" x14ac:dyDescent="0.35">
      <c r="A6" t="s">
        <v>2</v>
      </c>
      <c r="B6">
        <v>5</v>
      </c>
      <c r="C6">
        <v>0</v>
      </c>
      <c r="D6">
        <v>0</v>
      </c>
      <c r="E6">
        <v>-7</v>
      </c>
      <c r="F6">
        <v>0</v>
      </c>
      <c r="G6">
        <v>0</v>
      </c>
      <c r="H6">
        <v>0</v>
      </c>
      <c r="I6">
        <v>0</v>
      </c>
      <c r="J6">
        <v>303</v>
      </c>
      <c r="K6" t="s">
        <v>22</v>
      </c>
      <c r="L6" t="s">
        <v>22</v>
      </c>
      <c r="M6">
        <v>0</v>
      </c>
      <c r="N6" t="s">
        <v>22</v>
      </c>
      <c r="O6">
        <v>0</v>
      </c>
      <c r="P6">
        <v>269</v>
      </c>
      <c r="Q6">
        <v>0</v>
      </c>
      <c r="R6" t="s">
        <v>22</v>
      </c>
      <c r="S6" t="s">
        <v>22</v>
      </c>
      <c r="T6">
        <v>0</v>
      </c>
    </row>
    <row r="7" spans="1:20" x14ac:dyDescent="0.35">
      <c r="A7" t="s">
        <v>3</v>
      </c>
      <c r="B7">
        <v>1</v>
      </c>
      <c r="C7">
        <v>2.67</v>
      </c>
      <c r="D7">
        <f>381/50</f>
        <v>7.62</v>
      </c>
      <c r="E7">
        <v>-8</v>
      </c>
      <c r="F7">
        <v>0</v>
      </c>
      <c r="G7">
        <v>0</v>
      </c>
      <c r="H7">
        <v>0</v>
      </c>
      <c r="I7">
        <v>0</v>
      </c>
      <c r="J7">
        <v>4000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>
        <v>0</v>
      </c>
      <c r="S7">
        <v>0</v>
      </c>
      <c r="T7" t="s">
        <v>22</v>
      </c>
    </row>
    <row r="8" spans="1:20" x14ac:dyDescent="0.35">
      <c r="A8" t="s">
        <v>3</v>
      </c>
      <c r="B8">
        <v>2</v>
      </c>
      <c r="C8">
        <v>2.67</v>
      </c>
      <c r="D8">
        <f t="shared" ref="D8:D18" si="0">381/50</f>
        <v>7.62</v>
      </c>
      <c r="E8">
        <v>18</v>
      </c>
      <c r="F8">
        <v>0</v>
      </c>
      <c r="G8">
        <v>0.02</v>
      </c>
      <c r="H8">
        <v>0.14000000000000001</v>
      </c>
      <c r="I8">
        <v>0.17</v>
      </c>
      <c r="J8">
        <v>3896</v>
      </c>
      <c r="K8">
        <f>-46+37</f>
        <v>-9</v>
      </c>
      <c r="L8">
        <v>0</v>
      </c>
      <c r="M8">
        <v>0.06</v>
      </c>
      <c r="N8">
        <v>12.92</v>
      </c>
      <c r="O8">
        <v>15.72</v>
      </c>
      <c r="P8">
        <v>3060</v>
      </c>
      <c r="Q8">
        <v>8426</v>
      </c>
      <c r="R8">
        <v>6160</v>
      </c>
      <c r="S8">
        <v>8400</v>
      </c>
      <c r="T8" t="s">
        <v>22</v>
      </c>
    </row>
    <row r="9" spans="1:20" x14ac:dyDescent="0.35">
      <c r="A9" t="s">
        <v>3</v>
      </c>
      <c r="B9">
        <v>3</v>
      </c>
      <c r="C9">
        <v>2.67</v>
      </c>
      <c r="D9">
        <f t="shared" si="0"/>
        <v>7.62</v>
      </c>
      <c r="E9">
        <v>2</v>
      </c>
      <c r="F9">
        <v>0</v>
      </c>
      <c r="G9">
        <v>0</v>
      </c>
      <c r="H9">
        <v>0.86</v>
      </c>
      <c r="I9">
        <v>0.81</v>
      </c>
      <c r="J9">
        <v>11460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>
        <v>33880</v>
      </c>
      <c r="S9">
        <v>42000</v>
      </c>
      <c r="T9" t="s">
        <v>22</v>
      </c>
    </row>
    <row r="10" spans="1:20" x14ac:dyDescent="0.35">
      <c r="A10" t="s">
        <v>3</v>
      </c>
      <c r="B10">
        <v>4</v>
      </c>
      <c r="C10">
        <v>2.67</v>
      </c>
      <c r="D10">
        <f t="shared" si="0"/>
        <v>7.62</v>
      </c>
      <c r="E10">
        <v>-3</v>
      </c>
      <c r="F10">
        <v>0</v>
      </c>
      <c r="G10">
        <v>0</v>
      </c>
      <c r="H10">
        <v>0.06</v>
      </c>
      <c r="I10">
        <v>0.05</v>
      </c>
      <c r="J10">
        <v>1967</v>
      </c>
      <c r="K10">
        <f>-46+42819</f>
        <v>42773</v>
      </c>
      <c r="L10">
        <v>0</v>
      </c>
      <c r="M10">
        <v>0.03</v>
      </c>
      <c r="N10">
        <v>16.16</v>
      </c>
      <c r="O10">
        <v>11.72</v>
      </c>
      <c r="P10">
        <v>4277</v>
      </c>
      <c r="Q10">
        <v>9776</v>
      </c>
      <c r="R10">
        <v>2940</v>
      </c>
      <c r="S10">
        <v>2800</v>
      </c>
      <c r="T10" t="s">
        <v>22</v>
      </c>
    </row>
    <row r="11" spans="1:20" x14ac:dyDescent="0.35">
      <c r="A11" t="s">
        <v>3</v>
      </c>
      <c r="B11">
        <v>5</v>
      </c>
      <c r="C11">
        <v>2.67</v>
      </c>
      <c r="D11">
        <f t="shared" si="0"/>
        <v>7.62</v>
      </c>
      <c r="E11">
        <v>-19</v>
      </c>
      <c r="F11">
        <v>0.02</v>
      </c>
      <c r="G11">
        <v>0</v>
      </c>
      <c r="H11">
        <v>0.18</v>
      </c>
      <c r="I11">
        <v>0.19</v>
      </c>
      <c r="J11">
        <v>26498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>
        <v>133980</v>
      </c>
      <c r="S11">
        <v>156800</v>
      </c>
      <c r="T11" t="s">
        <v>22</v>
      </c>
    </row>
    <row r="12" spans="1:20" x14ac:dyDescent="0.35">
      <c r="A12" t="s">
        <v>3</v>
      </c>
      <c r="B12">
        <v>6</v>
      </c>
      <c r="C12">
        <v>2.67</v>
      </c>
      <c r="D12">
        <f t="shared" si="0"/>
        <v>7.62</v>
      </c>
      <c r="E12">
        <v>1</v>
      </c>
      <c r="F12">
        <v>0</v>
      </c>
      <c r="G12">
        <v>0.01</v>
      </c>
      <c r="H12">
        <v>0.08</v>
      </c>
      <c r="I12">
        <v>0.05</v>
      </c>
      <c r="J12">
        <v>12955</v>
      </c>
      <c r="K12">
        <f>-46+39476</f>
        <v>39430</v>
      </c>
      <c r="L12">
        <v>0</v>
      </c>
      <c r="M12">
        <v>0.03</v>
      </c>
      <c r="N12">
        <v>32.4</v>
      </c>
      <c r="O12" t="s">
        <v>22</v>
      </c>
      <c r="P12">
        <v>14900</v>
      </c>
      <c r="Q12">
        <v>31241</v>
      </c>
      <c r="R12">
        <v>26320</v>
      </c>
      <c r="S12">
        <v>5600</v>
      </c>
      <c r="T12" t="s">
        <v>22</v>
      </c>
    </row>
    <row r="13" spans="1:20" x14ac:dyDescent="0.35">
      <c r="A13" t="s">
        <v>3</v>
      </c>
      <c r="B13">
        <v>7</v>
      </c>
      <c r="C13">
        <v>2.67</v>
      </c>
      <c r="D13">
        <f t="shared" si="0"/>
        <v>7.62</v>
      </c>
      <c r="E13">
        <v>299</v>
      </c>
      <c r="F13">
        <v>0</v>
      </c>
      <c r="G13">
        <v>0.02</v>
      </c>
      <c r="H13">
        <v>1</v>
      </c>
      <c r="I13">
        <v>0.93</v>
      </c>
      <c r="J13">
        <v>44536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>
        <v>122920</v>
      </c>
      <c r="S13">
        <v>193200</v>
      </c>
      <c r="T13" t="s">
        <v>22</v>
      </c>
    </row>
    <row r="14" spans="1:20" x14ac:dyDescent="0.35">
      <c r="A14" t="s">
        <v>3</v>
      </c>
      <c r="B14">
        <v>8</v>
      </c>
      <c r="C14">
        <v>2.67</v>
      </c>
      <c r="D14">
        <f t="shared" si="0"/>
        <v>7.62</v>
      </c>
      <c r="E14">
        <v>321</v>
      </c>
      <c r="F14">
        <v>0</v>
      </c>
      <c r="G14">
        <v>0</v>
      </c>
      <c r="H14">
        <v>0.12</v>
      </c>
      <c r="I14">
        <v>7.0000000000000007E-2</v>
      </c>
      <c r="J14">
        <v>875</v>
      </c>
      <c r="K14">
        <f>-46+109607</f>
        <v>109561</v>
      </c>
      <c r="L14">
        <v>3.22</v>
      </c>
      <c r="M14">
        <v>3.71</v>
      </c>
      <c r="N14">
        <v>32.08</v>
      </c>
      <c r="O14">
        <v>26.24</v>
      </c>
      <c r="P14">
        <v>447</v>
      </c>
      <c r="Q14">
        <v>3</v>
      </c>
      <c r="R14">
        <v>2100</v>
      </c>
      <c r="S14">
        <v>5600</v>
      </c>
      <c r="T14" t="s">
        <v>22</v>
      </c>
    </row>
    <row r="15" spans="1:20" x14ac:dyDescent="0.35">
      <c r="A15" t="s">
        <v>3</v>
      </c>
      <c r="B15">
        <v>9</v>
      </c>
      <c r="C15">
        <v>2.67</v>
      </c>
      <c r="D15">
        <f t="shared" si="0"/>
        <v>7.62</v>
      </c>
      <c r="E15">
        <v>314</v>
      </c>
      <c r="F15">
        <v>0</v>
      </c>
      <c r="G15">
        <v>0</v>
      </c>
      <c r="H15">
        <v>0.42</v>
      </c>
      <c r="I15">
        <v>0.33</v>
      </c>
      <c r="J15">
        <v>36992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>
        <v>68040</v>
      </c>
      <c r="S15">
        <v>44800</v>
      </c>
      <c r="T15" t="s">
        <v>22</v>
      </c>
    </row>
    <row r="16" spans="1:20" x14ac:dyDescent="0.35">
      <c r="A16" t="s">
        <v>3</v>
      </c>
      <c r="B16">
        <v>10</v>
      </c>
      <c r="C16">
        <v>2.67</v>
      </c>
      <c r="D16">
        <f t="shared" si="0"/>
        <v>7.62</v>
      </c>
      <c r="E16">
        <v>310</v>
      </c>
      <c r="F16">
        <v>0</v>
      </c>
      <c r="G16">
        <v>0</v>
      </c>
      <c r="H16">
        <v>0.2</v>
      </c>
      <c r="I16">
        <v>0.17</v>
      </c>
      <c r="J16">
        <v>30561</v>
      </c>
      <c r="K16">
        <f>-46+80924</f>
        <v>80878</v>
      </c>
      <c r="L16">
        <v>0</v>
      </c>
      <c r="M16">
        <v>0</v>
      </c>
      <c r="N16">
        <v>38</v>
      </c>
      <c r="O16" t="s">
        <v>22</v>
      </c>
      <c r="P16">
        <v>29275</v>
      </c>
      <c r="Q16">
        <v>70514</v>
      </c>
      <c r="R16">
        <v>78820</v>
      </c>
      <c r="S16">
        <v>81200</v>
      </c>
      <c r="T16" t="s">
        <v>22</v>
      </c>
    </row>
    <row r="17" spans="1:20" x14ac:dyDescent="0.35">
      <c r="A17" t="s">
        <v>3</v>
      </c>
      <c r="B17">
        <v>11</v>
      </c>
      <c r="C17">
        <v>2.67</v>
      </c>
      <c r="D17">
        <f t="shared" si="0"/>
        <v>7.62</v>
      </c>
      <c r="E17">
        <v>266</v>
      </c>
      <c r="F17">
        <v>0.04</v>
      </c>
      <c r="G17">
        <v>0.02</v>
      </c>
      <c r="H17">
        <v>0.24</v>
      </c>
      <c r="I17">
        <v>0.11</v>
      </c>
      <c r="J17">
        <v>47328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>
        <v>49280</v>
      </c>
      <c r="S17">
        <v>53200</v>
      </c>
      <c r="T17" t="s">
        <v>22</v>
      </c>
    </row>
    <row r="18" spans="1:20" x14ac:dyDescent="0.35">
      <c r="A18" t="s">
        <v>3</v>
      </c>
      <c r="B18">
        <v>12</v>
      </c>
      <c r="C18">
        <v>2.67</v>
      </c>
      <c r="D18">
        <f t="shared" si="0"/>
        <v>7.62</v>
      </c>
      <c r="E18">
        <v>293</v>
      </c>
      <c r="F18">
        <v>0</v>
      </c>
      <c r="G18">
        <v>0</v>
      </c>
      <c r="H18">
        <v>4.4400000000000004</v>
      </c>
      <c r="I18">
        <v>3.38</v>
      </c>
      <c r="J18">
        <v>36564</v>
      </c>
      <c r="K18">
        <f>-46+52703</f>
        <v>52657</v>
      </c>
      <c r="L18">
        <v>0.28000000000000003</v>
      </c>
      <c r="M18">
        <v>0.13</v>
      </c>
      <c r="N18">
        <v>62.4</v>
      </c>
      <c r="O18" t="s">
        <v>22</v>
      </c>
      <c r="P18">
        <v>32536</v>
      </c>
      <c r="Q18">
        <v>62866</v>
      </c>
      <c r="R18">
        <v>44380</v>
      </c>
      <c r="S18">
        <v>11200</v>
      </c>
      <c r="T18" t="s">
        <v>22</v>
      </c>
    </row>
    <row r="19" spans="1:20" x14ac:dyDescent="0.35">
      <c r="A19" t="s">
        <v>4</v>
      </c>
      <c r="B19">
        <v>1</v>
      </c>
      <c r="C19">
        <v>2.81</v>
      </c>
      <c r="D19">
        <f>AVERAGE(638,694)/50</f>
        <v>13.32</v>
      </c>
      <c r="E19">
        <v>-10</v>
      </c>
      <c r="F19">
        <v>0</v>
      </c>
      <c r="G19">
        <v>0</v>
      </c>
      <c r="H19">
        <v>0.06</v>
      </c>
      <c r="I19">
        <v>0.02</v>
      </c>
      <c r="J19">
        <v>4085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>
        <v>11060</v>
      </c>
      <c r="S19">
        <v>5600</v>
      </c>
      <c r="T19" t="s">
        <v>22</v>
      </c>
    </row>
    <row r="20" spans="1:20" x14ac:dyDescent="0.35">
      <c r="A20" t="s">
        <v>4</v>
      </c>
      <c r="B20">
        <v>2</v>
      </c>
      <c r="C20">
        <v>2.81</v>
      </c>
      <c r="D20">
        <f t="shared" ref="D20:D30" si="1">AVERAGE(638,694)/50</f>
        <v>13.32</v>
      </c>
      <c r="E20">
        <v>15</v>
      </c>
      <c r="F20">
        <v>0.06</v>
      </c>
      <c r="G20">
        <v>0.05</v>
      </c>
      <c r="H20">
        <v>0.02</v>
      </c>
      <c r="I20">
        <v>0.14000000000000001</v>
      </c>
      <c r="J20">
        <v>545</v>
      </c>
      <c r="K20">
        <f>-46+7126</f>
        <v>7080</v>
      </c>
      <c r="L20">
        <v>0.24</v>
      </c>
      <c r="M20">
        <v>0.12</v>
      </c>
      <c r="N20">
        <v>25.76</v>
      </c>
      <c r="O20">
        <v>18.96</v>
      </c>
      <c r="P20">
        <v>12489</v>
      </c>
      <c r="Q20">
        <v>10597</v>
      </c>
      <c r="R20">
        <v>39200</v>
      </c>
      <c r="S20">
        <v>36400</v>
      </c>
      <c r="T20" t="s">
        <v>22</v>
      </c>
    </row>
    <row r="21" spans="1:20" x14ac:dyDescent="0.35">
      <c r="A21" t="s">
        <v>4</v>
      </c>
      <c r="B21">
        <v>3</v>
      </c>
      <c r="C21">
        <v>2.81</v>
      </c>
      <c r="D21">
        <f t="shared" si="1"/>
        <v>13.32</v>
      </c>
      <c r="E21">
        <v>286</v>
      </c>
      <c r="F21">
        <v>0.02</v>
      </c>
      <c r="G21">
        <v>0</v>
      </c>
      <c r="H21">
        <v>0.14000000000000001</v>
      </c>
      <c r="I21">
        <v>0.15</v>
      </c>
      <c r="J21">
        <v>47792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>
        <v>165480</v>
      </c>
      <c r="S21">
        <v>207200</v>
      </c>
      <c r="T21" t="s">
        <v>22</v>
      </c>
    </row>
    <row r="22" spans="1:20" x14ac:dyDescent="0.35">
      <c r="A22" t="s">
        <v>4</v>
      </c>
      <c r="B22">
        <v>4</v>
      </c>
      <c r="C22">
        <v>2.81</v>
      </c>
      <c r="D22">
        <f t="shared" si="1"/>
        <v>13.32</v>
      </c>
      <c r="E22">
        <v>229</v>
      </c>
      <c r="F22" t="s">
        <v>22</v>
      </c>
      <c r="G22" t="s">
        <v>22</v>
      </c>
      <c r="H22">
        <v>0.12</v>
      </c>
      <c r="I22">
        <v>0.04</v>
      </c>
      <c r="J22">
        <v>1551</v>
      </c>
      <c r="K22">
        <f>-46+77891</f>
        <v>77845</v>
      </c>
      <c r="L22">
        <v>0.1</v>
      </c>
      <c r="M22">
        <v>0.05</v>
      </c>
      <c r="N22">
        <v>12.24</v>
      </c>
      <c r="O22">
        <v>11.36</v>
      </c>
      <c r="P22">
        <v>8739</v>
      </c>
      <c r="Q22">
        <v>20754</v>
      </c>
      <c r="R22">
        <v>15680</v>
      </c>
      <c r="S22">
        <v>19600</v>
      </c>
      <c r="T22" t="s">
        <v>22</v>
      </c>
    </row>
    <row r="23" spans="1:20" x14ac:dyDescent="0.35">
      <c r="A23" t="s">
        <v>4</v>
      </c>
      <c r="B23">
        <v>5</v>
      </c>
      <c r="C23">
        <v>2.81</v>
      </c>
      <c r="D23">
        <f t="shared" si="1"/>
        <v>13.32</v>
      </c>
      <c r="E23">
        <v>220</v>
      </c>
      <c r="F23">
        <v>0</v>
      </c>
      <c r="G23">
        <v>0.03</v>
      </c>
      <c r="H23">
        <v>0.1</v>
      </c>
      <c r="I23">
        <v>0.05</v>
      </c>
      <c r="J23">
        <v>19759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>
        <v>25760</v>
      </c>
      <c r="S23">
        <v>14000</v>
      </c>
      <c r="T23" t="s">
        <v>22</v>
      </c>
    </row>
    <row r="24" spans="1:20" x14ac:dyDescent="0.35">
      <c r="A24" t="s">
        <v>4</v>
      </c>
      <c r="B24">
        <v>6</v>
      </c>
      <c r="C24">
        <v>2.81</v>
      </c>
      <c r="D24">
        <f t="shared" si="1"/>
        <v>13.32</v>
      </c>
      <c r="E24">
        <v>287</v>
      </c>
      <c r="F24">
        <v>0</v>
      </c>
      <c r="G24">
        <v>0.02</v>
      </c>
      <c r="H24">
        <v>0.1</v>
      </c>
      <c r="I24">
        <v>0.35</v>
      </c>
      <c r="J24">
        <v>14408</v>
      </c>
      <c r="K24">
        <f>-46+45566</f>
        <v>45520</v>
      </c>
      <c r="L24">
        <v>0.12</v>
      </c>
      <c r="M24">
        <v>0.05</v>
      </c>
      <c r="N24">
        <v>8.1999999999999993</v>
      </c>
      <c r="O24">
        <v>8.8800000000000008</v>
      </c>
      <c r="P24">
        <v>7535</v>
      </c>
      <c r="Q24">
        <v>15366</v>
      </c>
      <c r="R24">
        <v>23520</v>
      </c>
      <c r="S24">
        <v>19600</v>
      </c>
      <c r="T24" t="s">
        <v>22</v>
      </c>
    </row>
    <row r="25" spans="1:20" x14ac:dyDescent="0.35">
      <c r="A25" t="s">
        <v>4</v>
      </c>
      <c r="B25">
        <v>7</v>
      </c>
      <c r="C25">
        <v>2.81</v>
      </c>
      <c r="D25">
        <f t="shared" si="1"/>
        <v>13.32</v>
      </c>
      <c r="E25">
        <v>246</v>
      </c>
      <c r="F25">
        <v>0.02</v>
      </c>
      <c r="G25">
        <v>0.01</v>
      </c>
      <c r="H25">
        <v>0.5</v>
      </c>
      <c r="I25">
        <v>0.65</v>
      </c>
      <c r="J25">
        <v>15436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>
        <v>39200</v>
      </c>
      <c r="S25">
        <v>47600</v>
      </c>
      <c r="T25" t="s">
        <v>22</v>
      </c>
    </row>
    <row r="26" spans="1:20" x14ac:dyDescent="0.35">
      <c r="A26" t="s">
        <v>4</v>
      </c>
      <c r="B26">
        <v>8</v>
      </c>
      <c r="C26">
        <v>2.81</v>
      </c>
      <c r="D26">
        <f t="shared" si="1"/>
        <v>13.32</v>
      </c>
      <c r="E26">
        <v>260</v>
      </c>
      <c r="F26">
        <v>0.02</v>
      </c>
      <c r="G26">
        <v>0.03</v>
      </c>
      <c r="H26">
        <v>0.04</v>
      </c>
      <c r="I26">
        <v>0.02</v>
      </c>
      <c r="J26">
        <v>30715</v>
      </c>
      <c r="K26">
        <f>-46+24591</f>
        <v>24545</v>
      </c>
      <c r="L26">
        <v>0</v>
      </c>
      <c r="M26">
        <v>0.03</v>
      </c>
      <c r="N26">
        <v>40.64</v>
      </c>
      <c r="O26" t="s">
        <v>22</v>
      </c>
      <c r="P26">
        <v>40606</v>
      </c>
      <c r="Q26">
        <v>80892</v>
      </c>
      <c r="R26">
        <v>66920</v>
      </c>
      <c r="S26">
        <v>98000</v>
      </c>
      <c r="T26" t="s">
        <v>22</v>
      </c>
    </row>
    <row r="27" spans="1:20" x14ac:dyDescent="0.35">
      <c r="A27" t="s">
        <v>4</v>
      </c>
      <c r="B27">
        <v>9</v>
      </c>
      <c r="C27">
        <v>2.81</v>
      </c>
      <c r="D27">
        <f t="shared" si="1"/>
        <v>13.32</v>
      </c>
      <c r="E27">
        <v>265</v>
      </c>
      <c r="F27">
        <v>0</v>
      </c>
      <c r="G27">
        <v>0</v>
      </c>
      <c r="H27">
        <v>0.2</v>
      </c>
      <c r="I27">
        <v>0.21</v>
      </c>
      <c r="J27">
        <v>9770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>
        <v>50960</v>
      </c>
      <c r="S27">
        <v>72800</v>
      </c>
      <c r="T27" t="s">
        <v>22</v>
      </c>
    </row>
    <row r="28" spans="1:20" x14ac:dyDescent="0.35">
      <c r="A28" t="s">
        <v>4</v>
      </c>
      <c r="B28">
        <v>10</v>
      </c>
      <c r="C28">
        <v>2.81</v>
      </c>
      <c r="D28">
        <f t="shared" si="1"/>
        <v>13.32</v>
      </c>
      <c r="E28">
        <v>261</v>
      </c>
      <c r="F28">
        <v>0.02</v>
      </c>
      <c r="G28">
        <v>0</v>
      </c>
      <c r="H28">
        <v>0.06</v>
      </c>
      <c r="I28">
        <v>0.16</v>
      </c>
      <c r="J28">
        <v>20596</v>
      </c>
      <c r="K28">
        <f>-46+39054</f>
        <v>39008</v>
      </c>
      <c r="L28">
        <v>0.02</v>
      </c>
      <c r="M28">
        <v>0.18</v>
      </c>
      <c r="N28">
        <v>12</v>
      </c>
      <c r="O28">
        <v>12.24</v>
      </c>
      <c r="P28">
        <v>14898</v>
      </c>
      <c r="Q28">
        <v>36166</v>
      </c>
      <c r="R28">
        <v>65660</v>
      </c>
      <c r="S28">
        <v>39200</v>
      </c>
      <c r="T28" t="s">
        <v>22</v>
      </c>
    </row>
    <row r="29" spans="1:20" x14ac:dyDescent="0.35">
      <c r="A29" t="s">
        <v>4</v>
      </c>
      <c r="B29">
        <v>11</v>
      </c>
      <c r="C29">
        <v>2.81</v>
      </c>
      <c r="D29">
        <f t="shared" si="1"/>
        <v>13.32</v>
      </c>
      <c r="E29">
        <v>193</v>
      </c>
      <c r="F29">
        <v>0</v>
      </c>
      <c r="G29">
        <v>0</v>
      </c>
      <c r="H29">
        <v>0.04</v>
      </c>
      <c r="I29">
        <v>0.08</v>
      </c>
      <c r="J29">
        <v>5571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>
        <v>14560</v>
      </c>
      <c r="S29">
        <v>14000</v>
      </c>
      <c r="T29" t="s">
        <v>22</v>
      </c>
    </row>
    <row r="30" spans="1:20" x14ac:dyDescent="0.35">
      <c r="A30" t="s">
        <v>4</v>
      </c>
      <c r="B30">
        <v>12</v>
      </c>
      <c r="C30">
        <v>2.81</v>
      </c>
      <c r="D30">
        <f t="shared" si="1"/>
        <v>13.32</v>
      </c>
      <c r="E30">
        <v>271</v>
      </c>
      <c r="F30">
        <v>0.02</v>
      </c>
      <c r="G30">
        <v>0.04</v>
      </c>
      <c r="H30">
        <v>0.06</v>
      </c>
      <c r="I30">
        <v>0.14000000000000001</v>
      </c>
      <c r="J30">
        <v>4519</v>
      </c>
      <c r="K30">
        <f>-46+17364</f>
        <v>17318</v>
      </c>
      <c r="L30">
        <v>0.02</v>
      </c>
      <c r="M30">
        <v>0.04</v>
      </c>
      <c r="N30">
        <v>7.76</v>
      </c>
      <c r="O30">
        <v>6.64</v>
      </c>
      <c r="P30">
        <v>4796</v>
      </c>
      <c r="Q30">
        <v>8208</v>
      </c>
      <c r="R30">
        <v>11480</v>
      </c>
      <c r="S30">
        <v>8400</v>
      </c>
      <c r="T3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9" sqref="J9"/>
    </sheetView>
  </sheetViews>
  <sheetFormatPr defaultRowHeight="14.5" x14ac:dyDescent="0.35"/>
  <sheetData>
    <row r="1" spans="1:12" x14ac:dyDescent="0.35">
      <c r="A1" t="s">
        <v>24</v>
      </c>
      <c r="B1" t="s">
        <v>0</v>
      </c>
      <c r="C1" t="s">
        <v>5</v>
      </c>
      <c r="D1" t="s">
        <v>6</v>
      </c>
      <c r="E1" t="s">
        <v>7</v>
      </c>
      <c r="F1" t="s">
        <v>25</v>
      </c>
      <c r="G1" t="s">
        <v>26</v>
      </c>
      <c r="H1" t="s">
        <v>30</v>
      </c>
      <c r="I1" t="s">
        <v>27</v>
      </c>
      <c r="J1" t="s">
        <v>28</v>
      </c>
      <c r="K1" t="s">
        <v>31</v>
      </c>
      <c r="L1" t="s">
        <v>29</v>
      </c>
    </row>
    <row r="2" spans="1:12" x14ac:dyDescent="0.35">
      <c r="A2">
        <v>1</v>
      </c>
      <c r="B2" t="s">
        <v>2</v>
      </c>
      <c r="C2">
        <v>0</v>
      </c>
      <c r="D2">
        <v>0</v>
      </c>
      <c r="E2">
        <v>-26</v>
      </c>
      <c r="F2">
        <v>0</v>
      </c>
      <c r="G2">
        <v>0</v>
      </c>
      <c r="H2">
        <v>1239</v>
      </c>
      <c r="I2">
        <v>0</v>
      </c>
      <c r="J2">
        <v>0</v>
      </c>
      <c r="K2">
        <v>459</v>
      </c>
      <c r="L2">
        <v>0</v>
      </c>
    </row>
    <row r="3" spans="1:12" x14ac:dyDescent="0.35">
      <c r="A3">
        <v>2</v>
      </c>
      <c r="B3" t="s">
        <v>2</v>
      </c>
      <c r="C3">
        <v>0</v>
      </c>
      <c r="D3">
        <v>0</v>
      </c>
      <c r="E3">
        <v>-47</v>
      </c>
      <c r="F3">
        <v>0</v>
      </c>
      <c r="G3">
        <v>0</v>
      </c>
      <c r="H3">
        <v>532</v>
      </c>
      <c r="I3">
        <v>0</v>
      </c>
      <c r="J3">
        <v>0</v>
      </c>
      <c r="K3">
        <v>187</v>
      </c>
      <c r="L3">
        <v>0</v>
      </c>
    </row>
    <row r="4" spans="1:12" x14ac:dyDescent="0.35">
      <c r="A4">
        <v>3</v>
      </c>
      <c r="B4" t="s">
        <v>2</v>
      </c>
      <c r="C4">
        <v>0</v>
      </c>
      <c r="D4">
        <v>0</v>
      </c>
      <c r="E4">
        <v>-43</v>
      </c>
      <c r="F4">
        <v>0</v>
      </c>
      <c r="G4">
        <v>0</v>
      </c>
      <c r="H4">
        <v>752</v>
      </c>
      <c r="I4">
        <v>0</v>
      </c>
      <c r="J4">
        <v>0</v>
      </c>
      <c r="K4">
        <v>683</v>
      </c>
      <c r="L4">
        <v>0</v>
      </c>
    </row>
    <row r="5" spans="1:12" x14ac:dyDescent="0.35">
      <c r="A5">
        <v>4</v>
      </c>
      <c r="B5" t="s">
        <v>2</v>
      </c>
      <c r="C5">
        <v>0</v>
      </c>
      <c r="D5">
        <v>0</v>
      </c>
      <c r="E5">
        <v>-40</v>
      </c>
      <c r="F5">
        <v>0</v>
      </c>
      <c r="G5">
        <v>0</v>
      </c>
      <c r="H5">
        <v>853</v>
      </c>
      <c r="I5">
        <v>0</v>
      </c>
      <c r="J5">
        <v>0</v>
      </c>
      <c r="K5">
        <v>-42</v>
      </c>
      <c r="L5">
        <v>0</v>
      </c>
    </row>
    <row r="6" spans="1:12" x14ac:dyDescent="0.35">
      <c r="A6">
        <v>5</v>
      </c>
      <c r="B6" t="s">
        <v>2</v>
      </c>
      <c r="C6">
        <v>0</v>
      </c>
      <c r="D6">
        <v>0</v>
      </c>
      <c r="E6">
        <v>-7</v>
      </c>
      <c r="F6">
        <v>0</v>
      </c>
      <c r="G6">
        <v>0</v>
      </c>
      <c r="H6">
        <v>303</v>
      </c>
      <c r="I6">
        <v>0</v>
      </c>
      <c r="J6">
        <v>0</v>
      </c>
      <c r="K6">
        <v>269</v>
      </c>
      <c r="L6">
        <v>0</v>
      </c>
    </row>
    <row r="7" spans="1:12" x14ac:dyDescent="0.35">
      <c r="A7">
        <v>6</v>
      </c>
      <c r="B7" t="s">
        <v>3</v>
      </c>
      <c r="C7">
        <v>2.67</v>
      </c>
      <c r="D7">
        <f>381/50</f>
        <v>7.62</v>
      </c>
      <c r="E7">
        <v>-8</v>
      </c>
      <c r="F7">
        <v>0</v>
      </c>
      <c r="G7">
        <v>0</v>
      </c>
      <c r="H7">
        <v>4000</v>
      </c>
      <c r="I7" t="s">
        <v>22</v>
      </c>
      <c r="J7" t="s">
        <v>22</v>
      </c>
      <c r="K7" t="s">
        <v>22</v>
      </c>
      <c r="L7">
        <v>0</v>
      </c>
    </row>
    <row r="8" spans="1:12" x14ac:dyDescent="0.35">
      <c r="A8">
        <v>7</v>
      </c>
      <c r="B8" t="s">
        <v>3</v>
      </c>
      <c r="C8">
        <v>2.67</v>
      </c>
      <c r="D8">
        <f t="shared" ref="D8:D18" si="0">381/50</f>
        <v>7.62</v>
      </c>
      <c r="E8">
        <v>18</v>
      </c>
      <c r="F8">
        <v>0.02</v>
      </c>
      <c r="G8">
        <v>0.17</v>
      </c>
      <c r="H8">
        <v>3896</v>
      </c>
      <c r="I8">
        <v>0.06</v>
      </c>
      <c r="J8">
        <v>12.92</v>
      </c>
      <c r="K8">
        <v>3060</v>
      </c>
      <c r="L8">
        <v>6160</v>
      </c>
    </row>
    <row r="9" spans="1:12" x14ac:dyDescent="0.35">
      <c r="A9">
        <v>8</v>
      </c>
      <c r="B9" t="s">
        <v>3</v>
      </c>
      <c r="C9">
        <v>2.67</v>
      </c>
      <c r="D9">
        <f t="shared" si="0"/>
        <v>7.62</v>
      </c>
      <c r="E9">
        <v>2</v>
      </c>
      <c r="F9">
        <v>0</v>
      </c>
      <c r="G9">
        <v>0.81</v>
      </c>
      <c r="H9">
        <v>11460</v>
      </c>
      <c r="I9" t="s">
        <v>22</v>
      </c>
      <c r="J9" t="s">
        <v>22</v>
      </c>
      <c r="K9" t="s">
        <v>22</v>
      </c>
      <c r="L9">
        <v>33880</v>
      </c>
    </row>
    <row r="10" spans="1:12" x14ac:dyDescent="0.35">
      <c r="A10">
        <v>9</v>
      </c>
      <c r="B10" t="s">
        <v>3</v>
      </c>
      <c r="C10">
        <v>2.67</v>
      </c>
      <c r="D10">
        <f t="shared" si="0"/>
        <v>7.62</v>
      </c>
      <c r="E10">
        <v>-3</v>
      </c>
      <c r="F10">
        <v>0</v>
      </c>
      <c r="G10">
        <v>0.05</v>
      </c>
      <c r="H10">
        <v>1967</v>
      </c>
      <c r="I10">
        <v>0.03</v>
      </c>
      <c r="J10">
        <v>16.16</v>
      </c>
      <c r="K10">
        <v>4277</v>
      </c>
      <c r="L10">
        <v>2940</v>
      </c>
    </row>
    <row r="11" spans="1:12" x14ac:dyDescent="0.35">
      <c r="A11">
        <v>10</v>
      </c>
      <c r="B11" t="s">
        <v>3</v>
      </c>
      <c r="C11">
        <v>2.67</v>
      </c>
      <c r="D11">
        <f t="shared" si="0"/>
        <v>7.62</v>
      </c>
      <c r="E11">
        <v>-19</v>
      </c>
      <c r="F11">
        <v>0</v>
      </c>
      <c r="G11">
        <v>0.19</v>
      </c>
      <c r="H11">
        <v>26498</v>
      </c>
      <c r="I11" t="s">
        <v>22</v>
      </c>
      <c r="J11" t="s">
        <v>22</v>
      </c>
      <c r="K11" t="s">
        <v>22</v>
      </c>
      <c r="L11">
        <v>156800</v>
      </c>
    </row>
    <row r="12" spans="1:12" x14ac:dyDescent="0.35">
      <c r="A12">
        <v>11</v>
      </c>
      <c r="B12" t="s">
        <v>3</v>
      </c>
      <c r="C12">
        <v>2.67</v>
      </c>
      <c r="D12">
        <f t="shared" si="0"/>
        <v>7.62</v>
      </c>
      <c r="E12">
        <v>1</v>
      </c>
      <c r="F12">
        <v>0.01</v>
      </c>
      <c r="G12">
        <v>0.05</v>
      </c>
      <c r="H12">
        <v>12955</v>
      </c>
      <c r="I12">
        <v>0.03</v>
      </c>
      <c r="J12">
        <v>32.4</v>
      </c>
      <c r="K12">
        <v>14900</v>
      </c>
      <c r="L12">
        <v>26320</v>
      </c>
    </row>
    <row r="13" spans="1:12" x14ac:dyDescent="0.35">
      <c r="A13">
        <v>12</v>
      </c>
      <c r="B13" t="s">
        <v>3</v>
      </c>
      <c r="C13">
        <v>2.67</v>
      </c>
      <c r="D13">
        <f t="shared" si="0"/>
        <v>7.62</v>
      </c>
      <c r="E13">
        <v>299</v>
      </c>
      <c r="F13">
        <v>0.02</v>
      </c>
      <c r="G13">
        <v>0.93</v>
      </c>
      <c r="H13">
        <v>44536</v>
      </c>
      <c r="I13" t="s">
        <v>22</v>
      </c>
      <c r="J13" t="s">
        <v>22</v>
      </c>
      <c r="K13" t="s">
        <v>22</v>
      </c>
      <c r="L13">
        <v>193200</v>
      </c>
    </row>
    <row r="14" spans="1:12" x14ac:dyDescent="0.35">
      <c r="A14">
        <v>13</v>
      </c>
      <c r="B14" t="s">
        <v>3</v>
      </c>
      <c r="C14">
        <v>2.67</v>
      </c>
      <c r="D14">
        <f t="shared" si="0"/>
        <v>7.62</v>
      </c>
      <c r="E14">
        <v>321</v>
      </c>
      <c r="F14">
        <v>0</v>
      </c>
      <c r="G14">
        <v>7.0000000000000007E-2</v>
      </c>
      <c r="H14">
        <v>875</v>
      </c>
      <c r="I14">
        <v>3.71</v>
      </c>
      <c r="J14">
        <v>32.08</v>
      </c>
      <c r="K14">
        <v>447</v>
      </c>
      <c r="L14">
        <v>2100</v>
      </c>
    </row>
    <row r="15" spans="1:12" x14ac:dyDescent="0.35">
      <c r="A15">
        <v>14</v>
      </c>
      <c r="B15" t="s">
        <v>3</v>
      </c>
      <c r="C15">
        <v>2.67</v>
      </c>
      <c r="D15">
        <f t="shared" si="0"/>
        <v>7.62</v>
      </c>
      <c r="E15">
        <v>314</v>
      </c>
      <c r="F15">
        <v>0</v>
      </c>
      <c r="G15">
        <v>0.33</v>
      </c>
      <c r="H15">
        <v>36992</v>
      </c>
      <c r="I15" t="s">
        <v>22</v>
      </c>
      <c r="J15" t="s">
        <v>22</v>
      </c>
      <c r="K15" t="s">
        <v>22</v>
      </c>
      <c r="L15">
        <v>68040</v>
      </c>
    </row>
    <row r="16" spans="1:12" x14ac:dyDescent="0.35">
      <c r="A16">
        <v>15</v>
      </c>
      <c r="B16" t="s">
        <v>3</v>
      </c>
      <c r="C16">
        <v>2.67</v>
      </c>
      <c r="D16">
        <f t="shared" si="0"/>
        <v>7.62</v>
      </c>
      <c r="E16">
        <v>310</v>
      </c>
      <c r="F16">
        <v>0</v>
      </c>
      <c r="G16">
        <v>0.17</v>
      </c>
      <c r="H16">
        <v>30561</v>
      </c>
      <c r="I16">
        <v>0</v>
      </c>
      <c r="J16">
        <v>38</v>
      </c>
      <c r="K16">
        <v>29275</v>
      </c>
      <c r="L16">
        <v>78820</v>
      </c>
    </row>
    <row r="17" spans="1:12" x14ac:dyDescent="0.35">
      <c r="A17">
        <v>16</v>
      </c>
      <c r="B17" t="s">
        <v>3</v>
      </c>
      <c r="C17">
        <v>2.67</v>
      </c>
      <c r="D17">
        <f t="shared" si="0"/>
        <v>7.62</v>
      </c>
      <c r="E17">
        <v>266</v>
      </c>
      <c r="F17">
        <v>0.02</v>
      </c>
      <c r="G17">
        <v>0.11</v>
      </c>
      <c r="H17">
        <v>47328</v>
      </c>
      <c r="I17" t="s">
        <v>22</v>
      </c>
      <c r="J17" t="s">
        <v>22</v>
      </c>
      <c r="K17" t="s">
        <v>22</v>
      </c>
      <c r="L17">
        <v>49280</v>
      </c>
    </row>
    <row r="18" spans="1:12" x14ac:dyDescent="0.35">
      <c r="A18">
        <v>17</v>
      </c>
      <c r="B18" t="s">
        <v>3</v>
      </c>
      <c r="C18">
        <v>2.67</v>
      </c>
      <c r="D18">
        <f t="shared" si="0"/>
        <v>7.62</v>
      </c>
      <c r="E18">
        <v>293</v>
      </c>
      <c r="F18">
        <v>0</v>
      </c>
      <c r="G18">
        <v>3.38</v>
      </c>
      <c r="H18">
        <v>36564</v>
      </c>
      <c r="I18">
        <v>0.13</v>
      </c>
      <c r="J18">
        <v>62.4</v>
      </c>
      <c r="K18">
        <v>32536</v>
      </c>
      <c r="L18">
        <v>44380</v>
      </c>
    </row>
    <row r="19" spans="1:12" x14ac:dyDescent="0.35">
      <c r="A19">
        <v>18</v>
      </c>
      <c r="B19" t="s">
        <v>4</v>
      </c>
      <c r="C19">
        <v>2.81</v>
      </c>
      <c r="D19">
        <f>AVERAGE(638,694)/50</f>
        <v>13.32</v>
      </c>
      <c r="E19">
        <v>-10</v>
      </c>
      <c r="F19">
        <v>0</v>
      </c>
      <c r="G19">
        <v>0.02</v>
      </c>
      <c r="H19">
        <v>4085</v>
      </c>
      <c r="I19" t="s">
        <v>22</v>
      </c>
      <c r="J19" t="s">
        <v>22</v>
      </c>
      <c r="K19" t="s">
        <v>22</v>
      </c>
      <c r="L19">
        <v>11060</v>
      </c>
    </row>
    <row r="20" spans="1:12" x14ac:dyDescent="0.35">
      <c r="A20">
        <v>19</v>
      </c>
      <c r="B20" t="s">
        <v>4</v>
      </c>
      <c r="C20">
        <v>2.81</v>
      </c>
      <c r="D20">
        <f t="shared" ref="D20:D30" si="1">AVERAGE(638,694)/50</f>
        <v>13.32</v>
      </c>
      <c r="E20">
        <v>15</v>
      </c>
      <c r="F20">
        <v>0.05</v>
      </c>
      <c r="G20">
        <v>0.14000000000000001</v>
      </c>
      <c r="H20">
        <v>545</v>
      </c>
      <c r="I20">
        <v>0.12</v>
      </c>
      <c r="J20">
        <v>25.76</v>
      </c>
      <c r="K20">
        <v>12489</v>
      </c>
      <c r="L20">
        <v>39200</v>
      </c>
    </row>
    <row r="21" spans="1:12" x14ac:dyDescent="0.35">
      <c r="A21">
        <v>20</v>
      </c>
      <c r="B21" t="s">
        <v>4</v>
      </c>
      <c r="C21">
        <v>2.81</v>
      </c>
      <c r="D21">
        <f t="shared" si="1"/>
        <v>13.32</v>
      </c>
      <c r="E21">
        <v>286</v>
      </c>
      <c r="F21">
        <v>0</v>
      </c>
      <c r="G21">
        <v>0.15</v>
      </c>
      <c r="H21">
        <v>47792</v>
      </c>
      <c r="I21" t="s">
        <v>22</v>
      </c>
      <c r="J21" t="s">
        <v>22</v>
      </c>
      <c r="K21" t="s">
        <v>22</v>
      </c>
      <c r="L21">
        <v>207200</v>
      </c>
    </row>
    <row r="22" spans="1:12" x14ac:dyDescent="0.35">
      <c r="A22">
        <v>21</v>
      </c>
      <c r="B22" t="s">
        <v>4</v>
      </c>
      <c r="C22">
        <v>2.81</v>
      </c>
      <c r="D22">
        <f t="shared" si="1"/>
        <v>13.32</v>
      </c>
      <c r="E22">
        <v>229</v>
      </c>
      <c r="F22" t="s">
        <v>22</v>
      </c>
      <c r="G22">
        <v>0.04</v>
      </c>
      <c r="H22">
        <v>1551</v>
      </c>
      <c r="I22">
        <v>0.05</v>
      </c>
      <c r="J22">
        <v>12.24</v>
      </c>
      <c r="K22">
        <v>8739</v>
      </c>
      <c r="L22">
        <v>15680</v>
      </c>
    </row>
    <row r="23" spans="1:12" x14ac:dyDescent="0.35">
      <c r="A23">
        <v>22</v>
      </c>
      <c r="B23" t="s">
        <v>4</v>
      </c>
      <c r="C23">
        <v>2.81</v>
      </c>
      <c r="D23">
        <f t="shared" si="1"/>
        <v>13.32</v>
      </c>
      <c r="E23">
        <v>220</v>
      </c>
      <c r="F23">
        <v>0.03</v>
      </c>
      <c r="G23">
        <v>0.05</v>
      </c>
      <c r="H23">
        <v>19759</v>
      </c>
      <c r="I23" t="s">
        <v>22</v>
      </c>
      <c r="J23" t="s">
        <v>22</v>
      </c>
      <c r="K23" t="s">
        <v>22</v>
      </c>
      <c r="L23">
        <v>25760</v>
      </c>
    </row>
    <row r="24" spans="1:12" x14ac:dyDescent="0.35">
      <c r="A24">
        <v>23</v>
      </c>
      <c r="B24" t="s">
        <v>4</v>
      </c>
      <c r="C24">
        <v>2.81</v>
      </c>
      <c r="D24">
        <f t="shared" si="1"/>
        <v>13.32</v>
      </c>
      <c r="E24">
        <v>287</v>
      </c>
      <c r="F24">
        <v>0.02</v>
      </c>
      <c r="G24">
        <v>0.35</v>
      </c>
      <c r="H24">
        <v>14408</v>
      </c>
      <c r="I24">
        <v>0.05</v>
      </c>
      <c r="J24">
        <v>8.1999999999999993</v>
      </c>
      <c r="K24">
        <v>7535</v>
      </c>
      <c r="L24">
        <v>23520</v>
      </c>
    </row>
    <row r="25" spans="1:12" x14ac:dyDescent="0.35">
      <c r="A25">
        <v>24</v>
      </c>
      <c r="B25" t="s">
        <v>4</v>
      </c>
      <c r="C25">
        <v>2.81</v>
      </c>
      <c r="D25">
        <f t="shared" si="1"/>
        <v>13.32</v>
      </c>
      <c r="E25">
        <v>246</v>
      </c>
      <c r="F25">
        <v>0.01</v>
      </c>
      <c r="G25">
        <v>0.65</v>
      </c>
      <c r="H25">
        <v>15436</v>
      </c>
      <c r="I25" t="s">
        <v>22</v>
      </c>
      <c r="J25" t="s">
        <v>22</v>
      </c>
      <c r="K25" t="s">
        <v>22</v>
      </c>
      <c r="L25">
        <v>39200</v>
      </c>
    </row>
    <row r="26" spans="1:12" x14ac:dyDescent="0.35">
      <c r="A26">
        <v>25</v>
      </c>
      <c r="B26" t="s">
        <v>4</v>
      </c>
      <c r="C26">
        <v>2.81</v>
      </c>
      <c r="D26">
        <f t="shared" si="1"/>
        <v>13.32</v>
      </c>
      <c r="E26">
        <v>260</v>
      </c>
      <c r="F26">
        <v>0.03</v>
      </c>
      <c r="G26">
        <v>0.02</v>
      </c>
      <c r="H26">
        <v>30715</v>
      </c>
      <c r="I26">
        <v>0.03</v>
      </c>
      <c r="J26">
        <v>40.64</v>
      </c>
      <c r="K26">
        <v>40606</v>
      </c>
      <c r="L26">
        <v>66920</v>
      </c>
    </row>
    <row r="27" spans="1:12" x14ac:dyDescent="0.35">
      <c r="A27">
        <v>26</v>
      </c>
      <c r="B27" t="s">
        <v>4</v>
      </c>
      <c r="C27">
        <v>2.81</v>
      </c>
      <c r="D27">
        <f t="shared" si="1"/>
        <v>13.32</v>
      </c>
      <c r="E27">
        <v>265</v>
      </c>
      <c r="F27">
        <v>0</v>
      </c>
      <c r="G27">
        <v>0.21</v>
      </c>
      <c r="H27">
        <v>9770</v>
      </c>
      <c r="I27" t="s">
        <v>22</v>
      </c>
      <c r="J27" t="s">
        <v>22</v>
      </c>
      <c r="K27" t="s">
        <v>22</v>
      </c>
      <c r="L27">
        <v>50960</v>
      </c>
    </row>
    <row r="28" spans="1:12" x14ac:dyDescent="0.35">
      <c r="A28">
        <v>27</v>
      </c>
      <c r="B28" t="s">
        <v>4</v>
      </c>
      <c r="C28">
        <v>2.81</v>
      </c>
      <c r="D28">
        <f t="shared" si="1"/>
        <v>13.32</v>
      </c>
      <c r="E28">
        <v>261</v>
      </c>
      <c r="F28">
        <v>0</v>
      </c>
      <c r="G28">
        <v>0.16</v>
      </c>
      <c r="H28">
        <v>20596</v>
      </c>
      <c r="I28">
        <v>0.18</v>
      </c>
      <c r="J28">
        <v>12</v>
      </c>
      <c r="K28">
        <v>14898</v>
      </c>
      <c r="L28">
        <v>65660</v>
      </c>
    </row>
    <row r="29" spans="1:12" x14ac:dyDescent="0.35">
      <c r="A29">
        <v>28</v>
      </c>
      <c r="B29" t="s">
        <v>4</v>
      </c>
      <c r="C29">
        <v>2.81</v>
      </c>
      <c r="D29">
        <f t="shared" si="1"/>
        <v>13.32</v>
      </c>
      <c r="E29">
        <v>193</v>
      </c>
      <c r="F29">
        <v>0</v>
      </c>
      <c r="G29">
        <v>0.08</v>
      </c>
      <c r="H29">
        <v>5571</v>
      </c>
      <c r="I29" t="s">
        <v>22</v>
      </c>
      <c r="J29" t="s">
        <v>22</v>
      </c>
      <c r="K29" t="s">
        <v>22</v>
      </c>
      <c r="L29">
        <v>14560</v>
      </c>
    </row>
    <row r="30" spans="1:12" x14ac:dyDescent="0.35">
      <c r="A30">
        <v>29</v>
      </c>
      <c r="B30" t="s">
        <v>4</v>
      </c>
      <c r="C30">
        <v>2.81</v>
      </c>
      <c r="D30">
        <f t="shared" si="1"/>
        <v>13.32</v>
      </c>
      <c r="E30">
        <v>271</v>
      </c>
      <c r="F30">
        <v>0.04</v>
      </c>
      <c r="G30">
        <v>0.14000000000000001</v>
      </c>
      <c r="H30">
        <v>4519</v>
      </c>
      <c r="I30">
        <v>0.04</v>
      </c>
      <c r="J30">
        <v>7.76</v>
      </c>
      <c r="K30">
        <v>4796</v>
      </c>
      <c r="L30">
        <v>11480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70" zoomScaleNormal="70" workbookViewId="0">
      <selection activeCell="R7" sqref="R7:Y23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4" x14ac:dyDescent="0.35">
      <c r="A2" t="s">
        <v>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f>D2-C2</f>
        <v>0</v>
      </c>
      <c r="I2">
        <f>F2-E2</f>
        <v>0</v>
      </c>
    </row>
    <row r="3" spans="1:14" x14ac:dyDescent="0.35">
      <c r="A3" t="s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30" si="0">D3-C3</f>
        <v>0</v>
      </c>
      <c r="I3">
        <f t="shared" ref="I3:I30" si="1">F3-E3</f>
        <v>0</v>
      </c>
    </row>
    <row r="4" spans="1:14" x14ac:dyDescent="0.35">
      <c r="A4" t="s">
        <v>2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0</v>
      </c>
    </row>
    <row r="5" spans="1:14" x14ac:dyDescent="0.35">
      <c r="A5" t="s">
        <v>2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</row>
    <row r="6" spans="1:14" x14ac:dyDescent="0.35">
      <c r="A6" t="s">
        <v>2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</row>
    <row r="7" spans="1:14" x14ac:dyDescent="0.35">
      <c r="A7" t="s">
        <v>3</v>
      </c>
      <c r="B7">
        <v>1</v>
      </c>
      <c r="C7">
        <v>0</v>
      </c>
      <c r="D7">
        <v>0</v>
      </c>
      <c r="E7" t="s">
        <v>22</v>
      </c>
      <c r="F7" t="s">
        <v>22</v>
      </c>
      <c r="G7">
        <v>0</v>
      </c>
      <c r="H7">
        <f t="shared" si="0"/>
        <v>0</v>
      </c>
      <c r="I7" t="e">
        <f t="shared" si="1"/>
        <v>#VALUE!</v>
      </c>
      <c r="J7" t="e">
        <f>G7/(H7*4000)</f>
        <v>#DIV/0!</v>
      </c>
    </row>
    <row r="8" spans="1:14" x14ac:dyDescent="0.35">
      <c r="A8" t="s">
        <v>3</v>
      </c>
      <c r="B8">
        <v>2</v>
      </c>
      <c r="C8">
        <v>0.02</v>
      </c>
      <c r="D8">
        <v>0.17</v>
      </c>
      <c r="E8">
        <v>0.06</v>
      </c>
      <c r="F8">
        <v>12.92</v>
      </c>
      <c r="G8">
        <v>6160</v>
      </c>
      <c r="H8">
        <f t="shared" si="0"/>
        <v>0.15000000000000002</v>
      </c>
      <c r="I8">
        <f t="shared" si="1"/>
        <v>12.86</v>
      </c>
    </row>
    <row r="9" spans="1:14" x14ac:dyDescent="0.35">
      <c r="A9" t="s">
        <v>3</v>
      </c>
      <c r="B9">
        <v>3</v>
      </c>
      <c r="C9">
        <v>0</v>
      </c>
      <c r="D9">
        <v>0.81</v>
      </c>
      <c r="E9" t="s">
        <v>22</v>
      </c>
      <c r="F9" t="s">
        <v>22</v>
      </c>
      <c r="G9">
        <v>33880</v>
      </c>
      <c r="H9">
        <f t="shared" si="0"/>
        <v>0.81</v>
      </c>
      <c r="I9" t="e">
        <f t="shared" si="1"/>
        <v>#VALUE!</v>
      </c>
      <c r="J9">
        <f>G9/(H9*4000)</f>
        <v>10.456790123456789</v>
      </c>
    </row>
    <row r="10" spans="1:14" x14ac:dyDescent="0.35">
      <c r="A10" t="s">
        <v>3</v>
      </c>
      <c r="B10">
        <v>4</v>
      </c>
      <c r="C10">
        <v>0</v>
      </c>
      <c r="D10">
        <v>0.05</v>
      </c>
      <c r="E10">
        <v>0.03</v>
      </c>
      <c r="F10">
        <v>16.16</v>
      </c>
      <c r="G10">
        <v>2940</v>
      </c>
      <c r="H10">
        <f t="shared" si="0"/>
        <v>0.05</v>
      </c>
      <c r="I10">
        <f t="shared" si="1"/>
        <v>16.13</v>
      </c>
    </row>
    <row r="11" spans="1:14" x14ac:dyDescent="0.35">
      <c r="A11" t="s">
        <v>3</v>
      </c>
      <c r="B11">
        <v>5</v>
      </c>
      <c r="C11">
        <v>0</v>
      </c>
      <c r="D11">
        <v>0.19</v>
      </c>
      <c r="E11" t="s">
        <v>22</v>
      </c>
      <c r="F11" t="s">
        <v>22</v>
      </c>
      <c r="G11">
        <v>156800</v>
      </c>
      <c r="H11">
        <f t="shared" si="0"/>
        <v>0.19</v>
      </c>
      <c r="I11" t="e">
        <f t="shared" si="1"/>
        <v>#VALUE!</v>
      </c>
      <c r="J11">
        <f t="shared" ref="J11:J29" si="2">G11/(H11*4000)</f>
        <v>206.31578947368422</v>
      </c>
    </row>
    <row r="12" spans="1:14" x14ac:dyDescent="0.35">
      <c r="A12" t="s">
        <v>3</v>
      </c>
      <c r="B12">
        <v>6</v>
      </c>
      <c r="C12">
        <v>0.01</v>
      </c>
      <c r="D12">
        <v>0.05</v>
      </c>
      <c r="E12">
        <v>0.03</v>
      </c>
      <c r="F12">
        <v>32.4</v>
      </c>
      <c r="G12">
        <v>26320</v>
      </c>
      <c r="H12">
        <f t="shared" si="0"/>
        <v>0.04</v>
      </c>
      <c r="I12">
        <f t="shared" si="1"/>
        <v>32.369999999999997</v>
      </c>
    </row>
    <row r="13" spans="1:14" x14ac:dyDescent="0.35">
      <c r="A13" t="s">
        <v>3</v>
      </c>
      <c r="B13">
        <v>7</v>
      </c>
      <c r="C13">
        <v>0.02</v>
      </c>
      <c r="D13">
        <v>0.93</v>
      </c>
      <c r="E13" t="s">
        <v>22</v>
      </c>
      <c r="F13" t="s">
        <v>22</v>
      </c>
      <c r="G13">
        <v>193200</v>
      </c>
      <c r="H13">
        <f t="shared" si="0"/>
        <v>0.91</v>
      </c>
      <c r="I13" t="e">
        <f t="shared" si="1"/>
        <v>#VALUE!</v>
      </c>
      <c r="J13">
        <f t="shared" si="2"/>
        <v>53.07692307692308</v>
      </c>
      <c r="M13">
        <f>AVERAGE(G9,G11,G13,G15,G17,G7)</f>
        <v>83533.333333333328</v>
      </c>
      <c r="N13">
        <f>AVERAGE(G19,G21,G23,G25,G27,G29)</f>
        <v>58123.333333333336</v>
      </c>
    </row>
    <row r="14" spans="1:14" x14ac:dyDescent="0.35">
      <c r="A14" t="s">
        <v>3</v>
      </c>
      <c r="B14">
        <v>8</v>
      </c>
      <c r="C14">
        <v>0</v>
      </c>
      <c r="D14">
        <v>7.0000000000000007E-2</v>
      </c>
      <c r="E14">
        <v>3.71</v>
      </c>
      <c r="F14">
        <v>32.08</v>
      </c>
      <c r="G14">
        <v>2100</v>
      </c>
      <c r="H14">
        <f t="shared" si="0"/>
        <v>7.0000000000000007E-2</v>
      </c>
      <c r="I14">
        <f t="shared" si="1"/>
        <v>28.369999999999997</v>
      </c>
      <c r="M14">
        <f>AVERAGE(G8,G10,G12,G14,G16,G18)</f>
        <v>26786.666666666668</v>
      </c>
      <c r="N14">
        <f>AVERAGE(G20,G22,G24,G26,G28,G30)</f>
        <v>37076.666666666664</v>
      </c>
    </row>
    <row r="15" spans="1:14" x14ac:dyDescent="0.35">
      <c r="A15" t="s">
        <v>3</v>
      </c>
      <c r="B15">
        <v>9</v>
      </c>
      <c r="C15">
        <v>0</v>
      </c>
      <c r="D15">
        <v>0.33</v>
      </c>
      <c r="E15" t="s">
        <v>22</v>
      </c>
      <c r="F15" t="s">
        <v>22</v>
      </c>
      <c r="G15">
        <v>68040</v>
      </c>
      <c r="H15">
        <f t="shared" si="0"/>
        <v>0.33</v>
      </c>
      <c r="I15" t="e">
        <f t="shared" si="1"/>
        <v>#VALUE!</v>
      </c>
      <c r="J15">
        <f t="shared" si="2"/>
        <v>51.545454545454547</v>
      </c>
    </row>
    <row r="16" spans="1:14" x14ac:dyDescent="0.35">
      <c r="A16" t="s">
        <v>3</v>
      </c>
      <c r="B16">
        <v>10</v>
      </c>
      <c r="C16">
        <v>0</v>
      </c>
      <c r="D16">
        <v>0.17</v>
      </c>
      <c r="E16">
        <v>0</v>
      </c>
      <c r="F16">
        <v>38</v>
      </c>
      <c r="G16">
        <v>78820</v>
      </c>
      <c r="H16">
        <f t="shared" si="0"/>
        <v>0.17</v>
      </c>
      <c r="I16">
        <f t="shared" si="1"/>
        <v>38</v>
      </c>
    </row>
    <row r="17" spans="1:10" x14ac:dyDescent="0.35">
      <c r="A17" t="s">
        <v>3</v>
      </c>
      <c r="B17">
        <v>11</v>
      </c>
      <c r="C17">
        <v>0.02</v>
      </c>
      <c r="D17">
        <v>0.11</v>
      </c>
      <c r="E17" t="s">
        <v>22</v>
      </c>
      <c r="F17" t="s">
        <v>22</v>
      </c>
      <c r="G17">
        <v>49280</v>
      </c>
      <c r="H17">
        <f t="shared" si="0"/>
        <v>0.09</v>
      </c>
      <c r="I17" t="e">
        <f t="shared" si="1"/>
        <v>#VALUE!</v>
      </c>
      <c r="J17">
        <f t="shared" si="2"/>
        <v>136.88888888888889</v>
      </c>
    </row>
    <row r="18" spans="1:10" x14ac:dyDescent="0.35">
      <c r="A18" t="s">
        <v>3</v>
      </c>
      <c r="B18">
        <v>12</v>
      </c>
      <c r="C18">
        <v>0</v>
      </c>
      <c r="D18">
        <v>3.38</v>
      </c>
      <c r="E18">
        <v>0.13</v>
      </c>
      <c r="F18">
        <v>62.4</v>
      </c>
      <c r="G18">
        <v>44380</v>
      </c>
      <c r="H18">
        <f t="shared" si="0"/>
        <v>3.38</v>
      </c>
      <c r="I18">
        <f t="shared" si="1"/>
        <v>62.269999999999996</v>
      </c>
    </row>
    <row r="19" spans="1:10" x14ac:dyDescent="0.35">
      <c r="A19" t="s">
        <v>4</v>
      </c>
      <c r="B19">
        <v>1</v>
      </c>
      <c r="C19">
        <v>0</v>
      </c>
      <c r="D19">
        <v>0.02</v>
      </c>
      <c r="E19" t="s">
        <v>22</v>
      </c>
      <c r="F19" t="s">
        <v>22</v>
      </c>
      <c r="G19">
        <v>11060</v>
      </c>
      <c r="H19">
        <f t="shared" si="0"/>
        <v>0.02</v>
      </c>
      <c r="I19" t="e">
        <f t="shared" si="1"/>
        <v>#VALUE!</v>
      </c>
      <c r="J19">
        <f t="shared" si="2"/>
        <v>138.25</v>
      </c>
    </row>
    <row r="20" spans="1:10" x14ac:dyDescent="0.35">
      <c r="A20" t="s">
        <v>4</v>
      </c>
      <c r="B20">
        <v>2</v>
      </c>
      <c r="C20">
        <v>0.05</v>
      </c>
      <c r="D20">
        <v>0.14000000000000001</v>
      </c>
      <c r="E20">
        <v>0.12</v>
      </c>
      <c r="F20">
        <v>25.76</v>
      </c>
      <c r="G20">
        <v>39200</v>
      </c>
      <c r="H20">
        <f t="shared" si="0"/>
        <v>9.0000000000000011E-2</v>
      </c>
      <c r="I20">
        <f t="shared" si="1"/>
        <v>25.64</v>
      </c>
    </row>
    <row r="21" spans="1:10" x14ac:dyDescent="0.35">
      <c r="A21" t="s">
        <v>4</v>
      </c>
      <c r="B21">
        <v>3</v>
      </c>
      <c r="C21">
        <v>0</v>
      </c>
      <c r="D21">
        <v>0.15</v>
      </c>
      <c r="E21" t="s">
        <v>22</v>
      </c>
      <c r="F21" t="s">
        <v>22</v>
      </c>
      <c r="G21">
        <v>207200</v>
      </c>
      <c r="H21">
        <f t="shared" si="0"/>
        <v>0.15</v>
      </c>
      <c r="I21" t="e">
        <f t="shared" si="1"/>
        <v>#VALUE!</v>
      </c>
      <c r="J21">
        <f t="shared" si="2"/>
        <v>345.33333333333331</v>
      </c>
    </row>
    <row r="22" spans="1:10" x14ac:dyDescent="0.35">
      <c r="A22" t="s">
        <v>4</v>
      </c>
      <c r="B22">
        <v>4</v>
      </c>
      <c r="C22" t="s">
        <v>22</v>
      </c>
      <c r="D22">
        <v>0.04</v>
      </c>
      <c r="E22">
        <v>0.05</v>
      </c>
      <c r="F22">
        <v>12.24</v>
      </c>
      <c r="G22">
        <v>15680</v>
      </c>
      <c r="H22" t="e">
        <f t="shared" si="0"/>
        <v>#VALUE!</v>
      </c>
      <c r="I22">
        <f t="shared" si="1"/>
        <v>12.19</v>
      </c>
    </row>
    <row r="23" spans="1:10" x14ac:dyDescent="0.35">
      <c r="A23" t="s">
        <v>4</v>
      </c>
      <c r="B23">
        <v>5</v>
      </c>
      <c r="C23">
        <v>0.03</v>
      </c>
      <c r="D23">
        <v>0.05</v>
      </c>
      <c r="E23" t="s">
        <v>22</v>
      </c>
      <c r="F23" t="s">
        <v>22</v>
      </c>
      <c r="G23">
        <v>25760</v>
      </c>
      <c r="H23">
        <f t="shared" si="0"/>
        <v>2.0000000000000004E-2</v>
      </c>
      <c r="I23" t="e">
        <f t="shared" si="1"/>
        <v>#VALUE!</v>
      </c>
      <c r="J23">
        <f t="shared" si="2"/>
        <v>321.99999999999994</v>
      </c>
    </row>
    <row r="24" spans="1:10" x14ac:dyDescent="0.35">
      <c r="A24" t="s">
        <v>4</v>
      </c>
      <c r="B24">
        <v>6</v>
      </c>
      <c r="C24">
        <v>0.02</v>
      </c>
      <c r="D24">
        <v>0.35</v>
      </c>
      <c r="E24">
        <v>0.05</v>
      </c>
      <c r="F24">
        <v>8.1999999999999993</v>
      </c>
      <c r="G24">
        <v>23520</v>
      </c>
      <c r="H24">
        <f t="shared" si="0"/>
        <v>0.32999999999999996</v>
      </c>
      <c r="I24">
        <f t="shared" si="1"/>
        <v>8.1499999999999986</v>
      </c>
    </row>
    <row r="25" spans="1:10" x14ac:dyDescent="0.35">
      <c r="A25" t="s">
        <v>4</v>
      </c>
      <c r="B25">
        <v>7</v>
      </c>
      <c r="C25">
        <v>0.01</v>
      </c>
      <c r="D25">
        <v>0.65</v>
      </c>
      <c r="E25" t="s">
        <v>22</v>
      </c>
      <c r="F25" t="s">
        <v>22</v>
      </c>
      <c r="G25">
        <v>39200</v>
      </c>
      <c r="H25">
        <f t="shared" si="0"/>
        <v>0.64</v>
      </c>
      <c r="I25" t="e">
        <f t="shared" si="1"/>
        <v>#VALUE!</v>
      </c>
      <c r="J25">
        <f t="shared" si="2"/>
        <v>15.3125</v>
      </c>
    </row>
    <row r="26" spans="1:10" x14ac:dyDescent="0.35">
      <c r="A26" t="s">
        <v>4</v>
      </c>
      <c r="B26">
        <v>8</v>
      </c>
      <c r="C26">
        <v>0.03</v>
      </c>
      <c r="D26">
        <v>0.02</v>
      </c>
      <c r="E26">
        <v>0.03</v>
      </c>
      <c r="F26">
        <v>40.64</v>
      </c>
      <c r="G26">
        <v>66920</v>
      </c>
      <c r="H26">
        <f t="shared" si="0"/>
        <v>-9.9999999999999985E-3</v>
      </c>
      <c r="I26">
        <f t="shared" si="1"/>
        <v>40.61</v>
      </c>
    </row>
    <row r="27" spans="1:10" x14ac:dyDescent="0.35">
      <c r="A27" t="s">
        <v>4</v>
      </c>
      <c r="B27">
        <v>9</v>
      </c>
      <c r="C27">
        <v>0</v>
      </c>
      <c r="D27">
        <v>0.21</v>
      </c>
      <c r="E27" t="s">
        <v>22</v>
      </c>
      <c r="F27" t="s">
        <v>22</v>
      </c>
      <c r="G27">
        <v>50960</v>
      </c>
      <c r="H27">
        <f t="shared" si="0"/>
        <v>0.21</v>
      </c>
      <c r="I27" t="e">
        <f t="shared" si="1"/>
        <v>#VALUE!</v>
      </c>
      <c r="J27">
        <f t="shared" si="2"/>
        <v>60.666666666666664</v>
      </c>
    </row>
    <row r="28" spans="1:10" x14ac:dyDescent="0.35">
      <c r="A28" t="s">
        <v>4</v>
      </c>
      <c r="B28">
        <v>10</v>
      </c>
      <c r="C28">
        <v>0</v>
      </c>
      <c r="D28">
        <v>0.16</v>
      </c>
      <c r="E28">
        <v>0.18</v>
      </c>
      <c r="F28">
        <v>12</v>
      </c>
      <c r="G28">
        <v>65660</v>
      </c>
      <c r="H28">
        <f t="shared" si="0"/>
        <v>0.16</v>
      </c>
      <c r="I28">
        <f t="shared" si="1"/>
        <v>11.82</v>
      </c>
    </row>
    <row r="29" spans="1:10" x14ac:dyDescent="0.35">
      <c r="A29" t="s">
        <v>4</v>
      </c>
      <c r="B29">
        <v>11</v>
      </c>
      <c r="C29">
        <v>0</v>
      </c>
      <c r="D29">
        <v>0.08</v>
      </c>
      <c r="E29" t="s">
        <v>22</v>
      </c>
      <c r="F29" t="s">
        <v>22</v>
      </c>
      <c r="G29">
        <v>14560</v>
      </c>
      <c r="H29">
        <f t="shared" si="0"/>
        <v>0.08</v>
      </c>
      <c r="I29" t="e">
        <f t="shared" si="1"/>
        <v>#VALUE!</v>
      </c>
      <c r="J29">
        <f t="shared" si="2"/>
        <v>45.5</v>
      </c>
    </row>
    <row r="30" spans="1:10" x14ac:dyDescent="0.35">
      <c r="A30" t="s">
        <v>4</v>
      </c>
      <c r="B30">
        <v>12</v>
      </c>
      <c r="C30">
        <v>0.04</v>
      </c>
      <c r="D30">
        <v>0.14000000000000001</v>
      </c>
      <c r="E30">
        <v>0.04</v>
      </c>
      <c r="F30">
        <v>7.76</v>
      </c>
      <c r="G30">
        <v>11480</v>
      </c>
      <c r="H30">
        <f t="shared" si="0"/>
        <v>0.1</v>
      </c>
      <c r="I30">
        <f t="shared" si="1"/>
        <v>7.72</v>
      </c>
    </row>
    <row r="32" spans="1:10" x14ac:dyDescent="0.35">
      <c r="A32" t="s">
        <v>0</v>
      </c>
      <c r="B32" t="s">
        <v>1</v>
      </c>
      <c r="C32" t="s">
        <v>29</v>
      </c>
      <c r="D32" t="s">
        <v>32</v>
      </c>
      <c r="E32" t="s">
        <v>33</v>
      </c>
    </row>
    <row r="33" spans="1:5" x14ac:dyDescent="0.35">
      <c r="A33" t="s">
        <v>2</v>
      </c>
      <c r="B33">
        <v>1</v>
      </c>
      <c r="C33">
        <v>0</v>
      </c>
      <c r="D33">
        <v>0</v>
      </c>
      <c r="E33">
        <v>0</v>
      </c>
    </row>
    <row r="34" spans="1:5" x14ac:dyDescent="0.35">
      <c r="A34" t="s">
        <v>2</v>
      </c>
      <c r="B34">
        <v>2</v>
      </c>
      <c r="C34">
        <v>0</v>
      </c>
      <c r="D34">
        <v>0</v>
      </c>
      <c r="E34">
        <v>0</v>
      </c>
    </row>
    <row r="35" spans="1:5" x14ac:dyDescent="0.35">
      <c r="A35" t="s">
        <v>2</v>
      </c>
      <c r="B35">
        <v>3</v>
      </c>
      <c r="C35">
        <v>0</v>
      </c>
      <c r="D35">
        <v>0</v>
      </c>
      <c r="E35">
        <v>0</v>
      </c>
    </row>
    <row r="36" spans="1:5" x14ac:dyDescent="0.35">
      <c r="A36" t="s">
        <v>2</v>
      </c>
      <c r="B36">
        <v>4</v>
      </c>
      <c r="C36">
        <v>0</v>
      </c>
      <c r="D36">
        <v>0</v>
      </c>
      <c r="E36">
        <v>0</v>
      </c>
    </row>
    <row r="37" spans="1:5" x14ac:dyDescent="0.35">
      <c r="A37" t="s">
        <v>2</v>
      </c>
      <c r="B37">
        <v>5</v>
      </c>
      <c r="C37">
        <v>0</v>
      </c>
      <c r="D37">
        <v>0</v>
      </c>
      <c r="E37">
        <v>0</v>
      </c>
    </row>
    <row r="38" spans="1:5" x14ac:dyDescent="0.35">
      <c r="A38" t="s">
        <v>3</v>
      </c>
      <c r="B38">
        <v>2</v>
      </c>
      <c r="C38">
        <v>6160</v>
      </c>
      <c r="D38">
        <v>0.15000000000000002</v>
      </c>
      <c r="E38">
        <v>12.86</v>
      </c>
    </row>
    <row r="39" spans="1:5" x14ac:dyDescent="0.35">
      <c r="A39" t="s">
        <v>3</v>
      </c>
      <c r="B39">
        <v>4</v>
      </c>
      <c r="C39">
        <v>2940</v>
      </c>
      <c r="D39">
        <v>0.05</v>
      </c>
      <c r="E39">
        <v>16.13</v>
      </c>
    </row>
    <row r="40" spans="1:5" x14ac:dyDescent="0.35">
      <c r="A40" t="s">
        <v>3</v>
      </c>
      <c r="B40">
        <v>6</v>
      </c>
      <c r="C40">
        <v>26320</v>
      </c>
      <c r="D40">
        <v>0.04</v>
      </c>
      <c r="E40">
        <v>32.369999999999997</v>
      </c>
    </row>
    <row r="41" spans="1:5" x14ac:dyDescent="0.35">
      <c r="A41" t="s">
        <v>3</v>
      </c>
      <c r="B41">
        <v>8</v>
      </c>
      <c r="C41">
        <v>2100</v>
      </c>
      <c r="D41">
        <v>7.0000000000000007E-2</v>
      </c>
      <c r="E41">
        <v>28.369999999999997</v>
      </c>
    </row>
    <row r="42" spans="1:5" x14ac:dyDescent="0.35">
      <c r="A42" t="s">
        <v>3</v>
      </c>
      <c r="B42">
        <v>10</v>
      </c>
      <c r="C42">
        <v>78820</v>
      </c>
      <c r="D42">
        <v>0.17</v>
      </c>
      <c r="E42">
        <v>38</v>
      </c>
    </row>
    <row r="43" spans="1:5" x14ac:dyDescent="0.35">
      <c r="A43" t="s">
        <v>3</v>
      </c>
      <c r="B43">
        <v>12</v>
      </c>
      <c r="C43">
        <v>44380</v>
      </c>
      <c r="D43">
        <v>3.38</v>
      </c>
      <c r="E43">
        <v>62.269999999999996</v>
      </c>
    </row>
    <row r="44" spans="1:5" x14ac:dyDescent="0.35">
      <c r="A44" t="s">
        <v>4</v>
      </c>
      <c r="B44">
        <v>2</v>
      </c>
      <c r="C44">
        <v>39200</v>
      </c>
      <c r="D44">
        <v>9.0000000000000011E-2</v>
      </c>
      <c r="E44">
        <v>25.64</v>
      </c>
    </row>
    <row r="45" spans="1:5" x14ac:dyDescent="0.35">
      <c r="A45" t="s">
        <v>4</v>
      </c>
      <c r="B45">
        <v>4</v>
      </c>
      <c r="C45">
        <v>15680</v>
      </c>
      <c r="D45" t="e">
        <v>#VALUE!</v>
      </c>
      <c r="E45">
        <v>12.19</v>
      </c>
    </row>
    <row r="46" spans="1:5" x14ac:dyDescent="0.35">
      <c r="A46" t="s">
        <v>4</v>
      </c>
      <c r="B46">
        <v>6</v>
      </c>
      <c r="C46">
        <v>23520</v>
      </c>
      <c r="D46">
        <v>0.32999999999999996</v>
      </c>
      <c r="E46">
        <v>8.1499999999999986</v>
      </c>
    </row>
    <row r="47" spans="1:5" x14ac:dyDescent="0.35">
      <c r="A47" t="s">
        <v>4</v>
      </c>
      <c r="B47">
        <v>8</v>
      </c>
      <c r="C47">
        <v>66920</v>
      </c>
      <c r="D47">
        <v>-9.9999999999999985E-3</v>
      </c>
      <c r="E47">
        <v>40.61</v>
      </c>
    </row>
    <row r="48" spans="1:5" x14ac:dyDescent="0.35">
      <c r="A48" t="s">
        <v>4</v>
      </c>
      <c r="B48">
        <v>10</v>
      </c>
      <c r="C48">
        <v>65660</v>
      </c>
      <c r="D48">
        <v>0.16</v>
      </c>
      <c r="E48">
        <v>11.82</v>
      </c>
    </row>
    <row r="49" spans="1:5" x14ac:dyDescent="0.35">
      <c r="A49" t="s">
        <v>4</v>
      </c>
      <c r="B49">
        <v>12</v>
      </c>
      <c r="C49">
        <v>11480</v>
      </c>
      <c r="D49">
        <v>0.1</v>
      </c>
      <c r="E49">
        <v>7.72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9" sqref="A1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34</v>
      </c>
    </row>
    <row r="2" spans="1:3" x14ac:dyDescent="0.35">
      <c r="A2" t="s">
        <v>2</v>
      </c>
      <c r="B2">
        <v>1</v>
      </c>
      <c r="C2">
        <v>0</v>
      </c>
    </row>
    <row r="3" spans="1:3" x14ac:dyDescent="0.35">
      <c r="A3" t="s">
        <v>2</v>
      </c>
      <c r="B3">
        <v>2</v>
      </c>
      <c r="C3">
        <v>0</v>
      </c>
    </row>
    <row r="4" spans="1:3" x14ac:dyDescent="0.35">
      <c r="A4" t="s">
        <v>2</v>
      </c>
      <c r="B4">
        <v>3</v>
      </c>
      <c r="C4">
        <v>0</v>
      </c>
    </row>
    <row r="5" spans="1:3" x14ac:dyDescent="0.35">
      <c r="A5" t="s">
        <v>2</v>
      </c>
      <c r="B5">
        <v>4</v>
      </c>
      <c r="C5">
        <v>0</v>
      </c>
    </row>
    <row r="6" spans="1:3" x14ac:dyDescent="0.35">
      <c r="A6" t="s">
        <v>2</v>
      </c>
      <c r="B6">
        <v>5</v>
      </c>
      <c r="C6">
        <v>0</v>
      </c>
    </row>
    <row r="7" spans="1:3" x14ac:dyDescent="0.35">
      <c r="A7">
        <v>11</v>
      </c>
      <c r="B7">
        <v>2</v>
      </c>
      <c r="C7">
        <v>8.3506493506493502</v>
      </c>
    </row>
    <row r="8" spans="1:3" x14ac:dyDescent="0.35">
      <c r="A8">
        <v>11</v>
      </c>
      <c r="B8">
        <v>4</v>
      </c>
      <c r="C8">
        <v>21.945578231292515</v>
      </c>
    </row>
    <row r="9" spans="1:3" x14ac:dyDescent="0.35">
      <c r="A9">
        <v>11</v>
      </c>
      <c r="B9">
        <v>6</v>
      </c>
      <c r="C9">
        <v>4.919452887537993</v>
      </c>
    </row>
    <row r="10" spans="1:3" x14ac:dyDescent="0.35">
      <c r="A10">
        <v>11</v>
      </c>
      <c r="B10">
        <v>8</v>
      </c>
      <c r="C10">
        <v>54.038095238095231</v>
      </c>
    </row>
    <row r="11" spans="1:3" x14ac:dyDescent="0.35">
      <c r="A11">
        <v>11</v>
      </c>
      <c r="B11">
        <v>10</v>
      </c>
      <c r="C11">
        <v>1.9284445572189799</v>
      </c>
    </row>
    <row r="12" spans="1:3" x14ac:dyDescent="0.35">
      <c r="A12">
        <v>11</v>
      </c>
      <c r="B12">
        <v>12</v>
      </c>
      <c r="C12">
        <v>5.6124380351509684</v>
      </c>
    </row>
    <row r="13" spans="1:3" x14ac:dyDescent="0.35">
      <c r="A13">
        <v>22</v>
      </c>
      <c r="B13">
        <v>2</v>
      </c>
      <c r="C13">
        <v>2.6163265306122447</v>
      </c>
    </row>
    <row r="14" spans="1:3" x14ac:dyDescent="0.35">
      <c r="A14">
        <v>22</v>
      </c>
      <c r="B14">
        <v>4</v>
      </c>
      <c r="C14">
        <v>3.1096938775510203</v>
      </c>
    </row>
    <row r="15" spans="1:3" x14ac:dyDescent="0.35">
      <c r="A15">
        <v>22</v>
      </c>
      <c r="B15">
        <v>6</v>
      </c>
      <c r="C15">
        <v>1.3860544217687072</v>
      </c>
    </row>
    <row r="16" spans="1:3" x14ac:dyDescent="0.35">
      <c r="A16">
        <v>22</v>
      </c>
      <c r="B16">
        <v>8</v>
      </c>
      <c r="C16">
        <v>2.4273759713090257</v>
      </c>
    </row>
    <row r="17" spans="1:3" x14ac:dyDescent="0.35">
      <c r="A17">
        <v>22</v>
      </c>
      <c r="B17">
        <v>10</v>
      </c>
      <c r="C17">
        <v>0.72007310386841306</v>
      </c>
    </row>
    <row r="18" spans="1:3" x14ac:dyDescent="0.35">
      <c r="A18">
        <v>22</v>
      </c>
      <c r="B18">
        <v>12</v>
      </c>
      <c r="C18">
        <v>2.6898954703832754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graph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Tarnowski</dc:creator>
  <cp:lastModifiedBy>Denise Tarnowski</cp:lastModifiedBy>
  <dcterms:created xsi:type="dcterms:W3CDTF">2016-10-28T22:01:55Z</dcterms:created>
  <dcterms:modified xsi:type="dcterms:W3CDTF">2017-01-06T19:22:26Z</dcterms:modified>
</cp:coreProperties>
</file>