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dtertre59\Documents\1-UPM\TFG\TFG\external_assets\"/>
    </mc:Choice>
  </mc:AlternateContent>
  <xr:revisionPtr revIDLastSave="0" documentId="13_ncr:1_{C866D1C0-0A25-45C8-818A-EA6743BEA525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istema1" sheetId="2" r:id="rId1"/>
    <sheet name="Sistema1_1" sheetId="5" r:id="rId2"/>
    <sheet name="Sistema1_2" sheetId="3" r:id="rId3"/>
    <sheet name="Sistema3" sheetId="1" r:id="rId4"/>
    <sheet name="Sistema3_1" sheetId="6" r:id="rId5"/>
    <sheet name="Sistema3_2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1" i="6" l="1"/>
  <c r="T8" i="6" s="1"/>
  <c r="U8" i="6" s="1"/>
  <c r="N41" i="6"/>
  <c r="M41" i="6"/>
  <c r="J41" i="6"/>
  <c r="I41" i="6"/>
  <c r="H41" i="6"/>
  <c r="E41" i="6"/>
  <c r="D41" i="6"/>
  <c r="C41" i="6"/>
  <c r="O28" i="6"/>
  <c r="N28" i="6"/>
  <c r="M28" i="6"/>
  <c r="J28" i="6"/>
  <c r="T7" i="6" s="1"/>
  <c r="U7" i="6" s="1"/>
  <c r="I28" i="6"/>
  <c r="H28" i="6"/>
  <c r="E28" i="6"/>
  <c r="D28" i="6"/>
  <c r="C28" i="6"/>
  <c r="T4" i="6" s="1"/>
  <c r="U4" i="6" s="1"/>
  <c r="O15" i="6"/>
  <c r="N15" i="6"/>
  <c r="M15" i="6"/>
  <c r="J15" i="6"/>
  <c r="I15" i="6"/>
  <c r="H15" i="6"/>
  <c r="E15" i="6"/>
  <c r="D15" i="6"/>
  <c r="C15" i="6"/>
  <c r="S8" i="6"/>
  <c r="S7" i="6"/>
  <c r="S6" i="6"/>
  <c r="S5" i="6"/>
  <c r="S4" i="6"/>
  <c r="O41" i="5"/>
  <c r="T8" i="5" s="1"/>
  <c r="U8" i="5" s="1"/>
  <c r="N41" i="5"/>
  <c r="M41" i="5"/>
  <c r="J41" i="5"/>
  <c r="I41" i="5"/>
  <c r="H41" i="5"/>
  <c r="E41" i="5"/>
  <c r="D41" i="5"/>
  <c r="C41" i="5"/>
  <c r="O28" i="5"/>
  <c r="T7" i="5" s="1"/>
  <c r="U7" i="5" s="1"/>
  <c r="N28" i="5"/>
  <c r="M28" i="5"/>
  <c r="J28" i="5"/>
  <c r="I28" i="5"/>
  <c r="H28" i="5"/>
  <c r="E28" i="5"/>
  <c r="D28" i="5"/>
  <c r="C28" i="5"/>
  <c r="T4" i="5" s="1"/>
  <c r="U4" i="5" s="1"/>
  <c r="O15" i="5"/>
  <c r="N15" i="5"/>
  <c r="M15" i="5"/>
  <c r="J15" i="5"/>
  <c r="I15" i="5"/>
  <c r="H15" i="5"/>
  <c r="E15" i="5"/>
  <c r="T6" i="5" s="1"/>
  <c r="U6" i="5" s="1"/>
  <c r="D15" i="5"/>
  <c r="C15" i="5"/>
  <c r="S8" i="5"/>
  <c r="S7" i="5"/>
  <c r="S6" i="5"/>
  <c r="S5" i="5"/>
  <c r="S4" i="5"/>
  <c r="T5" i="3"/>
  <c r="U5" i="3" s="1"/>
  <c r="U4" i="2"/>
  <c r="U4" i="1"/>
  <c r="U5" i="1"/>
  <c r="U6" i="1"/>
  <c r="U7" i="1"/>
  <c r="U8" i="1"/>
  <c r="T8" i="1"/>
  <c r="T7" i="1"/>
  <c r="T6" i="1"/>
  <c r="T5" i="1"/>
  <c r="T4" i="1"/>
  <c r="U5" i="2"/>
  <c r="U6" i="2"/>
  <c r="U7" i="2"/>
  <c r="U8" i="2"/>
  <c r="T8" i="2"/>
  <c r="T7" i="2"/>
  <c r="T6" i="2"/>
  <c r="T5" i="2"/>
  <c r="T4" i="2"/>
  <c r="T41" i="4"/>
  <c r="T8" i="4" s="1"/>
  <c r="S41" i="4"/>
  <c r="S8" i="4" s="1"/>
  <c r="R41" i="4"/>
  <c r="T28" i="4"/>
  <c r="T7" i="4" s="1"/>
  <c r="S28" i="4"/>
  <c r="R28" i="4"/>
  <c r="T15" i="4"/>
  <c r="T6" i="4" s="1"/>
  <c r="S15" i="4"/>
  <c r="S6" i="4" s="1"/>
  <c r="R15" i="4"/>
  <c r="O41" i="4"/>
  <c r="N41" i="4"/>
  <c r="M41" i="4"/>
  <c r="J41" i="4"/>
  <c r="I41" i="4"/>
  <c r="H41" i="4"/>
  <c r="E41" i="4"/>
  <c r="D41" i="4"/>
  <c r="C41" i="4"/>
  <c r="O28" i="4"/>
  <c r="N28" i="4"/>
  <c r="M28" i="4"/>
  <c r="J28" i="4"/>
  <c r="I28" i="4"/>
  <c r="H28" i="4"/>
  <c r="E28" i="4"/>
  <c r="D28" i="4"/>
  <c r="C28" i="4"/>
  <c r="O15" i="4"/>
  <c r="N15" i="4"/>
  <c r="M15" i="4"/>
  <c r="J15" i="4"/>
  <c r="I15" i="4"/>
  <c r="H15" i="4"/>
  <c r="E15" i="4"/>
  <c r="D15" i="4"/>
  <c r="C15" i="4"/>
  <c r="U8" i="3"/>
  <c r="T8" i="3"/>
  <c r="T7" i="3"/>
  <c r="T6" i="3"/>
  <c r="S8" i="3"/>
  <c r="S7" i="3"/>
  <c r="S6" i="3"/>
  <c r="U6" i="3"/>
  <c r="S5" i="3"/>
  <c r="T4" i="3"/>
  <c r="U4" i="3" s="1"/>
  <c r="S41" i="3"/>
  <c r="T41" i="3"/>
  <c r="R41" i="3"/>
  <c r="S28" i="3"/>
  <c r="T28" i="3"/>
  <c r="R28" i="3"/>
  <c r="T15" i="3"/>
  <c r="S15" i="3"/>
  <c r="R15" i="3"/>
  <c r="U7" i="3"/>
  <c r="O41" i="3"/>
  <c r="N41" i="3"/>
  <c r="M41" i="3"/>
  <c r="J41" i="3"/>
  <c r="I41" i="3"/>
  <c r="H41" i="3"/>
  <c r="E41" i="3"/>
  <c r="D41" i="3"/>
  <c r="C41" i="3"/>
  <c r="O28" i="3"/>
  <c r="N28" i="3"/>
  <c r="M28" i="3"/>
  <c r="J28" i="3"/>
  <c r="I28" i="3"/>
  <c r="H28" i="3"/>
  <c r="E28" i="3"/>
  <c r="D28" i="3"/>
  <c r="C28" i="3"/>
  <c r="O15" i="3"/>
  <c r="N15" i="3"/>
  <c r="M15" i="3"/>
  <c r="J15" i="3"/>
  <c r="I15" i="3"/>
  <c r="H15" i="3"/>
  <c r="E15" i="3"/>
  <c r="D15" i="3"/>
  <c r="C15" i="3"/>
  <c r="E41" i="1"/>
  <c r="C28" i="1"/>
  <c r="I28" i="1"/>
  <c r="H28" i="1"/>
  <c r="J28" i="1"/>
  <c r="O28" i="1"/>
  <c r="D28" i="1"/>
  <c r="E28" i="1"/>
  <c r="O41" i="2"/>
  <c r="N41" i="2"/>
  <c r="M41" i="2"/>
  <c r="J41" i="2"/>
  <c r="I41" i="2"/>
  <c r="H41" i="2"/>
  <c r="E41" i="2"/>
  <c r="D41" i="2"/>
  <c r="C41" i="2"/>
  <c r="O28" i="2"/>
  <c r="N28" i="2"/>
  <c r="M28" i="2"/>
  <c r="J28" i="2"/>
  <c r="I28" i="2"/>
  <c r="H28" i="2"/>
  <c r="E28" i="2"/>
  <c r="D28" i="2"/>
  <c r="C28" i="2"/>
  <c r="O15" i="2"/>
  <c r="N15" i="2"/>
  <c r="M15" i="2"/>
  <c r="J15" i="2"/>
  <c r="I15" i="2"/>
  <c r="H15" i="2"/>
  <c r="E15" i="2"/>
  <c r="D15" i="2"/>
  <c r="C15" i="2"/>
  <c r="S8" i="2"/>
  <c r="S7" i="2"/>
  <c r="S6" i="2"/>
  <c r="S5" i="2"/>
  <c r="S4" i="2"/>
  <c r="O41" i="1"/>
  <c r="N41" i="1"/>
  <c r="M41" i="1"/>
  <c r="J41" i="1"/>
  <c r="I41" i="1"/>
  <c r="H41" i="1"/>
  <c r="N28" i="1"/>
  <c r="M28" i="1"/>
  <c r="O15" i="1"/>
  <c r="N15" i="1"/>
  <c r="M15" i="1"/>
  <c r="J15" i="1"/>
  <c r="I15" i="1"/>
  <c r="H15" i="1"/>
  <c r="E15" i="1"/>
  <c r="D15" i="1"/>
  <c r="C15" i="1"/>
  <c r="S7" i="1"/>
  <c r="S8" i="1"/>
  <c r="S6" i="1"/>
  <c r="S5" i="1"/>
  <c r="S4" i="1"/>
  <c r="T6" i="6" l="1"/>
  <c r="U6" i="6" s="1"/>
  <c r="T5" i="6"/>
  <c r="U5" i="6" s="1"/>
  <c r="T5" i="5"/>
  <c r="U5" i="5" s="1"/>
  <c r="U8" i="4"/>
  <c r="T4" i="4"/>
  <c r="S5" i="4" s="1"/>
  <c r="S7" i="4"/>
  <c r="U6" i="4"/>
  <c r="U7" i="4"/>
  <c r="T5" i="4"/>
  <c r="U4" i="4" l="1"/>
  <c r="U5" i="4"/>
  <c r="D41" i="1"/>
  <c r="C41" i="1" l="1"/>
</calcChain>
</file>

<file path=xl/sharedStrings.xml><?xml version="1.0" encoding="utf-8"?>
<sst xmlns="http://schemas.openxmlformats.org/spreadsheetml/2006/main" count="402" uniqueCount="29">
  <si>
    <t>Circulo</t>
  </si>
  <si>
    <t>Square</t>
  </si>
  <si>
    <t>Coger</t>
  </si>
  <si>
    <t>Dejar 10%</t>
  </si>
  <si>
    <t>Dejar 5%</t>
  </si>
  <si>
    <t>TOTAL</t>
  </si>
  <si>
    <t>Dejar 15%</t>
  </si>
  <si>
    <t>Círculo</t>
  </si>
  <si>
    <t>Hexágono</t>
  </si>
  <si>
    <t>CUADRADO</t>
  </si>
  <si>
    <t>CÍRCULO</t>
  </si>
  <si>
    <t>HEXÁGONO</t>
  </si>
  <si>
    <t>Detectar</t>
  </si>
  <si>
    <t>Piezas</t>
  </si>
  <si>
    <t>tolerancia 15%</t>
  </si>
  <si>
    <t>tolerancia 10%</t>
  </si>
  <si>
    <t>tolerancia 5%</t>
  </si>
  <si>
    <t>Iteraciones</t>
  </si>
  <si>
    <t>Aciertos</t>
  </si>
  <si>
    <t>(%)</t>
  </si>
  <si>
    <t>Resultados finales SISTEMA 1</t>
  </si>
  <si>
    <t>Acciones</t>
  </si>
  <si>
    <t>SISTEMA 1</t>
  </si>
  <si>
    <t>SISTEMA 3</t>
  </si>
  <si>
    <t>Resultados SISTEMA 1 por iteraciones completas</t>
  </si>
  <si>
    <t>Resultados SISTEMA 1 por éxito concreto</t>
  </si>
  <si>
    <t>Resultados SISTEMA 3 por éxito concreto</t>
  </si>
  <si>
    <t>Resultados SISTEMA 3 por iteraciones completas</t>
  </si>
  <si>
    <t>Resultados SISTEMA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</si>
</sst>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7" xfId="0" applyNumberFormat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</cellXfs>
  <cellStyles count="1">
    <cellStyle name="Normal" xfId="0" builtinId="0"/>
  </cellStyles>
  <dxfs count="360">
    <dxf>
      <numFmt numFmtId="2" formatCode="0.00"/>
      <alignment horizontal="center" textRotation="0" wrapText="0" indent="0" justifyLastLine="0" shrinkToFit="0" readingOrder="0"/>
    </dxf>
    <dxf>
      <numFmt numFmtId="1" formatCode="0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2" formatCode="0.00"/>
      <alignment horizontal="center" textRotation="0" wrapText="0" indent="0" justifyLastLine="0" shrinkToFit="0" readingOrder="0"/>
    </dxf>
    <dxf>
      <numFmt numFmtId="1" formatCode="0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2" formatCode="0.00"/>
      <alignment horizontal="center" textRotation="0" wrapText="0" indent="0" justifyLastLine="0" shrinkToFit="0" readingOrder="0"/>
    </dxf>
    <dxf>
      <numFmt numFmtId="1" formatCode="0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2" formatCode="0.00"/>
      <alignment horizontal="center" textRotation="0" wrapText="0" indent="0" justifyLastLine="0" shrinkToFit="0" readingOrder="0"/>
    </dxf>
    <dxf>
      <numFmt numFmtId="1" formatCode="0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2" formatCode="0.00"/>
      <alignment horizontal="center" textRotation="0" wrapText="0" indent="0" justifyLastLine="0" shrinkToFit="0" readingOrder="0"/>
    </dxf>
    <dxf>
      <numFmt numFmtId="1" formatCode="0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2" formatCode="0.00"/>
      <alignment horizontal="center" textRotation="0" wrapText="0" indent="0" justifyLastLine="0" shrinkToFit="0" readingOrder="0"/>
    </dxf>
    <dxf>
      <numFmt numFmtId="1" formatCode="0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4C5DD95-7323-4657-BA94-3DB0D24737E2}" name="Table14" displayName="Table14" ref="B4:E15" totalsRowShown="0" headerRowDxfId="359" dataDxfId="358">
  <autoFilter ref="B4:E15" xr:uid="{B4C5DD95-7323-4657-BA94-3DB0D24737E2}"/>
  <tableColumns count="4">
    <tableColumn id="1" xr3:uid="{89EC18BA-65EC-4265-AA52-9962F4E5BF93}" name="Square" dataDxfId="357"/>
    <tableColumn id="2" xr3:uid="{010C3EFA-8C8D-44B1-AB7A-9C73E3303AED}" name="Detectar" dataDxfId="356"/>
    <tableColumn id="3" xr3:uid="{9FE4EF0F-8E7E-4B3F-9E0C-ACB3ABA48F23}" name="Coger" dataDxfId="355"/>
    <tableColumn id="4" xr3:uid="{94A23D9D-9204-4657-A869-5BBD20B5882B}" name="Dejar 15%" dataDxfId="35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2A625F4D-6DCF-4F10-86A2-F45490179763}" name="Table221" displayName="Table221" ref="R3:U8" totalsRowShown="0" headerRowDxfId="305" dataDxfId="304">
  <autoFilter ref="R3:U8" xr:uid="{2A625F4D-6DCF-4F10-86A2-F45490179763}"/>
  <tableColumns count="4">
    <tableColumn id="1" xr3:uid="{17193738-DB58-4780-8D5E-36E85A34A63E}" name="Acciones" dataDxfId="126"/>
    <tableColumn id="2" xr3:uid="{BA330521-ADB7-4BC1-B3BB-EB4250DE55D6}" name="Iteraciones" dataDxfId="125"/>
    <tableColumn id="3" xr3:uid="{D72A42B4-8851-4102-9140-CBFE1F0D0AF7}" name="Aciertos" dataDxfId="124"/>
    <tableColumn id="4" xr3:uid="{5A33D2D7-A4F0-435D-B189-B57316B7ECBF}" name="(%)" dataDxfId="123">
      <calculatedColumnFormula>(Table221[[#This Row],[Aciertos]]/Table221[[#This Row],[Iteraciones]])*100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23B4E0E2-BC60-42AC-ABDD-E4064ED637FA}" name="Table1443" displayName="Table1443" ref="B4:E15" totalsRowShown="0" headerRowDxfId="119" dataDxfId="118">
  <autoFilter ref="B4:E15" xr:uid="{23B4E0E2-BC60-42AC-ABDD-E4064ED637FA}"/>
  <tableColumns count="4">
    <tableColumn id="1" xr3:uid="{E7B92BAB-38F5-4DAD-AC5E-6B2227EA8C2F}" name="Square" dataDxfId="117"/>
    <tableColumn id="2" xr3:uid="{1477ADB2-80A5-4F38-89FE-76B46C8EDFE1}" name="Detectar" dataDxfId="116"/>
    <tableColumn id="3" xr3:uid="{1F4942B1-E3AE-43ED-8FCD-03F64698F775}" name="Coger" dataDxfId="115"/>
    <tableColumn id="4" xr3:uid="{702A71B7-3552-4E65-8B4B-B2AE155073E7}" name="Dejar 15%" dataDxfId="11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31B36EFA-FA31-407D-B359-4E965D1BB053}" name="Table151344" displayName="Table151344" ref="B17:E28" totalsRowShown="0" headerRowDxfId="113" dataDxfId="112">
  <autoFilter ref="B17:E28" xr:uid="{31B36EFA-FA31-407D-B359-4E965D1BB053}"/>
  <tableColumns count="4">
    <tableColumn id="1" xr3:uid="{348B264A-9177-4B81-9B18-48BF80F83DF8}" name="Square" dataDxfId="111"/>
    <tableColumn id="2" xr3:uid="{EB851527-9272-4D9F-8F85-531CC5BA89E3}" name="Detectar" dataDxfId="110"/>
    <tableColumn id="3" xr3:uid="{8B389A30-BB37-4546-950D-CBCAD0E639A7}" name="Coger" dataDxfId="109"/>
    <tableColumn id="4" xr3:uid="{5CFA001B-22D8-42BA-82A5-D0A496E9A80E}" name="Dejar 10%" dataDxfId="10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84D148D8-55B4-4D56-AB4C-BA886651D57D}" name="Table1561445" displayName="Table1561445" ref="B30:E41" totalsRowShown="0" headerRowDxfId="107" dataDxfId="106">
  <autoFilter ref="B30:E41" xr:uid="{84D148D8-55B4-4D56-AB4C-BA886651D57D}"/>
  <tableColumns count="4">
    <tableColumn id="1" xr3:uid="{CC1E98FE-A3F0-49CF-BDE1-C6A6FEE8C8AE}" name="Square" dataDxfId="105"/>
    <tableColumn id="2" xr3:uid="{D5A03723-F168-4E63-943D-098FEFD81D67}" name="Detectar" dataDxfId="104"/>
    <tableColumn id="3" xr3:uid="{20DC38B4-1C0E-4CD7-B7B7-25A1C407D97F}" name="Coger" dataDxfId="103"/>
    <tableColumn id="4" xr3:uid="{1CD977BA-7B79-44BA-A932-87C87FB796DD}" name="Dejar 5%" dataDxfId="10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EEF27405-0AE2-4D48-9A30-D03E9C78F1DA}" name="Table171546" displayName="Table171546" ref="G4:J15" totalsRowShown="0" headerRowDxfId="101" dataDxfId="100">
  <autoFilter ref="G4:J15" xr:uid="{EEF27405-0AE2-4D48-9A30-D03E9C78F1DA}"/>
  <tableColumns count="4">
    <tableColumn id="1" xr3:uid="{D87C8F6E-1D61-48C7-9B80-9AFEE0F717FD}" name="Circulo" dataDxfId="99"/>
    <tableColumn id="2" xr3:uid="{8CD8C222-1D23-490E-A973-B9934C7E3BB2}" name="Detectar" dataDxfId="98"/>
    <tableColumn id="3" xr3:uid="{BAE579EB-4BEC-4843-93B6-5F16B2D168F9}" name="Coger" dataDxfId="97"/>
    <tableColumn id="4" xr3:uid="{3EFA1EB4-8F32-4718-A3A1-DD20476F90CD}" name="Dejar 15%" dataDxfId="9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5F23F342-16B4-45B8-903E-E55F21F02B08}" name="Table1581647" displayName="Table1581647" ref="G17:J28" totalsRowShown="0" headerRowDxfId="95" dataDxfId="94">
  <autoFilter ref="G17:J28" xr:uid="{5F23F342-16B4-45B8-903E-E55F21F02B08}"/>
  <tableColumns count="4">
    <tableColumn id="1" xr3:uid="{DA78B87B-F0A6-4281-939F-AA887CAE9464}" name="Círculo" dataDxfId="93"/>
    <tableColumn id="2" xr3:uid="{F76AF631-286B-4C98-AE0C-C3D6BFE94E00}" name="Detectar" dataDxfId="92"/>
    <tableColumn id="3" xr3:uid="{FBEB8F7F-5645-481F-8B8E-D9757A4E4D4F}" name="Coger" dataDxfId="91"/>
    <tableColumn id="4" xr3:uid="{2DD5B10D-ECFD-4F06-AF3C-A39487929364}" name="Dejar 10%" dataDxfId="9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59D36A9A-8B30-463E-93B3-191553640322}" name="Table15691748" displayName="Table15691748" ref="G30:J41" totalsRowShown="0" headerRowDxfId="89" dataDxfId="88">
  <autoFilter ref="G30:J41" xr:uid="{59D36A9A-8B30-463E-93B3-191553640322}"/>
  <tableColumns count="4">
    <tableColumn id="1" xr3:uid="{57284211-3378-4F29-9FCA-E1B9A85D3A6F}" name="Círculo" dataDxfId="87"/>
    <tableColumn id="2" xr3:uid="{084537F7-B9AB-443E-BE82-132829E06DA7}" name="Detectar" dataDxfId="86"/>
    <tableColumn id="3" xr3:uid="{C280D367-67ED-4B83-B337-90A18D3DCC97}" name="Coger" dataDxfId="85"/>
    <tableColumn id="4" xr3:uid="{70794145-DDB3-4A40-ADF4-D9D3B39D9842}" name="Dejar 5%" dataDxfId="84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5D9E47F4-5F1E-499D-8383-5D82FBAF46E1}" name="Table1101849" displayName="Table1101849" ref="L4:O15" totalsRowShown="0" headerRowDxfId="83" dataDxfId="82">
  <autoFilter ref="L4:O15" xr:uid="{5D9E47F4-5F1E-499D-8383-5D82FBAF46E1}"/>
  <tableColumns count="4">
    <tableColumn id="1" xr3:uid="{0590DAAC-2908-4B90-B8B1-AF06048A39F1}" name="Hexágono" dataDxfId="81"/>
    <tableColumn id="2" xr3:uid="{6B3AACDB-6A9E-4086-98B3-DAB68DAEAE06}" name="Detectar" dataDxfId="80"/>
    <tableColumn id="3" xr3:uid="{9BF73591-1FAF-485C-B476-D0FF47C15F7E}" name="Coger" dataDxfId="79"/>
    <tableColumn id="4" xr3:uid="{E59319AA-7149-4804-BFBD-474EC7F34543}" name="Dejar 15%" dataDxfId="78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4CADB11A-219E-4537-9181-D10BC9A646FE}" name="Table15111950" displayName="Table15111950" ref="L17:O28" totalsRowShown="0" headerRowDxfId="77" dataDxfId="76">
  <autoFilter ref="L17:O28" xr:uid="{4CADB11A-219E-4537-9181-D10BC9A646FE}"/>
  <tableColumns count="4">
    <tableColumn id="1" xr3:uid="{67406A84-6272-4FAC-9D40-7AB68D68A706}" name="Hexágono" dataDxfId="75"/>
    <tableColumn id="2" xr3:uid="{ED7BC23D-887B-452F-90EA-B62F95563A01}" name="Detectar" dataDxfId="74"/>
    <tableColumn id="3" xr3:uid="{D553E15B-B918-4851-B1D7-B3EAD2DF61D9}" name="Coger" dataDxfId="73"/>
    <tableColumn id="4" xr3:uid="{5313988A-4F4F-4D11-A21B-AFD3F28907AD}" name="Dejar 10%" dataDxfId="72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5655D147-119B-4181-B590-85857B36B08D}" name="Table156122051" displayName="Table156122051" ref="L30:O41" totalsRowShown="0" headerRowDxfId="71" dataDxfId="70">
  <autoFilter ref="L30:O41" xr:uid="{5655D147-119B-4181-B590-85857B36B08D}"/>
  <tableColumns count="4">
    <tableColumn id="1" xr3:uid="{0E0B0BCC-5D74-4B01-B72F-149349272440}" name="Hexágono" dataDxfId="69"/>
    <tableColumn id="2" xr3:uid="{7D9DFDD5-5DA6-4F89-9A77-CFAD2E3C41BA}" name="Detectar" dataDxfId="68"/>
    <tableColumn id="3" xr3:uid="{F409201C-79E3-44DE-B9DE-7AC23268BD0B}" name="Coger" dataDxfId="67"/>
    <tableColumn id="4" xr3:uid="{30FD185C-0BB6-493E-8A0A-22DACC32CDF3}" name="Dejar 5%" dataDxfId="6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B5BB535-37DC-47AB-AD6B-4D441E959A9D}" name="Table1513" displayName="Table1513" ref="B17:E28" totalsRowShown="0" headerRowDxfId="353" dataDxfId="352">
  <autoFilter ref="B17:E28" xr:uid="{0B5BB535-37DC-47AB-AD6B-4D441E959A9D}"/>
  <tableColumns count="4">
    <tableColumn id="1" xr3:uid="{E2335345-0CA7-4DDB-8425-A6D96583D3DE}" name="Square" dataDxfId="351"/>
    <tableColumn id="2" xr3:uid="{2F8770FF-B7A6-4297-92A8-2E585B89219C}" name="Detectar" dataDxfId="350"/>
    <tableColumn id="3" xr3:uid="{B554D84D-D48C-48DB-B4D8-558100A49FB8}" name="Coger" dataDxfId="349"/>
    <tableColumn id="4" xr3:uid="{2B2A7BEF-466B-4FD6-80BA-FE64CDB4220E}" name="Dejar 10%" dataDxfId="348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2378FCEC-66AA-429B-B619-A35B7BC27699}" name="Table22152" displayName="Table22152" ref="R3:U8" totalsRowShown="0" headerRowDxfId="65" dataDxfId="64">
  <autoFilter ref="R3:U8" xr:uid="{2378FCEC-66AA-429B-B619-A35B7BC27699}"/>
  <tableColumns count="4">
    <tableColumn id="1" xr3:uid="{FD9BDB5E-90D3-4EA5-983D-1005DCF14C3E}" name="Acciones" dataDxfId="63"/>
    <tableColumn id="2" xr3:uid="{2EE5A407-D7CF-469C-A9D7-532CDEA9B49D}" name="Iteraciones" dataDxfId="62"/>
    <tableColumn id="3" xr3:uid="{3C3F0F1A-3F63-4272-8EAA-3DAB3F9236F6}" name="Aciertos" dataDxfId="61"/>
    <tableColumn id="4" xr3:uid="{6B337192-23F5-4249-988E-A9DB759A742C}" name="(%)" dataDxfId="60">
      <calculatedColumnFormula>(Table22152[[#This Row],[Aciertos]]/Table22152[[#This Row],[Iteraciones]])*100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4A77363-9F64-4994-AB19-2831EBBD1360}" name="Table1422" displayName="Table1422" ref="B4:E15" totalsRowShown="0" headerRowDxfId="303" dataDxfId="302">
  <autoFilter ref="B4:E15" xr:uid="{54A77363-9F64-4994-AB19-2831EBBD1360}"/>
  <tableColumns count="4">
    <tableColumn id="1" xr3:uid="{C6280CFB-F285-493D-8EBE-25C9C7C1603E}" name="Square" dataDxfId="301"/>
    <tableColumn id="2" xr3:uid="{110E0817-58A0-4342-BC64-9A99F425E804}" name="Detectar" dataDxfId="300"/>
    <tableColumn id="3" xr3:uid="{2F06D51A-F03F-4315-BC72-0E576DC5860B}" name="Coger" dataDxfId="299"/>
    <tableColumn id="4" xr3:uid="{05FD7ED7-0AC0-4A0F-BAB9-8DC23E08E886}" name="Dejar 15%" dataDxfId="298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6BB34436-6399-43E9-99D4-7112999A968E}" name="Table151323" displayName="Table151323" ref="B17:E28" totalsRowShown="0" headerRowDxfId="297" dataDxfId="296">
  <autoFilter ref="B17:E28" xr:uid="{6BB34436-6399-43E9-99D4-7112999A968E}"/>
  <tableColumns count="4">
    <tableColumn id="1" xr3:uid="{42BEF3B7-96A0-4EEB-AAAB-F6C8DAEC2902}" name="Square" dataDxfId="295"/>
    <tableColumn id="2" xr3:uid="{402D4F71-BB0F-4443-A200-F9DD9924B080}" name="Detectar" dataDxfId="294"/>
    <tableColumn id="3" xr3:uid="{52577D8A-35B3-4EC2-8306-6D0DCC5C9336}" name="Coger" dataDxfId="293"/>
    <tableColumn id="4" xr3:uid="{BB310C05-E6C9-4272-82C7-AFC1A0142DF4}" name="Dejar 10%" dataDxfId="292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7FF38F92-2406-407E-BF86-A649D2090B13}" name="Table1561424" displayName="Table1561424" ref="B30:E41" totalsRowShown="0" headerRowDxfId="291" dataDxfId="290">
  <autoFilter ref="B30:E41" xr:uid="{7FF38F92-2406-407E-BF86-A649D2090B13}"/>
  <tableColumns count="4">
    <tableColumn id="1" xr3:uid="{DD6B51F5-7B3A-45BF-BDB5-C59B0667CD38}" name="Square" dataDxfId="289"/>
    <tableColumn id="2" xr3:uid="{CAFF1706-7F84-41F7-B3CD-7CD06F02E911}" name="Detectar" dataDxfId="288"/>
    <tableColumn id="3" xr3:uid="{7936DED4-06F4-4AE9-8AFB-30C7559BCE0E}" name="Coger" dataDxfId="287"/>
    <tableColumn id="4" xr3:uid="{7F688E84-510C-4C78-B088-A2697C41C92B}" name="Dejar 5%" dataDxfId="286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F60A58A-CBDF-42C6-AD30-4AA74A736237}" name="Table171525" displayName="Table171525" ref="G4:J15" totalsRowShown="0" headerRowDxfId="285" dataDxfId="284">
  <autoFilter ref="G4:J15" xr:uid="{5F60A58A-CBDF-42C6-AD30-4AA74A736237}"/>
  <tableColumns count="4">
    <tableColumn id="1" xr3:uid="{89C2F0A9-9783-47F1-8C71-E36CD4DD54F0}" name="Circulo" dataDxfId="283"/>
    <tableColumn id="2" xr3:uid="{257BD05C-E760-4B6B-93DD-A624AC9EAC2F}" name="Detectar" dataDxfId="282"/>
    <tableColumn id="3" xr3:uid="{7A814942-9745-4B8B-980D-4E4C85BC1BB7}" name="Coger" dataDxfId="281"/>
    <tableColumn id="4" xr3:uid="{6B51C987-8618-4DE6-9E2D-9E65291D99CB}" name="Dejar 15%" dataDxfId="28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BFA3CE29-CA03-42F0-A369-D4B49BBBF05F}" name="Table1581626" displayName="Table1581626" ref="G17:J28" totalsRowShown="0" headerRowDxfId="279" dataDxfId="278">
  <autoFilter ref="G17:J28" xr:uid="{BFA3CE29-CA03-42F0-A369-D4B49BBBF05F}"/>
  <tableColumns count="4">
    <tableColumn id="1" xr3:uid="{C417DD40-7E11-44BC-BF3A-9391BCAFBE80}" name="Círculo" dataDxfId="277"/>
    <tableColumn id="2" xr3:uid="{937D513C-C590-4B1F-8F9C-A05FFD34CE70}" name="Detectar" dataDxfId="276"/>
    <tableColumn id="3" xr3:uid="{E1223804-4380-409A-9036-35FFF2BC7D4E}" name="Coger" dataDxfId="275"/>
    <tableColumn id="4" xr3:uid="{AA6368F8-F99A-4C04-A80D-27E976074146}" name="Dejar 10%" dataDxfId="274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EC3B30DD-B89B-4A29-A25E-70D5A0C116A2}" name="Table15691727" displayName="Table15691727" ref="G30:J41" totalsRowShown="0" headerRowDxfId="273" dataDxfId="272">
  <autoFilter ref="G30:J41" xr:uid="{EC3B30DD-B89B-4A29-A25E-70D5A0C116A2}"/>
  <tableColumns count="4">
    <tableColumn id="1" xr3:uid="{4F603C25-E92F-49C3-AD6D-B38E9867AB9F}" name="Círculo" dataDxfId="271"/>
    <tableColumn id="2" xr3:uid="{D850E3BF-1445-4453-A8C6-781936C1A262}" name="Detectar" dataDxfId="270"/>
    <tableColumn id="3" xr3:uid="{A8AA5C1B-5ECA-4E36-9242-3F04A554044F}" name="Coger" dataDxfId="269"/>
    <tableColumn id="4" xr3:uid="{9C2E736A-A922-4C6E-AC8A-15C63635E007}" name="Dejar 5%" dataDxfId="268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3172BF1-332A-4B73-9F45-695057171E53}" name="Table1101828" displayName="Table1101828" ref="L4:O15" totalsRowShown="0" headerRowDxfId="267" dataDxfId="266">
  <autoFilter ref="L4:O15" xr:uid="{F3172BF1-332A-4B73-9F45-695057171E53}"/>
  <tableColumns count="4">
    <tableColumn id="1" xr3:uid="{104797C3-E946-418B-8F7B-056E173261F3}" name="Hexágono" dataDxfId="265"/>
    <tableColumn id="2" xr3:uid="{0BBC829F-597F-4739-B519-C48A759941B7}" name="Detectar" dataDxfId="264"/>
    <tableColumn id="3" xr3:uid="{9FF00182-0506-4787-8169-9EDA807B393C}" name="Coger" dataDxfId="263"/>
    <tableColumn id="4" xr3:uid="{F80264D0-89C6-445F-B053-75290A3A783C}" name="Dejar 15%" dataDxfId="262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88977565-A6E7-4CCC-B7BA-57AEE5CB6C78}" name="Table15111929" displayName="Table15111929" ref="L17:O28" totalsRowShown="0" headerRowDxfId="261" dataDxfId="260">
  <autoFilter ref="L17:O28" xr:uid="{88977565-A6E7-4CCC-B7BA-57AEE5CB6C78}"/>
  <tableColumns count="4">
    <tableColumn id="1" xr3:uid="{45AF4C6A-EFAF-4797-9879-A8487924F7EE}" name="Hexágono" dataDxfId="259"/>
    <tableColumn id="2" xr3:uid="{2E78BBFC-B32F-448A-B993-3A6FE337CB4C}" name="Detectar" dataDxfId="258"/>
    <tableColumn id="3" xr3:uid="{4CD84B1C-0066-4A2D-B727-7DFAD7EA7478}" name="Coger" dataDxfId="257"/>
    <tableColumn id="4" xr3:uid="{7A804799-72E7-4545-B47A-DD4E8525CB73}" name="Dejar 10%" dataDxfId="256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E09A99F2-6532-470D-9A74-9B0D6ED6D036}" name="Table156122030" displayName="Table156122030" ref="L30:O41" totalsRowShown="0" headerRowDxfId="255" dataDxfId="254">
  <autoFilter ref="L30:O41" xr:uid="{E09A99F2-6532-470D-9A74-9B0D6ED6D036}"/>
  <tableColumns count="4">
    <tableColumn id="1" xr3:uid="{9AC854F3-9607-44D0-98F8-AFEF53DAAD2D}" name="Hexágono" dataDxfId="253"/>
    <tableColumn id="2" xr3:uid="{460C828C-9D50-4F9A-B0BA-59616D4C97C4}" name="Detectar" dataDxfId="252"/>
    <tableColumn id="3" xr3:uid="{0949F4E4-0EFA-4917-A6EC-B1F5686E6CDB}" name="Coger" dataDxfId="251"/>
    <tableColumn id="4" xr3:uid="{3289540B-8C96-4F13-B860-BDAAD80C53A8}" name="Dejar 5%" dataDxfId="2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A4B9E9A-E96D-49A5-9AE9-0D08D6B5D2A5}" name="Table15614" displayName="Table15614" ref="B30:E41" totalsRowShown="0" headerRowDxfId="347" dataDxfId="346">
  <autoFilter ref="B30:E41" xr:uid="{7A4B9E9A-E96D-49A5-9AE9-0D08D6B5D2A5}"/>
  <tableColumns count="4">
    <tableColumn id="1" xr3:uid="{723CD65C-272C-42A5-8A6B-6EBC567E8216}" name="Square" dataDxfId="345"/>
    <tableColumn id="2" xr3:uid="{3FCB7295-D7FC-4484-87B7-0DB5823E12B7}" name="Detectar" dataDxfId="344"/>
    <tableColumn id="3" xr3:uid="{59C53EFC-5290-46C1-8973-907C4672B392}" name="Coger" dataDxfId="343"/>
    <tableColumn id="4" xr3:uid="{C30D5F94-1536-47EF-95A4-C3933F680ACF}" name="Dejar 5%" dataDxfId="342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45232889-E072-4377-9CD0-14E1C1B1B90C}" name="Table22131" displayName="Table22131" ref="R3:U8" totalsRowShown="0" headerRowDxfId="249" dataDxfId="248">
  <autoFilter ref="R3:U8" xr:uid="{45232889-E072-4377-9CD0-14E1C1B1B90C}"/>
  <tableColumns count="4">
    <tableColumn id="1" xr3:uid="{B0D55ADA-B4A5-409A-BAB7-7E6183C40829}" name="Acciones" dataDxfId="247"/>
    <tableColumn id="2" xr3:uid="{5E35F841-00D6-4CCA-B6A0-26B5D029E7F9}" name="Iteraciones" dataDxfId="246"/>
    <tableColumn id="3" xr3:uid="{5E361EE3-607A-4CF0-825A-FE23251D8448}" name="Aciertos" dataDxfId="245"/>
    <tableColumn id="4" xr3:uid="{279AB635-638B-436E-9B97-9DC2DB71DED0}" name="(%)" dataDxfId="244">
      <calculatedColumnFormula>(Table22131[[#This Row],[Aciertos]]/Table22131[[#This Row],[Iteraciones]])*100</calculatedColumn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652C7A-30B2-459B-8033-B21840925FBA}" name="Table1" displayName="Table1" ref="B4:E15" totalsRowShown="0" headerRowDxfId="243" dataDxfId="242">
  <autoFilter ref="B4:E15" xr:uid="{C0652C7A-30B2-459B-8033-B21840925FBA}"/>
  <tableColumns count="4">
    <tableColumn id="1" xr3:uid="{C3BE5683-ECFB-4033-A862-A42DCFBAFE4A}" name="Square" dataDxfId="241"/>
    <tableColumn id="2" xr3:uid="{59B1966F-7F16-42E1-BB5C-F1553D8604A2}" name="Detectar" dataDxfId="240"/>
    <tableColumn id="3" xr3:uid="{E5EFB84E-5BD8-4C3F-A564-05F2485076EA}" name="Coger" dataDxfId="239"/>
    <tableColumn id="4" xr3:uid="{B1C9516A-61CA-45B3-9EE6-5BB8B0A1533E}" name="Dejar 15%" dataDxfId="238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1D1C027-AAE5-4169-9227-2562B730A81D}" name="Table15" displayName="Table15" ref="B17:E28" totalsRowShown="0" headerRowDxfId="237" dataDxfId="236">
  <autoFilter ref="B17:E28" xr:uid="{A1D1C027-AAE5-4169-9227-2562B730A81D}"/>
  <tableColumns count="4">
    <tableColumn id="1" xr3:uid="{BC65AA50-8B90-4231-96F6-FCA72D7F65D9}" name="Square" dataDxfId="235"/>
    <tableColumn id="2" xr3:uid="{BD507A7B-B951-4B8C-BDC6-B4876EAE79B3}" name="Detectar" dataDxfId="234"/>
    <tableColumn id="3" xr3:uid="{380FE074-F66C-4D4E-8F55-975D241EF9EC}" name="Coger" dataDxfId="233"/>
    <tableColumn id="4" xr3:uid="{FCAAE9FC-C0C5-498D-BE21-45A70FAE35E9}" name="Dejar 10%" dataDxfId="232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FE0328C-3BB5-4409-88E8-874349C4D6EE}" name="Table156" displayName="Table156" ref="B30:E41" totalsRowShown="0" headerRowDxfId="231" dataDxfId="230">
  <autoFilter ref="B30:E41" xr:uid="{BFE0328C-3BB5-4409-88E8-874349C4D6EE}"/>
  <tableColumns count="4">
    <tableColumn id="1" xr3:uid="{EE4FB19E-D1E6-409E-A5C3-89498FBFA066}" name="Square" dataDxfId="229"/>
    <tableColumn id="2" xr3:uid="{AACB499B-3BB4-44E8-8235-89511E6872E1}" name="Detectar" dataDxfId="228">
      <calculatedColumnFormula>SUM(C21:C30)</calculatedColumnFormula>
    </tableColumn>
    <tableColumn id="3" xr3:uid="{135EEA15-3F3A-4401-BE46-E973A02F220F}" name="Coger" dataDxfId="227">
      <calculatedColumnFormula>SUM(D21:D30)</calculatedColumnFormula>
    </tableColumn>
    <tableColumn id="4" xr3:uid="{A2DA0603-885B-4D25-8A68-116B877CC747}" name="Dejar 5%" dataDxfId="226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A3F32C2-42FB-4773-A14C-01BED50B883E}" name="Table17" displayName="Table17" ref="G4:J15" totalsRowShown="0" headerRowDxfId="225" dataDxfId="224">
  <autoFilter ref="G4:J15" xr:uid="{2A3F32C2-42FB-4773-A14C-01BED50B883E}"/>
  <tableColumns count="4">
    <tableColumn id="1" xr3:uid="{7D5F0F72-1C18-4CA7-8451-6843A628A89C}" name="Circulo" dataDxfId="223"/>
    <tableColumn id="2" xr3:uid="{564E98A1-F979-4DB5-B052-EF975977757D}" name="Detectar" dataDxfId="222"/>
    <tableColumn id="3" xr3:uid="{B222E43C-7B0A-4230-9B4C-782CC9D8A1BF}" name="Coger" dataDxfId="221"/>
    <tableColumn id="4" xr3:uid="{5464FC84-BDFC-4931-BC4B-D7219D9BD70C}" name="Dejar 15%" dataDxfId="220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10152B3-54D4-4E8F-AE6F-E292B50E9BA2}" name="Table158" displayName="Table158" ref="G17:J28" totalsRowShown="0" headerRowDxfId="219" dataDxfId="218">
  <autoFilter ref="G17:J28" xr:uid="{D10152B3-54D4-4E8F-AE6F-E292B50E9BA2}"/>
  <tableColumns count="4">
    <tableColumn id="1" xr3:uid="{3E98FEAD-4AE6-4C69-93B1-8C9AB75D2743}" name="Círculo" dataDxfId="217"/>
    <tableColumn id="2" xr3:uid="{CB4D499B-10BA-4204-8410-D54A1B14D765}" name="Detectar" dataDxfId="216"/>
    <tableColumn id="3" xr3:uid="{3F26A8FD-524C-40FB-ABC7-98CB987D3F58}" name="Coger" dataDxfId="215"/>
    <tableColumn id="4" xr3:uid="{03B78F23-C9A3-485E-8FF2-21597831E646}" name="Dejar 10%" dataDxfId="214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4D47A39-192A-484A-A5C8-21489A35256A}" name="Table1569" displayName="Table1569" ref="G30:J41" totalsRowShown="0" headerRowDxfId="213" dataDxfId="212">
  <autoFilter ref="G30:J41" xr:uid="{D4D47A39-192A-484A-A5C8-21489A35256A}"/>
  <tableColumns count="4">
    <tableColumn id="1" xr3:uid="{68F8D601-B995-420B-8C40-85E56BEACC21}" name="Círculo" dataDxfId="211"/>
    <tableColumn id="2" xr3:uid="{F7D37F28-A0BE-424B-9E21-008EAFDE83FF}" name="Detectar" dataDxfId="210"/>
    <tableColumn id="3" xr3:uid="{9B6AEBD6-A98F-477D-91B9-C50D335185E9}" name="Coger" dataDxfId="209"/>
    <tableColumn id="4" xr3:uid="{D176906E-C862-4172-BCE2-655041A94941}" name="Dejar 5%" dataDxfId="208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690BCC6-5A92-4177-A36F-CB53A5BA85EE}" name="Table110" displayName="Table110" ref="L4:O15" totalsRowShown="0" headerRowDxfId="207" dataDxfId="206">
  <autoFilter ref="L4:O15" xr:uid="{7690BCC6-5A92-4177-A36F-CB53A5BA85EE}"/>
  <tableColumns count="4">
    <tableColumn id="1" xr3:uid="{93629FEC-382E-4092-9ED4-0C132CED24B3}" name="Hexágono" dataDxfId="205"/>
    <tableColumn id="2" xr3:uid="{3273DD7E-A2F1-4AAB-AADD-315A12699430}" name="Detectar" dataDxfId="204"/>
    <tableColumn id="3" xr3:uid="{F08FD0B6-6353-4BF2-BF62-7CFC98B5383D}" name="Coger" dataDxfId="203"/>
    <tableColumn id="4" xr3:uid="{26057B9F-9F06-4FD6-A2A1-A086F3EB9416}" name="Dejar 15%" dataDxfId="202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5AE3F1B-8C03-4D99-82DC-2276D348E4AB}" name="Table1511" displayName="Table1511" ref="L17:O28" totalsRowShown="0" headerRowDxfId="201" dataDxfId="200">
  <autoFilter ref="L17:O28" xr:uid="{55AE3F1B-8C03-4D99-82DC-2276D348E4AB}"/>
  <tableColumns count="4">
    <tableColumn id="1" xr3:uid="{A1598550-18FE-4D1A-9342-E1D73AC1C47D}" name="Hexágono" dataDxfId="199"/>
    <tableColumn id="2" xr3:uid="{0183F17F-5B85-40A0-8544-7E9C502721AC}" name="Detectar" dataDxfId="198"/>
    <tableColumn id="3" xr3:uid="{14BBD94E-68D6-4F32-8B1C-A695C7A2279C}" name="Coger" dataDxfId="197"/>
    <tableColumn id="4" xr3:uid="{E0F9B57C-B569-4B9B-8C12-46BF9A5BF9E7}" name="Dejar 10%" dataDxfId="196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CFDC357-FC9D-4E70-B6B4-D8278F5D37E6}" name="Table15612" displayName="Table15612" ref="L30:O41" totalsRowShown="0" headerRowDxfId="195" dataDxfId="194">
  <autoFilter ref="L30:O41" xr:uid="{CCFDC357-FC9D-4E70-B6B4-D8278F5D37E6}"/>
  <tableColumns count="4">
    <tableColumn id="1" xr3:uid="{1CA514CE-E87F-418F-B4F8-59E67D1F23A1}" name="Hexágono" dataDxfId="193"/>
    <tableColumn id="2" xr3:uid="{14348D7E-904A-4ABE-B06A-C04A166BD2F7}" name="Detectar" dataDxfId="192"/>
    <tableColumn id="3" xr3:uid="{89ED35B4-114A-4D4A-82C5-CAFFE5460043}" name="Coger" dataDxfId="191"/>
    <tableColumn id="4" xr3:uid="{8DEFB4FA-4EDD-4B40-99F4-7F905FA014E5}" name="Dejar 5%" dataDxfId="19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D1085FF-9417-49BA-806C-882384673866}" name="Table1715" displayName="Table1715" ref="G4:J15" totalsRowShown="0" headerRowDxfId="341" dataDxfId="340">
  <autoFilter ref="G4:J15" xr:uid="{5D1085FF-9417-49BA-806C-882384673866}"/>
  <tableColumns count="4">
    <tableColumn id="1" xr3:uid="{A3FE6C08-9E22-4138-8387-5C6FBB8635E3}" name="Circulo" dataDxfId="339"/>
    <tableColumn id="2" xr3:uid="{6587A7C0-05D1-4176-82EA-F471551DDB56}" name="Detectar" dataDxfId="338"/>
    <tableColumn id="3" xr3:uid="{C6B7826F-9127-4501-A47D-45DAC2601803}" name="Coger" dataDxfId="337"/>
    <tableColumn id="4" xr3:uid="{D3F9DFA6-B1B4-4927-8F75-099105BE199B}" name="Dejar 15%" dataDxfId="336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9974A3-F9CC-4F30-876E-ADCACDF667A3}" name="Table2" displayName="Table2" ref="R3:U8" totalsRowShown="0" headerRowDxfId="189" dataDxfId="188">
  <autoFilter ref="R3:U8" xr:uid="{CA9974A3-F9CC-4F30-876E-ADCACDF667A3}"/>
  <tableColumns count="4">
    <tableColumn id="1" xr3:uid="{E280BEFA-65B9-4E5D-8C37-C22082AB2EB0}" name="Acciones" dataDxfId="187"/>
    <tableColumn id="2" xr3:uid="{D7A830C5-A931-4386-81D5-264D4D52ABEE}" name="Iteraciones" dataDxfId="122"/>
    <tableColumn id="3" xr3:uid="{31FBF279-E4AD-4D1D-AD9B-3E2FBE1A432E}" name="Aciertos" dataDxfId="121"/>
    <tableColumn id="4" xr3:uid="{436D0B71-D67B-479B-BE49-452F2DCF32DF}" name="(%)" dataDxfId="120">
      <calculatedColumnFormula>(Table2[[#This Row],[Aciertos]]/Table2[[#This Row],[Iteraciones]])*100</calculatedColumnFormula>
    </tableColumn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5EF890F9-E628-47B2-9730-BC9E88262563}" name="Table153" displayName="Table153" ref="B4:E15" totalsRowShown="0" headerRowDxfId="59" dataDxfId="58">
  <autoFilter ref="B4:E15" xr:uid="{5EF890F9-E628-47B2-9730-BC9E88262563}"/>
  <tableColumns count="4">
    <tableColumn id="1" xr3:uid="{25AB4715-5A2C-47A1-978B-1B9BCD1C0519}" name="Square" dataDxfId="57"/>
    <tableColumn id="2" xr3:uid="{996C93FB-E60B-4281-96DE-25BC21B1DB45}" name="Detectar" dataDxfId="56"/>
    <tableColumn id="3" xr3:uid="{32A46F4C-AB2E-4E9D-8297-211888867692}" name="Coger" dataDxfId="55"/>
    <tableColumn id="4" xr3:uid="{8782D779-F999-4168-84BD-0349A8461F6B}" name="Dejar 15%" dataDxfId="54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E98A0418-B2FE-4D34-891D-98A7B432614A}" name="Table1554" displayName="Table1554" ref="B17:E28" totalsRowShown="0" headerRowDxfId="53" dataDxfId="52">
  <autoFilter ref="B17:E28" xr:uid="{E98A0418-B2FE-4D34-891D-98A7B432614A}"/>
  <tableColumns count="4">
    <tableColumn id="1" xr3:uid="{1D22E814-16B0-4DC9-8BBB-AFF92B30BC54}" name="Square" dataDxfId="51"/>
    <tableColumn id="2" xr3:uid="{E233EBA2-1663-4996-B5CA-034CCDDB511D}" name="Detectar" dataDxfId="50"/>
    <tableColumn id="3" xr3:uid="{62BDAB34-E4E5-4E01-BA40-6937DA70AC79}" name="Coger" dataDxfId="49"/>
    <tableColumn id="4" xr3:uid="{4C828519-3E10-471D-9187-73F2A1B456B3}" name="Dejar 10%" dataDxfId="48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2CCAEDF3-8D7A-4D72-ABB1-D22E65A8B3BB}" name="Table15655" displayName="Table15655" ref="B30:E41" totalsRowShown="0" headerRowDxfId="47" dataDxfId="46">
  <autoFilter ref="B30:E41" xr:uid="{2CCAEDF3-8D7A-4D72-ABB1-D22E65A8B3BB}"/>
  <tableColumns count="4">
    <tableColumn id="1" xr3:uid="{C5E55753-0E02-43B3-9D33-05549D233C1F}" name="Square" dataDxfId="45"/>
    <tableColumn id="2" xr3:uid="{39AE643D-CC68-4B0C-B6FD-FCC2C295FBC4}" name="Detectar" dataDxfId="44">
      <calculatedColumnFormula>SUM(C21:C30)</calculatedColumnFormula>
    </tableColumn>
    <tableColumn id="3" xr3:uid="{4869C94A-A8B3-49AB-BAD6-5B29165E94E7}" name="Coger" dataDxfId="43">
      <calculatedColumnFormula>SUM(D21:D30)</calculatedColumnFormula>
    </tableColumn>
    <tableColumn id="4" xr3:uid="{E866E6FE-5B40-4BF6-81AA-2F71F16EFA03}" name="Dejar 5%" dataDxfId="42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41F14D2F-2A6E-4C25-818A-2ABC664A4451}" name="Table1756" displayName="Table1756" ref="G4:J15" totalsRowShown="0" headerRowDxfId="41" dataDxfId="40">
  <autoFilter ref="G4:J15" xr:uid="{41F14D2F-2A6E-4C25-818A-2ABC664A4451}"/>
  <tableColumns count="4">
    <tableColumn id="1" xr3:uid="{3EE8C244-0035-4641-BD7B-7DC5A759E3A0}" name="Circulo" dataDxfId="39"/>
    <tableColumn id="2" xr3:uid="{EE19206E-2644-4E2E-8921-B94A041F30EE}" name="Detectar" dataDxfId="38"/>
    <tableColumn id="3" xr3:uid="{E81C2CD2-7F8D-49E5-9611-93F8A8F0DF29}" name="Coger" dataDxfId="37"/>
    <tableColumn id="4" xr3:uid="{CFDE85C9-8F1B-46EA-A28C-0DCEC44F0B6F}" name="Dejar 15%" dataDxfId="36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CC547620-9083-46ED-B333-533045EA20B3}" name="Table15857" displayName="Table15857" ref="G17:J28" totalsRowShown="0" headerRowDxfId="35" dataDxfId="34">
  <autoFilter ref="G17:J28" xr:uid="{CC547620-9083-46ED-B333-533045EA20B3}"/>
  <tableColumns count="4">
    <tableColumn id="1" xr3:uid="{08AED969-8A13-4F55-AA39-0C81C8E61471}" name="Círculo" dataDxfId="33"/>
    <tableColumn id="2" xr3:uid="{95791A42-01CB-4190-9F01-0F4356C8B6F7}" name="Detectar" dataDxfId="32"/>
    <tableColumn id="3" xr3:uid="{DB3C7146-F6F1-4596-9E56-2680DB402628}" name="Coger" dataDxfId="31"/>
    <tableColumn id="4" xr3:uid="{0E0111D0-BBC9-4D34-8117-AF9131FF4527}" name="Dejar 10%" dataDxfId="30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4CA77B7F-31CA-445F-8C4A-99877A87E91E}" name="Table156958" displayName="Table156958" ref="G30:J41" totalsRowShown="0" headerRowDxfId="29" dataDxfId="28">
  <autoFilter ref="G30:J41" xr:uid="{4CA77B7F-31CA-445F-8C4A-99877A87E91E}"/>
  <tableColumns count="4">
    <tableColumn id="1" xr3:uid="{FF4DAC1D-C382-4968-ACDE-8F858574E423}" name="Círculo" dataDxfId="27"/>
    <tableColumn id="2" xr3:uid="{BA185087-C9F5-4EF7-9D5B-BA28A9B62E68}" name="Detectar" dataDxfId="26"/>
    <tableColumn id="3" xr3:uid="{5F75D5D5-37DC-469E-A69B-F296A6018D7A}" name="Coger" dataDxfId="25"/>
    <tableColumn id="4" xr3:uid="{7AF39012-CC53-45D3-8053-D6D96B33DCB3}" name="Dejar 5%" dataDxfId="24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F0F8F846-3F1B-4B54-87CD-63A5DFE74739}" name="Table11059" displayName="Table11059" ref="L4:O15" totalsRowShown="0" headerRowDxfId="23" dataDxfId="22">
  <autoFilter ref="L4:O15" xr:uid="{F0F8F846-3F1B-4B54-87CD-63A5DFE74739}"/>
  <tableColumns count="4">
    <tableColumn id="1" xr3:uid="{BE30BEE9-48B4-4252-B449-80A13130758B}" name="Hexágono" dataDxfId="21"/>
    <tableColumn id="2" xr3:uid="{E7BD2710-AF9A-4A51-82AE-B5C3A532ED8C}" name="Detectar" dataDxfId="20"/>
    <tableColumn id="3" xr3:uid="{4B4060CE-A6F7-4388-A524-ED3E88F7A017}" name="Coger" dataDxfId="19"/>
    <tableColumn id="4" xr3:uid="{3E8F74D4-5793-472E-95C4-90FBA3670292}" name="Dejar 15%" dataDxfId="18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86248CDB-347F-48B9-9145-11621D72D5B1}" name="Table151160" displayName="Table151160" ref="L17:O28" totalsRowShown="0" headerRowDxfId="17" dataDxfId="16">
  <autoFilter ref="L17:O28" xr:uid="{86248CDB-347F-48B9-9145-11621D72D5B1}"/>
  <tableColumns count="4">
    <tableColumn id="1" xr3:uid="{B42260BA-ADA2-4ED4-A662-04C513686C75}" name="Hexágono" dataDxfId="15"/>
    <tableColumn id="2" xr3:uid="{14F0232A-8157-4DBB-B266-AEF3948B534F}" name="Detectar" dataDxfId="14"/>
    <tableColumn id="3" xr3:uid="{19E4FADF-F295-446F-A417-4012B359A316}" name="Coger" dataDxfId="13"/>
    <tableColumn id="4" xr3:uid="{87028F5D-200D-4F53-8CBC-5D5DF2198C73}" name="Dejar 10%" dataDxfId="12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E1B8AB22-2D80-48DE-A753-FB28126688E8}" name="Table1561261" displayName="Table1561261" ref="L30:O41" totalsRowShown="0" headerRowDxfId="11" dataDxfId="10">
  <autoFilter ref="L30:O41" xr:uid="{E1B8AB22-2D80-48DE-A753-FB28126688E8}"/>
  <tableColumns count="4">
    <tableColumn id="1" xr3:uid="{4167C8EF-2CA5-41FC-8302-FE996D1D281D}" name="Hexágono" dataDxfId="9"/>
    <tableColumn id="2" xr3:uid="{8EEE79E4-B444-4E83-9D38-801BC84F4547}" name="Detectar" dataDxfId="8"/>
    <tableColumn id="3" xr3:uid="{C1560CC6-8A3B-4FCC-A14D-E58FE68A6F09}" name="Coger" dataDxfId="7"/>
    <tableColumn id="4" xr3:uid="{803A5A0B-D621-44A5-94C5-A3623C26DF0C}" name="Dejar 5%" dataDxfId="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A70B958-868A-4CB2-8D1E-1748460CF46D}" name="Table15816" displayName="Table15816" ref="G17:J28" totalsRowShown="0" headerRowDxfId="335" dataDxfId="334">
  <autoFilter ref="G17:J28" xr:uid="{7A70B958-868A-4CB2-8D1E-1748460CF46D}"/>
  <tableColumns count="4">
    <tableColumn id="1" xr3:uid="{4705ACD9-4540-4F2C-BF20-050A855C357C}" name="Círculo" dataDxfId="333"/>
    <tableColumn id="2" xr3:uid="{FED1DA4A-19AA-472F-B408-446FC6A58E86}" name="Detectar" dataDxfId="332"/>
    <tableColumn id="3" xr3:uid="{0E0FA700-8768-4FFB-8D76-5C1CE75958FD}" name="Coger" dataDxfId="331"/>
    <tableColumn id="4" xr3:uid="{14426C6A-B7DD-4E50-9155-B7A99C2206EF}" name="Dejar 10%" dataDxfId="330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5DA89F7F-9C70-43E1-833E-FDAF8825509D}" name="Table262" displayName="Table262" ref="R3:U8" totalsRowShown="0" headerRowDxfId="5" dataDxfId="4">
  <autoFilter ref="R3:U8" xr:uid="{5DA89F7F-9C70-43E1-833E-FDAF8825509D}"/>
  <tableColumns count="4">
    <tableColumn id="1" xr3:uid="{45458092-A729-4385-B234-5D43C910DDCA}" name="Acciones" dataDxfId="3"/>
    <tableColumn id="2" xr3:uid="{34D5AEE5-F04D-4D9B-9CEB-31492EFC448E}" name="Iteraciones" dataDxfId="2"/>
    <tableColumn id="3" xr3:uid="{4ECA8300-9E80-4756-BC6F-FF2404779810}" name="Aciertos" dataDxfId="1"/>
    <tableColumn id="4" xr3:uid="{212D21E7-CDEF-4CC2-A5A4-F7A7577931A4}" name="(%)" dataDxfId="0">
      <calculatedColumnFormula>(Table262[[#This Row],[Aciertos]]/Table262[[#This Row],[Iteraciones]])*100</calculatedColumnFormula>
    </tableColumn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A6FEC04F-1621-4E86-A059-FE0AA2ECE7ED}" name="Table132" displayName="Table132" ref="B4:E15" totalsRowShown="0" headerRowDxfId="186" dataDxfId="185">
  <autoFilter ref="B4:E15" xr:uid="{A6FEC04F-1621-4E86-A059-FE0AA2ECE7ED}"/>
  <tableColumns count="4">
    <tableColumn id="1" xr3:uid="{F9D3938B-CA45-491A-AEB4-00303BF5346C}" name="Square" dataDxfId="184"/>
    <tableColumn id="2" xr3:uid="{69B0D9CE-23C9-47BB-9452-2F6B3DE5B89A}" name="Detectar" dataDxfId="183"/>
    <tableColumn id="3" xr3:uid="{FAC47C94-25A1-48F1-BE4B-03A4844981CD}" name="Coger" dataDxfId="182"/>
    <tableColumn id="4" xr3:uid="{3B083F3D-B729-4769-8DD5-AB570F58BBAD}" name="Dejar 15%" dataDxfId="181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63539041-1A5C-471B-8A16-AD3967C4EAE1}" name="Table1533" displayName="Table1533" ref="B17:E28" totalsRowShown="0" headerRowDxfId="180" dataDxfId="179">
  <autoFilter ref="B17:E28" xr:uid="{63539041-1A5C-471B-8A16-AD3967C4EAE1}"/>
  <tableColumns count="4">
    <tableColumn id="1" xr3:uid="{E46D6AFD-33CC-4722-9E16-059BADDD214A}" name="Square" dataDxfId="178"/>
    <tableColumn id="2" xr3:uid="{38180215-E465-4BEE-A064-938BC37C353E}" name="Detectar" dataDxfId="177"/>
    <tableColumn id="3" xr3:uid="{7DF15B04-01EE-4421-A640-AC9A9F8B239F}" name="Coger" dataDxfId="176"/>
    <tableColumn id="4" xr3:uid="{A77A74F7-EF59-4DAA-8359-E463F9B0B0C9}" name="Dejar 10%" dataDxfId="175"/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F98FB0E3-8905-42AF-9FF6-B6B190E11968}" name="Table15634" displayName="Table15634" ref="B30:E41" totalsRowShown="0" headerRowDxfId="174" dataDxfId="173">
  <autoFilter ref="B30:E41" xr:uid="{F98FB0E3-8905-42AF-9FF6-B6B190E11968}"/>
  <tableColumns count="4">
    <tableColumn id="1" xr3:uid="{C4B34CB0-C054-478A-8639-0A5DB4604009}" name="Square" dataDxfId="172"/>
    <tableColumn id="2" xr3:uid="{6BB8A592-C649-4AFF-A028-66FA75B354D0}" name="Detectar" dataDxfId="171">
      <calculatedColumnFormula>SUM(C21:C30)</calculatedColumnFormula>
    </tableColumn>
    <tableColumn id="3" xr3:uid="{E8758815-AB31-4CDA-9FC8-B2602EFE4748}" name="Coger" dataDxfId="170">
      <calculatedColumnFormula>SUM(D21:D30)</calculatedColumnFormula>
    </tableColumn>
    <tableColumn id="4" xr3:uid="{E68DEEDD-8FF2-4D78-9BB0-DFA14B854B54}" name="Dejar 5%" dataDxfId="169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85660B3C-05C9-4A99-8E8A-A827EAA326FD}" name="Table1735" displayName="Table1735" ref="G4:J15" totalsRowShown="0" headerRowDxfId="168" dataDxfId="167">
  <autoFilter ref="G4:J15" xr:uid="{85660B3C-05C9-4A99-8E8A-A827EAA326FD}"/>
  <tableColumns count="4">
    <tableColumn id="1" xr3:uid="{6E7E4F82-4737-463A-BA75-6DBC270BA3C7}" name="Circulo" dataDxfId="166"/>
    <tableColumn id="2" xr3:uid="{29AA4641-529B-4560-A92A-58310ED8B232}" name="Detectar" dataDxfId="165"/>
    <tableColumn id="3" xr3:uid="{92B79E11-F719-4DB6-B27C-4DFB60158C5A}" name="Coger" dataDxfId="164"/>
    <tableColumn id="4" xr3:uid="{DBF811AD-068B-4BDE-BBA5-AF8E647C0A11}" name="Dejar 15%" dataDxfId="163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DE13799C-17C2-45C9-B794-413BCDA758D8}" name="Table15836" displayName="Table15836" ref="G17:J28" totalsRowShown="0" headerRowDxfId="162" dataDxfId="161">
  <autoFilter ref="G17:J28" xr:uid="{DE13799C-17C2-45C9-B794-413BCDA758D8}"/>
  <tableColumns count="4">
    <tableColumn id="1" xr3:uid="{A99EB3EF-7479-41A3-BE90-715DEE4B8D45}" name="Círculo" dataDxfId="160"/>
    <tableColumn id="2" xr3:uid="{DB8EC07F-C513-4AAE-AC2E-340C6ADB03D2}" name="Detectar" dataDxfId="159"/>
    <tableColumn id="3" xr3:uid="{42F95B24-ACF4-4B60-9792-EB5D9A5150A9}" name="Coger" dataDxfId="158"/>
    <tableColumn id="4" xr3:uid="{68FA4F87-4018-4F61-B2E5-414F24CF1E09}" name="Dejar 10%" dataDxfId="157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66DA608B-F274-494F-BC8B-22678B056E72}" name="Table156937" displayName="Table156937" ref="G30:J41" totalsRowShown="0" headerRowDxfId="156" dataDxfId="155">
  <autoFilter ref="G30:J41" xr:uid="{66DA608B-F274-494F-BC8B-22678B056E72}"/>
  <tableColumns count="4">
    <tableColumn id="1" xr3:uid="{5D8DC778-E1C2-4D4F-95D7-55746C28FDA4}" name="Círculo" dataDxfId="154"/>
    <tableColumn id="2" xr3:uid="{A953055A-8F4E-4B07-A439-020F4DF3F04A}" name="Detectar" dataDxfId="153"/>
    <tableColumn id="3" xr3:uid="{40BDB0D5-E6DF-421B-B43D-D2A5E5E3921F}" name="Coger" dataDxfId="152"/>
    <tableColumn id="4" xr3:uid="{8CC0D534-EA89-4838-9AFB-F3AF80C96B5E}" name="Dejar 5%" dataDxfId="151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D1F599C1-0795-41C8-868B-C0D211E1472D}" name="Table11038" displayName="Table11038" ref="L4:O15" totalsRowShown="0" headerRowDxfId="150" dataDxfId="149">
  <autoFilter ref="L4:O15" xr:uid="{D1F599C1-0795-41C8-868B-C0D211E1472D}"/>
  <tableColumns count="4">
    <tableColumn id="1" xr3:uid="{64EC2497-7852-425C-AA74-1327D9F6F299}" name="Hexágono" dataDxfId="148"/>
    <tableColumn id="2" xr3:uid="{7336E440-AC90-466D-8BA4-8F7E25204241}" name="Detectar" dataDxfId="147"/>
    <tableColumn id="3" xr3:uid="{B45B169C-EECD-4E53-9E25-14AFBC71929D}" name="Coger" dataDxfId="146"/>
    <tableColumn id="4" xr3:uid="{F917E136-DCB0-471E-8DEB-A6FF7AFF2B04}" name="Dejar 15%" dataDxfId="145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330E180C-4A75-402D-95F4-B20C0B9E4E2D}" name="Table151139" displayName="Table151139" ref="L17:O28" totalsRowShown="0" headerRowDxfId="144" dataDxfId="143">
  <autoFilter ref="L17:O28" xr:uid="{330E180C-4A75-402D-95F4-B20C0B9E4E2D}"/>
  <tableColumns count="4">
    <tableColumn id="1" xr3:uid="{8EC81451-19AA-42FE-B9A6-16D69E1F32DD}" name="Hexágono" dataDxfId="142"/>
    <tableColumn id="2" xr3:uid="{43964959-1B20-466D-8A4E-4F0B3099A096}" name="Detectar" dataDxfId="141"/>
    <tableColumn id="3" xr3:uid="{8397CC9D-3339-4476-A77A-43906E4DAB18}" name="Coger" dataDxfId="140"/>
    <tableColumn id="4" xr3:uid="{A01CA8A5-E489-4FD9-9AFD-986B4BD75ADB}" name="Dejar 10%" dataDxfId="139"/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53ACF89F-68B7-470C-8CC2-C9AC2BFF4A3A}" name="Table1561240" displayName="Table1561240" ref="L30:O41" totalsRowShown="0" headerRowDxfId="138" dataDxfId="137">
  <autoFilter ref="L30:O41" xr:uid="{53ACF89F-68B7-470C-8CC2-C9AC2BFF4A3A}"/>
  <tableColumns count="4">
    <tableColumn id="1" xr3:uid="{0C26B06C-A09A-453E-A740-56C1EB8F6758}" name="Hexágono" dataDxfId="136"/>
    <tableColumn id="2" xr3:uid="{05C87358-410D-4ECF-815E-249240C041D5}" name="Detectar" dataDxfId="135"/>
    <tableColumn id="3" xr3:uid="{045E572C-414F-48E5-839D-B024E5E645E8}" name="Coger" dataDxfId="134"/>
    <tableColumn id="4" xr3:uid="{A7938718-0C87-40D2-8A70-FECE70CA76CB}" name="Dejar 5%" dataDxfId="13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AB40709-99B4-4C3D-8150-459E5A431433}" name="Table156917" displayName="Table156917" ref="G30:J41" totalsRowShown="0" headerRowDxfId="329" dataDxfId="328">
  <autoFilter ref="G30:J41" xr:uid="{2AB40709-99B4-4C3D-8150-459E5A431433}"/>
  <tableColumns count="4">
    <tableColumn id="1" xr3:uid="{1FA00F7E-1E27-426D-88D8-4297BA70501B}" name="Círculo" dataDxfId="327"/>
    <tableColumn id="2" xr3:uid="{DD2AE0E3-C058-406B-9194-CD95A821A2F4}" name="Detectar" dataDxfId="326"/>
    <tableColumn id="3" xr3:uid="{5B65CBDF-5985-4F14-977B-A07F09290CC8}" name="Coger" dataDxfId="325"/>
    <tableColumn id="4" xr3:uid="{2625AD8C-1D5B-4FBE-854E-6611EDFB48A0}" name="Dejar 5%" dataDxfId="324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924C9F33-4E37-4834-8704-9CC0A8AA4B85}" name="Table2213142" displayName="Table2213142" ref="R3:U8" totalsRowShown="0" headerRowDxfId="132" dataDxfId="131">
  <autoFilter ref="R3:U8" xr:uid="{924C9F33-4E37-4834-8704-9CC0A8AA4B85}"/>
  <tableColumns count="4">
    <tableColumn id="1" xr3:uid="{E40B2A81-BBBE-45B5-AFAD-EB02DEFB4DA3}" name="Acciones" dataDxfId="130"/>
    <tableColumn id="2" xr3:uid="{B599DDB6-DE11-4461-BF26-20B62D4A0400}" name="Iteraciones" dataDxfId="129"/>
    <tableColumn id="3" xr3:uid="{613C7D99-F8BD-49DF-A0D8-9EA90D4271CE}" name="Aciertos" dataDxfId="128"/>
    <tableColumn id="4" xr3:uid="{7E9924BC-D213-4ED7-B9B8-E59752B75ACB}" name="(%)" dataDxfId="127">
      <calculatedColumnFormula>(Table2213142[[#This Row],[Aciertos]]/Table2213142[[#This Row],[Iteraciones]])*100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7795E40-0649-42C6-BF1B-4DE1288D7630}" name="Table11018" displayName="Table11018" ref="L4:O15" totalsRowShown="0" headerRowDxfId="323" dataDxfId="322">
  <autoFilter ref="L4:O15" xr:uid="{47795E40-0649-42C6-BF1B-4DE1288D7630}"/>
  <tableColumns count="4">
    <tableColumn id="1" xr3:uid="{D43CD725-6A3B-4585-9C9C-C6677D7D4139}" name="Hexágono" dataDxfId="321"/>
    <tableColumn id="2" xr3:uid="{15B1EA82-D779-4876-9611-3C7544A609AB}" name="Detectar" dataDxfId="320"/>
    <tableColumn id="3" xr3:uid="{0264B0EC-EBDE-4411-8345-3F4FD1058904}" name="Coger" dataDxfId="319"/>
    <tableColumn id="4" xr3:uid="{66D9EA42-9492-483F-8735-3E038A04A2E5}" name="Dejar 15%" dataDxfId="3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E4EBE39-7816-47A6-A605-65A669702620}" name="Table151119" displayName="Table151119" ref="L17:O28" totalsRowShown="0" headerRowDxfId="317" dataDxfId="316">
  <autoFilter ref="L17:O28" xr:uid="{2E4EBE39-7816-47A6-A605-65A669702620}"/>
  <tableColumns count="4">
    <tableColumn id="1" xr3:uid="{AADE87AA-4BDC-4D70-A554-3583DAA244A3}" name="Hexágono" dataDxfId="315"/>
    <tableColumn id="2" xr3:uid="{CDF95B39-119C-4447-9A53-759D7625838B}" name="Detectar" dataDxfId="314"/>
    <tableColumn id="3" xr3:uid="{34C60DE9-806A-43AD-B84B-F57BB37CFDF5}" name="Coger" dataDxfId="313"/>
    <tableColumn id="4" xr3:uid="{0DDCA2BC-4749-4528-8A7F-9BEE0833B974}" name="Dejar 10%" dataDxfId="3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415E0430-F56F-456E-98F7-D7493A860B9A}" name="Table1561220" displayName="Table1561220" ref="L30:O41" totalsRowShown="0" headerRowDxfId="311" dataDxfId="310">
  <autoFilter ref="L30:O41" xr:uid="{415E0430-F56F-456E-98F7-D7493A860B9A}"/>
  <tableColumns count="4">
    <tableColumn id="1" xr3:uid="{0559EB5C-30B8-4BF9-8277-5F52E9EA2174}" name="Hexágono" dataDxfId="309"/>
    <tableColumn id="2" xr3:uid="{E0643BE7-46B9-4B74-A6B4-BDE47E2E38EA}" name="Detectar" dataDxfId="308"/>
    <tableColumn id="3" xr3:uid="{DE3C2B53-E78E-4341-9EC6-6B777D1A2BF7}" name="Coger" dataDxfId="307"/>
    <tableColumn id="4" xr3:uid="{80A0601C-795E-4199-A56C-ABC74FC5D895}" name="Dejar 5%" dataDxfId="30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8.xml"/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10" Type="http://schemas.openxmlformats.org/officeDocument/2006/relationships/table" Target="../tables/table20.xml"/><Relationship Id="rId4" Type="http://schemas.openxmlformats.org/officeDocument/2006/relationships/table" Target="../tables/table14.xml"/><Relationship Id="rId9" Type="http://schemas.openxmlformats.org/officeDocument/2006/relationships/table" Target="../tables/table19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8.xml"/><Relationship Id="rId3" Type="http://schemas.openxmlformats.org/officeDocument/2006/relationships/table" Target="../tables/table23.xml"/><Relationship Id="rId7" Type="http://schemas.openxmlformats.org/officeDocument/2006/relationships/table" Target="../tables/table27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6" Type="http://schemas.openxmlformats.org/officeDocument/2006/relationships/table" Target="../tables/table26.xml"/><Relationship Id="rId5" Type="http://schemas.openxmlformats.org/officeDocument/2006/relationships/table" Target="../tables/table25.xml"/><Relationship Id="rId10" Type="http://schemas.openxmlformats.org/officeDocument/2006/relationships/table" Target="../tables/table30.xml"/><Relationship Id="rId4" Type="http://schemas.openxmlformats.org/officeDocument/2006/relationships/table" Target="../tables/table24.xml"/><Relationship Id="rId9" Type="http://schemas.openxmlformats.org/officeDocument/2006/relationships/table" Target="../tables/table29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7.xml"/><Relationship Id="rId3" Type="http://schemas.openxmlformats.org/officeDocument/2006/relationships/table" Target="../tables/table32.xml"/><Relationship Id="rId7" Type="http://schemas.openxmlformats.org/officeDocument/2006/relationships/table" Target="../tables/table36.xml"/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5.xml"/><Relationship Id="rId11" Type="http://schemas.openxmlformats.org/officeDocument/2006/relationships/table" Target="../tables/table40.xml"/><Relationship Id="rId5" Type="http://schemas.openxmlformats.org/officeDocument/2006/relationships/table" Target="../tables/table34.xml"/><Relationship Id="rId10" Type="http://schemas.openxmlformats.org/officeDocument/2006/relationships/table" Target="../tables/table39.xml"/><Relationship Id="rId4" Type="http://schemas.openxmlformats.org/officeDocument/2006/relationships/table" Target="../tables/table33.xml"/><Relationship Id="rId9" Type="http://schemas.openxmlformats.org/officeDocument/2006/relationships/table" Target="../tables/table38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8.xml"/><Relationship Id="rId3" Type="http://schemas.openxmlformats.org/officeDocument/2006/relationships/table" Target="../tables/table43.xml"/><Relationship Id="rId7" Type="http://schemas.openxmlformats.org/officeDocument/2006/relationships/table" Target="../tables/table47.xml"/><Relationship Id="rId2" Type="http://schemas.openxmlformats.org/officeDocument/2006/relationships/table" Target="../tables/table42.xml"/><Relationship Id="rId1" Type="http://schemas.openxmlformats.org/officeDocument/2006/relationships/table" Target="../tables/table41.xml"/><Relationship Id="rId6" Type="http://schemas.openxmlformats.org/officeDocument/2006/relationships/table" Target="../tables/table46.xml"/><Relationship Id="rId5" Type="http://schemas.openxmlformats.org/officeDocument/2006/relationships/table" Target="../tables/table45.xml"/><Relationship Id="rId10" Type="http://schemas.openxmlformats.org/officeDocument/2006/relationships/table" Target="../tables/table50.xml"/><Relationship Id="rId4" Type="http://schemas.openxmlformats.org/officeDocument/2006/relationships/table" Target="../tables/table44.xml"/><Relationship Id="rId9" Type="http://schemas.openxmlformats.org/officeDocument/2006/relationships/table" Target="../tables/table49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8.xml"/><Relationship Id="rId3" Type="http://schemas.openxmlformats.org/officeDocument/2006/relationships/table" Target="../tables/table53.xml"/><Relationship Id="rId7" Type="http://schemas.openxmlformats.org/officeDocument/2006/relationships/table" Target="../tables/table57.xml"/><Relationship Id="rId2" Type="http://schemas.openxmlformats.org/officeDocument/2006/relationships/table" Target="../tables/table52.xml"/><Relationship Id="rId1" Type="http://schemas.openxmlformats.org/officeDocument/2006/relationships/table" Target="../tables/table51.xml"/><Relationship Id="rId6" Type="http://schemas.openxmlformats.org/officeDocument/2006/relationships/table" Target="../tables/table56.xml"/><Relationship Id="rId5" Type="http://schemas.openxmlformats.org/officeDocument/2006/relationships/table" Target="../tables/table55.xml"/><Relationship Id="rId10" Type="http://schemas.openxmlformats.org/officeDocument/2006/relationships/table" Target="../tables/table60.xml"/><Relationship Id="rId4" Type="http://schemas.openxmlformats.org/officeDocument/2006/relationships/table" Target="../tables/table54.xml"/><Relationship Id="rId9" Type="http://schemas.openxmlformats.org/officeDocument/2006/relationships/table" Target="../tables/table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0BD55-6672-4DEE-B4F7-BB70A172A4F5}">
  <dimension ref="A1:V41"/>
  <sheetViews>
    <sheetView zoomScale="85" zoomScaleNormal="85" workbookViewId="0">
      <selection activeCell="P13" sqref="P13"/>
    </sheetView>
  </sheetViews>
  <sheetFormatPr defaultRowHeight="14.4" x14ac:dyDescent="0.3"/>
  <cols>
    <col min="1" max="1" width="13.21875" style="2" bestFit="1" customWidth="1"/>
    <col min="2" max="2" width="9.109375" style="2" bestFit="1" customWidth="1"/>
    <col min="3" max="3" width="10.33203125" style="2" bestFit="1" customWidth="1"/>
    <col min="4" max="4" width="8.109375" style="2" bestFit="1" customWidth="1"/>
    <col min="5" max="5" width="11.5546875" style="2" bestFit="1" customWidth="1"/>
    <col min="6" max="6" width="2.77734375" style="2" customWidth="1"/>
    <col min="7" max="7" width="9" style="2" bestFit="1" customWidth="1"/>
    <col min="8" max="8" width="10.33203125" style="2" bestFit="1" customWidth="1"/>
    <col min="9" max="9" width="8.109375" style="2" bestFit="1" customWidth="1"/>
    <col min="10" max="10" width="11.6640625" style="2" customWidth="1"/>
    <col min="11" max="11" width="2.77734375" style="2" customWidth="1"/>
    <col min="12" max="12" width="11.6640625" style="2" bestFit="1" customWidth="1"/>
    <col min="13" max="13" width="10.33203125" style="2" bestFit="1" customWidth="1"/>
    <col min="14" max="14" width="8.109375" style="2" bestFit="1" customWidth="1"/>
    <col min="15" max="15" width="11.5546875" style="2" bestFit="1" customWidth="1"/>
    <col min="16" max="16" width="8.109375" style="2" bestFit="1" customWidth="1"/>
    <col min="17" max="17" width="11.109375" style="2" bestFit="1" customWidth="1"/>
    <col min="18" max="21" width="14.5546875" style="2" customWidth="1"/>
    <col min="22" max="16384" width="8.88671875" style="2"/>
  </cols>
  <sheetData>
    <row r="1" spans="1:22" ht="14.4" customHeight="1" thickBot="1" x14ac:dyDescent="0.35">
      <c r="A1" s="15" t="s">
        <v>22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22" ht="15" customHeight="1" thickBot="1" x14ac:dyDescent="0.3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R2" s="16" t="s">
        <v>20</v>
      </c>
      <c r="S2" s="17"/>
      <c r="T2" s="17"/>
      <c r="U2" s="18"/>
    </row>
    <row r="3" spans="1:22" ht="15" thickBot="1" x14ac:dyDescent="0.35">
      <c r="A3" s="2" t="s">
        <v>13</v>
      </c>
      <c r="B3" s="19" t="s">
        <v>9</v>
      </c>
      <c r="C3" s="20"/>
      <c r="D3" s="20"/>
      <c r="E3" s="21"/>
      <c r="G3" s="19" t="s">
        <v>10</v>
      </c>
      <c r="H3" s="20"/>
      <c r="I3" s="20"/>
      <c r="J3" s="21"/>
      <c r="L3" s="19" t="s">
        <v>11</v>
      </c>
      <c r="M3" s="20"/>
      <c r="N3" s="20"/>
      <c r="O3" s="21"/>
      <c r="R3" s="4" t="s">
        <v>21</v>
      </c>
      <c r="S3" s="22" t="s">
        <v>17</v>
      </c>
      <c r="T3" s="22" t="s">
        <v>18</v>
      </c>
      <c r="U3" s="5" t="s">
        <v>19</v>
      </c>
    </row>
    <row r="4" spans="1:22" x14ac:dyDescent="0.3">
      <c r="A4" s="14" t="s">
        <v>14</v>
      </c>
      <c r="B4" s="2" t="s">
        <v>1</v>
      </c>
      <c r="C4" s="2" t="s">
        <v>12</v>
      </c>
      <c r="D4" s="2" t="s">
        <v>2</v>
      </c>
      <c r="E4" s="2" t="s">
        <v>6</v>
      </c>
      <c r="G4" s="2" t="s">
        <v>0</v>
      </c>
      <c r="H4" s="2" t="s">
        <v>12</v>
      </c>
      <c r="I4" s="2" t="s">
        <v>2</v>
      </c>
      <c r="J4" s="2" t="s">
        <v>6</v>
      </c>
      <c r="L4" s="2" t="s">
        <v>8</v>
      </c>
      <c r="M4" s="2" t="s">
        <v>12</v>
      </c>
      <c r="N4" s="2" t="s">
        <v>2</v>
      </c>
      <c r="O4" s="2" t="s">
        <v>6</v>
      </c>
      <c r="R4" s="4" t="s">
        <v>12</v>
      </c>
      <c r="S4" s="22">
        <f>10*3*3</f>
        <v>90</v>
      </c>
      <c r="T4" s="23">
        <f>SUM(C15+C28+C41+H15+H28+H41+M15+M28+M41)</f>
        <v>82</v>
      </c>
      <c r="U4" s="6">
        <f>(Table221[[#This Row],[Aciertos]]/Table221[[#This Row],[Iteraciones]])*100</f>
        <v>91.111111111111114</v>
      </c>
    </row>
    <row r="5" spans="1:22" x14ac:dyDescent="0.3">
      <c r="A5" s="14"/>
      <c r="B5" s="2">
        <v>1</v>
      </c>
      <c r="C5" s="2">
        <v>1</v>
      </c>
      <c r="D5" s="2">
        <v>1</v>
      </c>
      <c r="E5" s="2">
        <v>1</v>
      </c>
      <c r="G5" s="2">
        <v>1</v>
      </c>
      <c r="H5" s="2">
        <v>1</v>
      </c>
      <c r="I5" s="2">
        <v>1</v>
      </c>
      <c r="J5" s="2">
        <v>1</v>
      </c>
      <c r="L5" s="2">
        <v>1</v>
      </c>
      <c r="M5" s="2">
        <v>1</v>
      </c>
      <c r="N5" s="2">
        <v>1</v>
      </c>
      <c r="O5" s="2">
        <v>1</v>
      </c>
      <c r="R5" s="4" t="s">
        <v>2</v>
      </c>
      <c r="S5" s="22">
        <f>10*3*3</f>
        <v>90</v>
      </c>
      <c r="T5" s="23">
        <f>SUM(D15+D28+D41+I15+I28+I41+N15+N28+N41)</f>
        <v>87</v>
      </c>
      <c r="U5" s="6">
        <f>(Table221[[#This Row],[Aciertos]]/Table221[[#This Row],[Iteraciones]])*100</f>
        <v>96.666666666666671</v>
      </c>
      <c r="V5" s="3"/>
    </row>
    <row r="6" spans="1:22" x14ac:dyDescent="0.3">
      <c r="A6" s="14"/>
      <c r="B6" s="2">
        <v>2</v>
      </c>
      <c r="C6" s="2">
        <v>0</v>
      </c>
      <c r="D6" s="2">
        <v>1</v>
      </c>
      <c r="E6" s="2">
        <v>0</v>
      </c>
      <c r="G6" s="2">
        <v>2</v>
      </c>
      <c r="H6" s="2">
        <v>1</v>
      </c>
      <c r="I6" s="2">
        <v>1</v>
      </c>
      <c r="J6" s="2">
        <v>1</v>
      </c>
      <c r="L6" s="2">
        <v>2</v>
      </c>
      <c r="M6" s="2">
        <v>1</v>
      </c>
      <c r="N6" s="2">
        <v>1</v>
      </c>
      <c r="O6" s="2">
        <v>1</v>
      </c>
      <c r="R6" s="4" t="s">
        <v>6</v>
      </c>
      <c r="S6" s="22">
        <f>10*3</f>
        <v>30</v>
      </c>
      <c r="T6" s="23">
        <f>SUM(E15+J15+O15)</f>
        <v>24</v>
      </c>
      <c r="U6" s="6">
        <f>(Table221[[#This Row],[Aciertos]]/Table221[[#This Row],[Iteraciones]])*100</f>
        <v>80</v>
      </c>
    </row>
    <row r="7" spans="1:22" x14ac:dyDescent="0.3">
      <c r="A7" s="14"/>
      <c r="B7" s="2">
        <v>3</v>
      </c>
      <c r="C7" s="2">
        <v>1</v>
      </c>
      <c r="D7" s="2">
        <v>1</v>
      </c>
      <c r="E7" s="2">
        <v>1</v>
      </c>
      <c r="G7" s="2">
        <v>3</v>
      </c>
      <c r="H7" s="2">
        <v>1</v>
      </c>
      <c r="I7" s="2">
        <v>1</v>
      </c>
      <c r="J7" s="2">
        <v>1</v>
      </c>
      <c r="L7" s="2">
        <v>3</v>
      </c>
      <c r="M7" s="2">
        <v>1</v>
      </c>
      <c r="N7" s="2">
        <v>1</v>
      </c>
      <c r="O7" s="2">
        <v>1</v>
      </c>
      <c r="R7" s="4" t="s">
        <v>3</v>
      </c>
      <c r="S7" s="22">
        <f t="shared" ref="S7:S8" si="0">10*3</f>
        <v>30</v>
      </c>
      <c r="T7" s="23">
        <f>SUM(E28+J28+O28)</f>
        <v>20</v>
      </c>
      <c r="U7" s="6">
        <f>(Table221[[#This Row],[Aciertos]]/Table221[[#This Row],[Iteraciones]])*100</f>
        <v>66.666666666666657</v>
      </c>
    </row>
    <row r="8" spans="1:22" ht="15" thickBot="1" x14ac:dyDescent="0.35">
      <c r="A8" s="14"/>
      <c r="B8" s="2">
        <v>4</v>
      </c>
      <c r="C8" s="2">
        <v>1</v>
      </c>
      <c r="D8" s="2">
        <v>1</v>
      </c>
      <c r="E8" s="2">
        <v>1</v>
      </c>
      <c r="G8" s="2">
        <v>4</v>
      </c>
      <c r="H8" s="2">
        <v>1</v>
      </c>
      <c r="I8" s="2">
        <v>1</v>
      </c>
      <c r="J8" s="2">
        <v>1</v>
      </c>
      <c r="L8" s="2">
        <v>4</v>
      </c>
      <c r="M8" s="2">
        <v>0</v>
      </c>
      <c r="N8" s="2">
        <v>0</v>
      </c>
      <c r="O8" s="2">
        <v>0</v>
      </c>
      <c r="R8" s="7" t="s">
        <v>4</v>
      </c>
      <c r="S8" s="8">
        <f t="shared" si="0"/>
        <v>30</v>
      </c>
      <c r="T8" s="11">
        <f>SUM(E41+J41+O41)</f>
        <v>11</v>
      </c>
      <c r="U8" s="9">
        <f>(Table221[[#This Row],[Aciertos]]/Table221[[#This Row],[Iteraciones]])*100</f>
        <v>36.666666666666664</v>
      </c>
    </row>
    <row r="9" spans="1:22" x14ac:dyDescent="0.3">
      <c r="A9" s="14"/>
      <c r="B9" s="2">
        <v>5</v>
      </c>
      <c r="C9" s="2">
        <v>1</v>
      </c>
      <c r="D9" s="2">
        <v>1</v>
      </c>
      <c r="E9" s="2">
        <v>1</v>
      </c>
      <c r="G9" s="2">
        <v>5</v>
      </c>
      <c r="H9" s="2">
        <v>1</v>
      </c>
      <c r="I9" s="2">
        <v>1</v>
      </c>
      <c r="J9" s="2">
        <v>1</v>
      </c>
      <c r="L9" s="2">
        <v>5</v>
      </c>
      <c r="M9" s="2">
        <v>0</v>
      </c>
      <c r="N9" s="2">
        <v>1</v>
      </c>
      <c r="O9" s="2">
        <v>0</v>
      </c>
    </row>
    <row r="10" spans="1:22" x14ac:dyDescent="0.3">
      <c r="A10" s="14"/>
      <c r="B10" s="2">
        <v>6</v>
      </c>
      <c r="C10" s="2">
        <v>1</v>
      </c>
      <c r="D10" s="2">
        <v>1</v>
      </c>
      <c r="E10" s="2">
        <v>0</v>
      </c>
      <c r="G10" s="2">
        <v>6</v>
      </c>
      <c r="H10" s="2">
        <v>1</v>
      </c>
      <c r="I10" s="2">
        <v>1</v>
      </c>
      <c r="J10" s="2">
        <v>1</v>
      </c>
      <c r="L10" s="2">
        <v>6</v>
      </c>
      <c r="M10" s="2">
        <v>1</v>
      </c>
      <c r="N10" s="2">
        <v>1</v>
      </c>
      <c r="O10" s="2">
        <v>1</v>
      </c>
    </row>
    <row r="11" spans="1:22" x14ac:dyDescent="0.3">
      <c r="A11" s="14"/>
      <c r="B11" s="2">
        <v>7</v>
      </c>
      <c r="C11" s="2">
        <v>1</v>
      </c>
      <c r="D11" s="2">
        <v>1</v>
      </c>
      <c r="E11" s="2">
        <v>1</v>
      </c>
      <c r="G11" s="2">
        <v>7</v>
      </c>
      <c r="H11" s="2">
        <v>1</v>
      </c>
      <c r="I11" s="2">
        <v>1</v>
      </c>
      <c r="J11" s="2">
        <v>1</v>
      </c>
      <c r="L11" s="2">
        <v>7</v>
      </c>
      <c r="M11" s="2">
        <v>1</v>
      </c>
      <c r="N11" s="2">
        <v>1</v>
      </c>
      <c r="O11" s="2">
        <v>1</v>
      </c>
    </row>
    <row r="12" spans="1:22" x14ac:dyDescent="0.3">
      <c r="A12" s="14"/>
      <c r="B12" s="2">
        <v>8</v>
      </c>
      <c r="C12" s="2">
        <v>1</v>
      </c>
      <c r="D12" s="2">
        <v>1</v>
      </c>
      <c r="E12" s="2">
        <v>1</v>
      </c>
      <c r="G12" s="2">
        <v>8</v>
      </c>
      <c r="H12" s="2">
        <v>1</v>
      </c>
      <c r="I12" s="2">
        <v>1</v>
      </c>
      <c r="J12" s="2">
        <v>1</v>
      </c>
      <c r="L12" s="2">
        <v>8</v>
      </c>
      <c r="M12" s="2">
        <v>0</v>
      </c>
      <c r="N12" s="2">
        <v>1</v>
      </c>
      <c r="O12" s="2">
        <v>0</v>
      </c>
    </row>
    <row r="13" spans="1:22" x14ac:dyDescent="0.3">
      <c r="A13" s="14"/>
      <c r="B13" s="2">
        <v>9</v>
      </c>
      <c r="C13" s="2">
        <v>1</v>
      </c>
      <c r="D13" s="2">
        <v>1</v>
      </c>
      <c r="E13" s="2">
        <v>1</v>
      </c>
      <c r="G13" s="2">
        <v>9</v>
      </c>
      <c r="H13" s="2">
        <v>1</v>
      </c>
      <c r="I13" s="2">
        <v>1</v>
      </c>
      <c r="J13" s="2">
        <v>1</v>
      </c>
      <c r="L13" s="2">
        <v>9</v>
      </c>
      <c r="M13" s="2">
        <v>1</v>
      </c>
      <c r="N13" s="2">
        <v>1</v>
      </c>
      <c r="O13" s="2">
        <v>0</v>
      </c>
    </row>
    <row r="14" spans="1:22" x14ac:dyDescent="0.3">
      <c r="A14" s="14"/>
      <c r="B14" s="2">
        <v>10</v>
      </c>
      <c r="C14" s="2">
        <v>1</v>
      </c>
      <c r="D14" s="2">
        <v>1</v>
      </c>
      <c r="E14" s="2">
        <v>1</v>
      </c>
      <c r="G14" s="2">
        <v>10</v>
      </c>
      <c r="H14" s="2">
        <v>1</v>
      </c>
      <c r="I14" s="2">
        <v>1</v>
      </c>
      <c r="J14" s="2">
        <v>1</v>
      </c>
      <c r="L14" s="2">
        <v>10</v>
      </c>
      <c r="M14" s="2">
        <v>1</v>
      </c>
      <c r="N14" s="2">
        <v>1</v>
      </c>
      <c r="O14" s="2">
        <v>1</v>
      </c>
    </row>
    <row r="15" spans="1:22" x14ac:dyDescent="0.3">
      <c r="A15" s="14"/>
      <c r="B15" s="2" t="s">
        <v>5</v>
      </c>
      <c r="C15" s="2">
        <f>SUM(C5:C14)</f>
        <v>9</v>
      </c>
      <c r="D15" s="2">
        <f>SUM(D5:D14)</f>
        <v>10</v>
      </c>
      <c r="E15" s="2">
        <f>SUM(E5:E14)</f>
        <v>8</v>
      </c>
      <c r="G15" s="2" t="s">
        <v>5</v>
      </c>
      <c r="H15" s="2">
        <f>SUM(H5:H14)</f>
        <v>10</v>
      </c>
      <c r="I15" s="2">
        <f>SUM(I5:I14)</f>
        <v>10</v>
      </c>
      <c r="J15" s="2">
        <f>SUM(J5:J14)</f>
        <v>10</v>
      </c>
      <c r="L15" s="2" t="s">
        <v>5</v>
      </c>
      <c r="M15" s="2">
        <f>SUM(M5:M14)</f>
        <v>7</v>
      </c>
      <c r="N15" s="2">
        <f>SUM(N5:N14)</f>
        <v>9</v>
      </c>
      <c r="O15" s="2">
        <f>SUM(O5:O14)</f>
        <v>6</v>
      </c>
    </row>
    <row r="16" spans="1:22" x14ac:dyDescent="0.3">
      <c r="A16" s="1"/>
    </row>
    <row r="17" spans="1:15" x14ac:dyDescent="0.3">
      <c r="A17" s="14" t="s">
        <v>15</v>
      </c>
      <c r="B17" s="2" t="s">
        <v>1</v>
      </c>
      <c r="C17" s="2" t="s">
        <v>12</v>
      </c>
      <c r="D17" s="2" t="s">
        <v>2</v>
      </c>
      <c r="E17" s="2" t="s">
        <v>3</v>
      </c>
      <c r="G17" s="2" t="s">
        <v>7</v>
      </c>
      <c r="H17" s="2" t="s">
        <v>12</v>
      </c>
      <c r="I17" s="2" t="s">
        <v>2</v>
      </c>
      <c r="J17" s="2" t="s">
        <v>3</v>
      </c>
      <c r="L17" s="2" t="s">
        <v>8</v>
      </c>
      <c r="M17" s="2" t="s">
        <v>12</v>
      </c>
      <c r="N17" s="2" t="s">
        <v>2</v>
      </c>
      <c r="O17" s="2" t="s">
        <v>3</v>
      </c>
    </row>
    <row r="18" spans="1:15" x14ac:dyDescent="0.3">
      <c r="A18" s="14"/>
      <c r="B18" s="2">
        <v>1</v>
      </c>
      <c r="C18" s="2">
        <v>1</v>
      </c>
      <c r="D18" s="2">
        <v>1</v>
      </c>
      <c r="E18" s="2">
        <v>1</v>
      </c>
      <c r="G18" s="2">
        <v>1</v>
      </c>
      <c r="H18" s="2">
        <v>1</v>
      </c>
      <c r="I18" s="2">
        <v>1</v>
      </c>
      <c r="J18" s="2">
        <v>0</v>
      </c>
      <c r="L18" s="2">
        <v>1</v>
      </c>
      <c r="M18" s="2">
        <v>1</v>
      </c>
      <c r="N18" s="2">
        <v>1</v>
      </c>
      <c r="O18" s="2">
        <v>1</v>
      </c>
    </row>
    <row r="19" spans="1:15" x14ac:dyDescent="0.3">
      <c r="A19" s="14"/>
      <c r="B19" s="2">
        <v>2</v>
      </c>
      <c r="C19" s="2">
        <v>1</v>
      </c>
      <c r="D19" s="2">
        <v>1</v>
      </c>
      <c r="E19" s="2">
        <v>0</v>
      </c>
      <c r="G19" s="2">
        <v>2</v>
      </c>
      <c r="H19" s="2">
        <v>1</v>
      </c>
      <c r="I19" s="2">
        <v>1</v>
      </c>
      <c r="J19" s="2">
        <v>1</v>
      </c>
      <c r="L19" s="2">
        <v>2</v>
      </c>
      <c r="M19" s="2">
        <v>1</v>
      </c>
      <c r="N19" s="2">
        <v>1</v>
      </c>
      <c r="O19" s="2">
        <v>1</v>
      </c>
    </row>
    <row r="20" spans="1:15" x14ac:dyDescent="0.3">
      <c r="A20" s="14"/>
      <c r="B20" s="2">
        <v>3</v>
      </c>
      <c r="C20" s="2">
        <v>1</v>
      </c>
      <c r="D20" s="2">
        <v>1</v>
      </c>
      <c r="E20" s="2">
        <v>1</v>
      </c>
      <c r="G20" s="2">
        <v>3</v>
      </c>
      <c r="H20" s="2">
        <v>1</v>
      </c>
      <c r="I20" s="2">
        <v>1</v>
      </c>
      <c r="J20" s="2">
        <v>1</v>
      </c>
      <c r="L20" s="2">
        <v>3</v>
      </c>
      <c r="M20" s="2">
        <v>1</v>
      </c>
      <c r="N20" s="2">
        <v>1</v>
      </c>
      <c r="O20" s="2">
        <v>0</v>
      </c>
    </row>
    <row r="21" spans="1:15" x14ac:dyDescent="0.3">
      <c r="A21" s="14"/>
      <c r="B21" s="2">
        <v>4</v>
      </c>
      <c r="C21" s="2">
        <v>1</v>
      </c>
      <c r="D21" s="2">
        <v>1</v>
      </c>
      <c r="E21" s="2">
        <v>1</v>
      </c>
      <c r="G21" s="2">
        <v>4</v>
      </c>
      <c r="H21" s="2">
        <v>1</v>
      </c>
      <c r="I21" s="2">
        <v>1</v>
      </c>
      <c r="J21" s="2">
        <v>0</v>
      </c>
      <c r="L21" s="2">
        <v>4</v>
      </c>
      <c r="M21" s="2">
        <v>1</v>
      </c>
      <c r="N21" s="2">
        <v>1</v>
      </c>
      <c r="O21" s="2">
        <v>1</v>
      </c>
    </row>
    <row r="22" spans="1:15" x14ac:dyDescent="0.3">
      <c r="A22" s="14"/>
      <c r="B22" s="2">
        <v>5</v>
      </c>
      <c r="C22" s="2">
        <v>1</v>
      </c>
      <c r="D22" s="2">
        <v>1</v>
      </c>
      <c r="E22" s="2">
        <v>1</v>
      </c>
      <c r="G22" s="2">
        <v>5</v>
      </c>
      <c r="H22" s="2">
        <v>1</v>
      </c>
      <c r="I22" s="2">
        <v>1</v>
      </c>
      <c r="J22" s="2">
        <v>1</v>
      </c>
      <c r="L22" s="2">
        <v>5</v>
      </c>
      <c r="M22" s="2">
        <v>1</v>
      </c>
      <c r="N22" s="2">
        <v>1</v>
      </c>
      <c r="O22" s="2">
        <v>0</v>
      </c>
    </row>
    <row r="23" spans="1:15" x14ac:dyDescent="0.3">
      <c r="A23" s="14"/>
      <c r="B23" s="2">
        <v>6</v>
      </c>
      <c r="C23" s="2">
        <v>1</v>
      </c>
      <c r="D23" s="2">
        <v>1</v>
      </c>
      <c r="E23" s="2">
        <v>1</v>
      </c>
      <c r="G23" s="2">
        <v>6</v>
      </c>
      <c r="H23" s="2">
        <v>1</v>
      </c>
      <c r="I23" s="2">
        <v>1</v>
      </c>
      <c r="J23" s="2">
        <v>1</v>
      </c>
      <c r="L23" s="2">
        <v>6</v>
      </c>
      <c r="M23" s="2">
        <v>0</v>
      </c>
      <c r="N23" s="2">
        <v>1</v>
      </c>
      <c r="O23" s="2">
        <v>0</v>
      </c>
    </row>
    <row r="24" spans="1:15" x14ac:dyDescent="0.3">
      <c r="A24" s="14"/>
      <c r="B24" s="2">
        <v>7</v>
      </c>
      <c r="C24" s="2">
        <v>1</v>
      </c>
      <c r="D24" s="2">
        <v>0</v>
      </c>
      <c r="E24" s="2">
        <v>0</v>
      </c>
      <c r="G24" s="2">
        <v>7</v>
      </c>
      <c r="H24" s="2">
        <v>1</v>
      </c>
      <c r="I24" s="2">
        <v>1</v>
      </c>
      <c r="J24" s="2">
        <v>1</v>
      </c>
      <c r="L24" s="2">
        <v>7</v>
      </c>
      <c r="M24" s="2">
        <v>1</v>
      </c>
      <c r="N24" s="2">
        <v>1</v>
      </c>
      <c r="O24" s="2">
        <v>0</v>
      </c>
    </row>
    <row r="25" spans="1:15" x14ac:dyDescent="0.3">
      <c r="A25" s="14"/>
      <c r="B25" s="2">
        <v>8</v>
      </c>
      <c r="C25" s="2">
        <v>1</v>
      </c>
      <c r="D25" s="2">
        <v>0</v>
      </c>
      <c r="E25" s="2">
        <v>0</v>
      </c>
      <c r="G25" s="2">
        <v>8</v>
      </c>
      <c r="H25" s="2">
        <v>1</v>
      </c>
      <c r="I25" s="2">
        <v>1</v>
      </c>
      <c r="J25" s="2">
        <v>0</v>
      </c>
      <c r="L25" s="2">
        <v>8</v>
      </c>
      <c r="M25" s="2">
        <v>1</v>
      </c>
      <c r="N25" s="2">
        <v>1</v>
      </c>
      <c r="O25" s="2">
        <v>1</v>
      </c>
    </row>
    <row r="26" spans="1:15" x14ac:dyDescent="0.3">
      <c r="A26" s="14"/>
      <c r="B26" s="2">
        <v>9</v>
      </c>
      <c r="C26" s="2">
        <v>1</v>
      </c>
      <c r="D26" s="2">
        <v>1</v>
      </c>
      <c r="E26" s="2">
        <v>1</v>
      </c>
      <c r="G26" s="2">
        <v>9</v>
      </c>
      <c r="H26" s="2">
        <v>1</v>
      </c>
      <c r="I26" s="2">
        <v>1</v>
      </c>
      <c r="J26" s="2">
        <v>1</v>
      </c>
      <c r="L26" s="2">
        <v>9</v>
      </c>
      <c r="M26" s="2">
        <v>0</v>
      </c>
      <c r="N26" s="2">
        <v>1</v>
      </c>
      <c r="O26" s="2">
        <v>1</v>
      </c>
    </row>
    <row r="27" spans="1:15" x14ac:dyDescent="0.3">
      <c r="A27" s="14"/>
      <c r="B27" s="2">
        <v>10</v>
      </c>
      <c r="C27" s="2">
        <v>1</v>
      </c>
      <c r="D27" s="2">
        <v>1</v>
      </c>
      <c r="E27" s="2">
        <v>1</v>
      </c>
      <c r="G27" s="2">
        <v>10</v>
      </c>
      <c r="H27" s="2">
        <v>1</v>
      </c>
      <c r="I27" s="2">
        <v>1</v>
      </c>
      <c r="J27" s="2">
        <v>1</v>
      </c>
      <c r="L27" s="2">
        <v>10</v>
      </c>
      <c r="M27" s="2">
        <v>1</v>
      </c>
      <c r="N27" s="2">
        <v>1</v>
      </c>
      <c r="O27" s="2">
        <v>1</v>
      </c>
    </row>
    <row r="28" spans="1:15" x14ac:dyDescent="0.3">
      <c r="A28" s="14"/>
      <c r="B28" s="2" t="s">
        <v>5</v>
      </c>
      <c r="C28" s="2">
        <f>SUM(C18:C27)</f>
        <v>10</v>
      </c>
      <c r="D28" s="2">
        <f>SUM(D18:D27)</f>
        <v>8</v>
      </c>
      <c r="E28" s="2">
        <f>SUM(E18:E27)</f>
        <v>7</v>
      </c>
      <c r="G28" s="2" t="s">
        <v>5</v>
      </c>
      <c r="H28" s="2">
        <f>SUM(H18:H27)</f>
        <v>10</v>
      </c>
      <c r="I28" s="2">
        <f>SUM(I18:I27)</f>
        <v>10</v>
      </c>
      <c r="J28" s="2">
        <f>SUM(J18:J27)</f>
        <v>7</v>
      </c>
      <c r="L28" s="2" t="s">
        <v>5</v>
      </c>
      <c r="M28" s="2">
        <f>SUM(M18:M27)</f>
        <v>8</v>
      </c>
      <c r="N28" s="2">
        <f>SUM(N18:N27)</f>
        <v>10</v>
      </c>
      <c r="O28" s="2">
        <f>SUM(O18:O27)</f>
        <v>6</v>
      </c>
    </row>
    <row r="29" spans="1:15" x14ac:dyDescent="0.3">
      <c r="A29" s="1"/>
    </row>
    <row r="30" spans="1:15" x14ac:dyDescent="0.3">
      <c r="A30" s="14" t="s">
        <v>16</v>
      </c>
      <c r="B30" s="2" t="s">
        <v>1</v>
      </c>
      <c r="C30" s="2" t="s">
        <v>12</v>
      </c>
      <c r="D30" s="2" t="s">
        <v>2</v>
      </c>
      <c r="E30" s="2" t="s">
        <v>4</v>
      </c>
      <c r="G30" s="2" t="s">
        <v>7</v>
      </c>
      <c r="H30" s="2" t="s">
        <v>12</v>
      </c>
      <c r="I30" s="2" t="s">
        <v>2</v>
      </c>
      <c r="J30" s="2" t="s">
        <v>4</v>
      </c>
      <c r="L30" s="2" t="s">
        <v>8</v>
      </c>
      <c r="M30" s="2" t="s">
        <v>12</v>
      </c>
      <c r="N30" s="2" t="s">
        <v>2</v>
      </c>
      <c r="O30" s="2" t="s">
        <v>4</v>
      </c>
    </row>
    <row r="31" spans="1:15" x14ac:dyDescent="0.3">
      <c r="A31" s="14"/>
      <c r="B31" s="2">
        <v>1</v>
      </c>
      <c r="C31" s="2">
        <v>1</v>
      </c>
      <c r="D31" s="2">
        <v>1</v>
      </c>
      <c r="E31" s="2">
        <v>0</v>
      </c>
      <c r="G31" s="2">
        <v>1</v>
      </c>
      <c r="H31" s="2">
        <v>1</v>
      </c>
      <c r="I31" s="2">
        <v>1</v>
      </c>
      <c r="J31" s="2">
        <v>0</v>
      </c>
      <c r="L31" s="2">
        <v>1</v>
      </c>
      <c r="M31" s="2">
        <v>1</v>
      </c>
      <c r="N31" s="2">
        <v>1</v>
      </c>
      <c r="O31" s="2">
        <v>0</v>
      </c>
    </row>
    <row r="32" spans="1:15" x14ac:dyDescent="0.3">
      <c r="A32" s="14"/>
      <c r="B32" s="2">
        <v>2</v>
      </c>
      <c r="C32" s="2">
        <v>1</v>
      </c>
      <c r="D32" s="2">
        <v>1</v>
      </c>
      <c r="E32" s="2">
        <v>0</v>
      </c>
      <c r="G32" s="2">
        <v>2</v>
      </c>
      <c r="H32" s="2">
        <v>1</v>
      </c>
      <c r="I32" s="2">
        <v>1</v>
      </c>
      <c r="J32" s="2">
        <v>0</v>
      </c>
      <c r="L32" s="2">
        <v>2</v>
      </c>
      <c r="M32" s="2">
        <v>1</v>
      </c>
      <c r="N32" s="2">
        <v>1</v>
      </c>
      <c r="O32" s="2">
        <v>1</v>
      </c>
    </row>
    <row r="33" spans="1:15" x14ac:dyDescent="0.3">
      <c r="A33" s="14"/>
      <c r="B33" s="2">
        <v>3</v>
      </c>
      <c r="C33" s="2">
        <v>1</v>
      </c>
      <c r="D33" s="2">
        <v>1</v>
      </c>
      <c r="E33" s="2">
        <v>0</v>
      </c>
      <c r="G33" s="2">
        <v>3</v>
      </c>
      <c r="H33" s="2">
        <v>1</v>
      </c>
      <c r="I33" s="2">
        <v>1</v>
      </c>
      <c r="J33" s="2">
        <v>1</v>
      </c>
      <c r="L33" s="2">
        <v>3</v>
      </c>
      <c r="M33" s="2">
        <v>1</v>
      </c>
      <c r="N33" s="2">
        <v>1</v>
      </c>
      <c r="O33" s="2">
        <v>0</v>
      </c>
    </row>
    <row r="34" spans="1:15" x14ac:dyDescent="0.3">
      <c r="A34" s="14"/>
      <c r="B34" s="2">
        <v>4</v>
      </c>
      <c r="C34" s="2">
        <v>1</v>
      </c>
      <c r="D34" s="2">
        <v>1</v>
      </c>
      <c r="E34" s="2">
        <v>1</v>
      </c>
      <c r="G34" s="2">
        <v>4</v>
      </c>
      <c r="H34" s="2">
        <v>1</v>
      </c>
      <c r="I34" s="2">
        <v>1</v>
      </c>
      <c r="J34" s="2">
        <v>0</v>
      </c>
      <c r="L34" s="2">
        <v>4</v>
      </c>
      <c r="M34" s="2">
        <v>1</v>
      </c>
      <c r="N34" s="2">
        <v>1</v>
      </c>
      <c r="O34" s="2">
        <v>0</v>
      </c>
    </row>
    <row r="35" spans="1:15" x14ac:dyDescent="0.3">
      <c r="A35" s="14"/>
      <c r="B35" s="2">
        <v>5</v>
      </c>
      <c r="C35" s="2">
        <v>1</v>
      </c>
      <c r="D35" s="2">
        <v>1</v>
      </c>
      <c r="E35" s="2">
        <v>0</v>
      </c>
      <c r="G35" s="2">
        <v>5</v>
      </c>
      <c r="H35" s="2">
        <v>1</v>
      </c>
      <c r="I35" s="2">
        <v>1</v>
      </c>
      <c r="J35" s="2">
        <v>0</v>
      </c>
      <c r="L35" s="2">
        <v>5</v>
      </c>
      <c r="M35" s="2">
        <v>1</v>
      </c>
      <c r="N35" s="2">
        <v>1</v>
      </c>
      <c r="O35" s="2">
        <v>1</v>
      </c>
    </row>
    <row r="36" spans="1:15" x14ac:dyDescent="0.3">
      <c r="A36" s="14"/>
      <c r="B36" s="2">
        <v>6</v>
      </c>
      <c r="C36" s="2">
        <v>1</v>
      </c>
      <c r="D36" s="2">
        <v>1</v>
      </c>
      <c r="E36" s="2">
        <v>1</v>
      </c>
      <c r="G36" s="2">
        <v>6</v>
      </c>
      <c r="H36" s="2">
        <v>1</v>
      </c>
      <c r="I36" s="2">
        <v>1</v>
      </c>
      <c r="J36" s="2">
        <v>0</v>
      </c>
      <c r="L36" s="2">
        <v>6</v>
      </c>
      <c r="M36" s="2">
        <v>1</v>
      </c>
      <c r="N36" s="2">
        <v>1</v>
      </c>
      <c r="O36" s="2">
        <v>0</v>
      </c>
    </row>
    <row r="37" spans="1:15" x14ac:dyDescent="0.3">
      <c r="A37" s="14"/>
      <c r="B37" s="2">
        <v>7</v>
      </c>
      <c r="C37" s="2">
        <v>1</v>
      </c>
      <c r="D37" s="2">
        <v>1</v>
      </c>
      <c r="E37" s="2">
        <v>1</v>
      </c>
      <c r="G37" s="2">
        <v>7</v>
      </c>
      <c r="H37" s="2">
        <v>1</v>
      </c>
      <c r="I37" s="2">
        <v>1</v>
      </c>
      <c r="J37" s="2">
        <v>0</v>
      </c>
      <c r="L37" s="2">
        <v>7</v>
      </c>
      <c r="M37" s="2">
        <v>0</v>
      </c>
      <c r="N37" s="2">
        <v>1</v>
      </c>
      <c r="O37" s="2">
        <v>1</v>
      </c>
    </row>
    <row r="38" spans="1:15" x14ac:dyDescent="0.3">
      <c r="A38" s="14"/>
      <c r="B38" s="2">
        <v>8</v>
      </c>
      <c r="C38" s="2">
        <v>1</v>
      </c>
      <c r="D38" s="2">
        <v>1</v>
      </c>
      <c r="E38" s="2">
        <v>1</v>
      </c>
      <c r="G38" s="2">
        <v>8</v>
      </c>
      <c r="H38" s="2">
        <v>1</v>
      </c>
      <c r="I38" s="2">
        <v>1</v>
      </c>
      <c r="J38" s="2">
        <v>1</v>
      </c>
      <c r="L38" s="2">
        <v>8</v>
      </c>
      <c r="M38" s="2">
        <v>1</v>
      </c>
      <c r="N38" s="2">
        <v>1</v>
      </c>
      <c r="O38" s="2">
        <v>0</v>
      </c>
    </row>
    <row r="39" spans="1:15" x14ac:dyDescent="0.3">
      <c r="A39" s="14"/>
      <c r="B39" s="2">
        <v>9</v>
      </c>
      <c r="C39" s="2">
        <v>1</v>
      </c>
      <c r="D39" s="2">
        <v>1</v>
      </c>
      <c r="E39" s="2">
        <v>1</v>
      </c>
      <c r="G39" s="2">
        <v>9</v>
      </c>
      <c r="H39" s="2">
        <v>1</v>
      </c>
      <c r="I39" s="2">
        <v>1</v>
      </c>
      <c r="J39" s="2">
        <v>1</v>
      </c>
      <c r="L39" s="2">
        <v>9</v>
      </c>
      <c r="M39" s="2">
        <v>1</v>
      </c>
      <c r="N39" s="2">
        <v>1</v>
      </c>
      <c r="O39" s="2">
        <v>0</v>
      </c>
    </row>
    <row r="40" spans="1:15" x14ac:dyDescent="0.3">
      <c r="A40" s="14"/>
      <c r="B40" s="2">
        <v>10</v>
      </c>
      <c r="C40" s="2">
        <v>0</v>
      </c>
      <c r="D40" s="2">
        <v>1</v>
      </c>
      <c r="E40" s="2">
        <v>0</v>
      </c>
      <c r="G40" s="2">
        <v>10</v>
      </c>
      <c r="H40" s="2">
        <v>1</v>
      </c>
      <c r="I40" s="2">
        <v>1</v>
      </c>
      <c r="J40" s="2">
        <v>0</v>
      </c>
      <c r="L40" s="2">
        <v>10</v>
      </c>
      <c r="M40" s="2">
        <v>1</v>
      </c>
      <c r="N40" s="2">
        <v>1</v>
      </c>
      <c r="O40" s="2">
        <v>0</v>
      </c>
    </row>
    <row r="41" spans="1:15" x14ac:dyDescent="0.3">
      <c r="A41" s="14"/>
      <c r="B41" s="2" t="s">
        <v>5</v>
      </c>
      <c r="C41" s="2">
        <f>SUM(C31:C40)</f>
        <v>9</v>
      </c>
      <c r="D41" s="2">
        <f>SUM(D31:D40)</f>
        <v>10</v>
      </c>
      <c r="E41" s="2">
        <f>SUM(E31:E40)</f>
        <v>5</v>
      </c>
      <c r="G41" s="2" t="s">
        <v>5</v>
      </c>
      <c r="H41" s="2">
        <f>SUM(H31:H40)</f>
        <v>10</v>
      </c>
      <c r="I41" s="2">
        <f>SUM(I31:I40)</f>
        <v>10</v>
      </c>
      <c r="J41" s="2">
        <f>SUM(J31:J40)</f>
        <v>3</v>
      </c>
      <c r="L41" s="2" t="s">
        <v>5</v>
      </c>
      <c r="M41" s="2">
        <f>SUM(M31:M40)</f>
        <v>9</v>
      </c>
      <c r="N41" s="2">
        <f>SUM(N31:N40)</f>
        <v>10</v>
      </c>
      <c r="O41" s="2">
        <f>SUM(O31:O40)</f>
        <v>3</v>
      </c>
    </row>
  </sheetData>
  <mergeCells count="8">
    <mergeCell ref="A17:A28"/>
    <mergeCell ref="A30:A41"/>
    <mergeCell ref="A1:O2"/>
    <mergeCell ref="R2:U2"/>
    <mergeCell ref="B3:E3"/>
    <mergeCell ref="G3:J3"/>
    <mergeCell ref="L3:O3"/>
    <mergeCell ref="A4:A15"/>
  </mergeCells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1F93A-3D00-4871-A03F-A912C69F31FA}">
  <dimension ref="A1:V41"/>
  <sheetViews>
    <sheetView workbookViewId="0">
      <selection activeCell="R2" sqref="R2:U8"/>
    </sheetView>
  </sheetViews>
  <sheetFormatPr defaultRowHeight="14.4" x14ac:dyDescent="0.3"/>
  <cols>
    <col min="1" max="1" width="13.21875" style="2" bestFit="1" customWidth="1"/>
    <col min="2" max="2" width="9.109375" style="2" bestFit="1" customWidth="1"/>
    <col min="3" max="3" width="10.33203125" style="2" bestFit="1" customWidth="1"/>
    <col min="4" max="4" width="8.109375" style="2" bestFit="1" customWidth="1"/>
    <col min="5" max="5" width="11.5546875" style="2" bestFit="1" customWidth="1"/>
    <col min="6" max="6" width="2.77734375" style="2" customWidth="1"/>
    <col min="7" max="7" width="9" style="2" bestFit="1" customWidth="1"/>
    <col min="8" max="8" width="10.33203125" style="2" bestFit="1" customWidth="1"/>
    <col min="9" max="9" width="8.109375" style="2" bestFit="1" customWidth="1"/>
    <col min="10" max="10" width="11.6640625" style="2" customWidth="1"/>
    <col min="11" max="11" width="2.77734375" style="2" customWidth="1"/>
    <col min="12" max="12" width="11.6640625" style="2" bestFit="1" customWidth="1"/>
    <col min="13" max="13" width="10.33203125" style="2" bestFit="1" customWidth="1"/>
    <col min="14" max="14" width="8.109375" style="2" bestFit="1" customWidth="1"/>
    <col min="15" max="15" width="11.5546875" style="2" bestFit="1" customWidth="1"/>
    <col min="16" max="16" width="8.109375" style="2" bestFit="1" customWidth="1"/>
    <col min="17" max="17" width="11.109375" style="2" bestFit="1" customWidth="1"/>
    <col min="18" max="21" width="14.5546875" style="2" customWidth="1"/>
    <col min="22" max="16384" width="8.88671875" style="2"/>
  </cols>
  <sheetData>
    <row r="1" spans="1:22" ht="14.4" customHeight="1" thickBot="1" x14ac:dyDescent="0.35">
      <c r="A1" s="15" t="s">
        <v>22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22" ht="15" customHeight="1" thickBot="1" x14ac:dyDescent="0.3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R2" s="16" t="s">
        <v>24</v>
      </c>
      <c r="S2" s="17"/>
      <c r="T2" s="17"/>
      <c r="U2" s="18"/>
    </row>
    <row r="3" spans="1:22" ht="15" thickBot="1" x14ac:dyDescent="0.35">
      <c r="A3" s="2" t="s">
        <v>13</v>
      </c>
      <c r="B3" s="19" t="s">
        <v>9</v>
      </c>
      <c r="C3" s="20"/>
      <c r="D3" s="20"/>
      <c r="E3" s="21"/>
      <c r="G3" s="19" t="s">
        <v>10</v>
      </c>
      <c r="H3" s="20"/>
      <c r="I3" s="20"/>
      <c r="J3" s="21"/>
      <c r="L3" s="19" t="s">
        <v>11</v>
      </c>
      <c r="M3" s="20"/>
      <c r="N3" s="20"/>
      <c r="O3" s="21"/>
      <c r="R3" s="4" t="s">
        <v>21</v>
      </c>
      <c r="S3" s="22" t="s">
        <v>17</v>
      </c>
      <c r="T3" s="22" t="s">
        <v>18</v>
      </c>
      <c r="U3" s="5" t="s">
        <v>19</v>
      </c>
    </row>
    <row r="4" spans="1:22" x14ac:dyDescent="0.3">
      <c r="A4" s="14" t="s">
        <v>14</v>
      </c>
      <c r="B4" s="2" t="s">
        <v>1</v>
      </c>
      <c r="C4" s="2" t="s">
        <v>12</v>
      </c>
      <c r="D4" s="2" t="s">
        <v>2</v>
      </c>
      <c r="E4" s="2" t="s">
        <v>6</v>
      </c>
      <c r="G4" s="2" t="s">
        <v>0</v>
      </c>
      <c r="H4" s="2" t="s">
        <v>12</v>
      </c>
      <c r="I4" s="2" t="s">
        <v>2</v>
      </c>
      <c r="J4" s="2" t="s">
        <v>6</v>
      </c>
      <c r="L4" s="2" t="s">
        <v>8</v>
      </c>
      <c r="M4" s="2" t="s">
        <v>12</v>
      </c>
      <c r="N4" s="2" t="s">
        <v>2</v>
      </c>
      <c r="O4" s="2" t="s">
        <v>6</v>
      </c>
      <c r="R4" s="4" t="s">
        <v>12</v>
      </c>
      <c r="S4" s="22">
        <f>10*3*3</f>
        <v>90</v>
      </c>
      <c r="T4" s="23">
        <f>SUM(C15+C28+C41+H15+H28+H41+M15+M28+M41)</f>
        <v>82</v>
      </c>
      <c r="U4" s="6">
        <f>(Table22152[[#This Row],[Aciertos]]/Table22152[[#This Row],[Iteraciones]])*100</f>
        <v>91.111111111111114</v>
      </c>
    </row>
    <row r="5" spans="1:22" x14ac:dyDescent="0.3">
      <c r="A5" s="14"/>
      <c r="B5" s="2">
        <v>1</v>
      </c>
      <c r="C5" s="2">
        <v>1</v>
      </c>
      <c r="D5" s="2">
        <v>1</v>
      </c>
      <c r="E5" s="2">
        <v>1</v>
      </c>
      <c r="G5" s="2">
        <v>1</v>
      </c>
      <c r="H5" s="2">
        <v>1</v>
      </c>
      <c r="I5" s="2">
        <v>1</v>
      </c>
      <c r="J5" s="2">
        <v>1</v>
      </c>
      <c r="L5" s="2">
        <v>1</v>
      </c>
      <c r="M5" s="2">
        <v>1</v>
      </c>
      <c r="N5" s="2">
        <v>1</v>
      </c>
      <c r="O5" s="2">
        <v>1</v>
      </c>
      <c r="R5" s="4" t="s">
        <v>2</v>
      </c>
      <c r="S5" s="22">
        <f>10*3*3</f>
        <v>90</v>
      </c>
      <c r="T5" s="23">
        <f>SUM(D15+D28+D41+I15+I28+I41+N15+N28+N41)</f>
        <v>80</v>
      </c>
      <c r="U5" s="6">
        <f>(Table22152[[#This Row],[Aciertos]]/Table22152[[#This Row],[Iteraciones]])*100</f>
        <v>88.888888888888886</v>
      </c>
      <c r="V5" s="3"/>
    </row>
    <row r="6" spans="1:22" x14ac:dyDescent="0.3">
      <c r="A6" s="14"/>
      <c r="B6" s="2">
        <v>2</v>
      </c>
      <c r="C6" s="2">
        <v>0</v>
      </c>
      <c r="D6" s="2">
        <v>0</v>
      </c>
      <c r="E6" s="2">
        <v>0</v>
      </c>
      <c r="G6" s="2">
        <v>2</v>
      </c>
      <c r="H6" s="2">
        <v>1</v>
      </c>
      <c r="I6" s="2">
        <v>1</v>
      </c>
      <c r="J6" s="2">
        <v>1</v>
      </c>
      <c r="L6" s="2">
        <v>2</v>
      </c>
      <c r="M6" s="2">
        <v>1</v>
      </c>
      <c r="N6" s="2">
        <v>1</v>
      </c>
      <c r="O6" s="2">
        <v>1</v>
      </c>
      <c r="R6" s="4" t="s">
        <v>6</v>
      </c>
      <c r="S6" s="22">
        <f>10*3</f>
        <v>30</v>
      </c>
      <c r="T6" s="23">
        <f>SUM(E15+J15+O15)</f>
        <v>24</v>
      </c>
      <c r="U6" s="6">
        <f>(Table22152[[#This Row],[Aciertos]]/Table22152[[#This Row],[Iteraciones]])*100</f>
        <v>80</v>
      </c>
    </row>
    <row r="7" spans="1:22" x14ac:dyDescent="0.3">
      <c r="A7" s="14"/>
      <c r="B7" s="2">
        <v>3</v>
      </c>
      <c r="C7" s="2">
        <v>1</v>
      </c>
      <c r="D7" s="2">
        <v>1</v>
      </c>
      <c r="E7" s="2">
        <v>1</v>
      </c>
      <c r="G7" s="2">
        <v>3</v>
      </c>
      <c r="H7" s="2">
        <v>1</v>
      </c>
      <c r="I7" s="2">
        <v>1</v>
      </c>
      <c r="J7" s="2">
        <v>1</v>
      </c>
      <c r="L7" s="2">
        <v>3</v>
      </c>
      <c r="M7" s="2">
        <v>1</v>
      </c>
      <c r="N7" s="2">
        <v>1</v>
      </c>
      <c r="O7" s="2">
        <v>1</v>
      </c>
      <c r="R7" s="4" t="s">
        <v>3</v>
      </c>
      <c r="S7" s="22">
        <f t="shared" ref="S7:S8" si="0">10*3</f>
        <v>30</v>
      </c>
      <c r="T7" s="23">
        <f>SUM(E28+J28+O28)</f>
        <v>19</v>
      </c>
      <c r="U7" s="6">
        <f>(Table22152[[#This Row],[Aciertos]]/Table22152[[#This Row],[Iteraciones]])*100</f>
        <v>63.333333333333329</v>
      </c>
    </row>
    <row r="8" spans="1:22" ht="15" thickBot="1" x14ac:dyDescent="0.35">
      <c r="A8" s="14"/>
      <c r="B8" s="2">
        <v>4</v>
      </c>
      <c r="C8" s="2">
        <v>1</v>
      </c>
      <c r="D8" s="2">
        <v>1</v>
      </c>
      <c r="E8" s="2">
        <v>1</v>
      </c>
      <c r="G8" s="2">
        <v>4</v>
      </c>
      <c r="H8" s="2">
        <v>1</v>
      </c>
      <c r="I8" s="2">
        <v>1</v>
      </c>
      <c r="J8" s="2">
        <v>1</v>
      </c>
      <c r="L8" s="2">
        <v>4</v>
      </c>
      <c r="M8" s="2">
        <v>0</v>
      </c>
      <c r="N8" s="2">
        <v>0</v>
      </c>
      <c r="O8" s="2">
        <v>0</v>
      </c>
      <c r="R8" s="7" t="s">
        <v>4</v>
      </c>
      <c r="S8" s="8">
        <f t="shared" si="0"/>
        <v>30</v>
      </c>
      <c r="T8" s="11">
        <f>SUM(E41+J41+O41)</f>
        <v>10</v>
      </c>
      <c r="U8" s="9">
        <f>(Table22152[[#This Row],[Aciertos]]/Table22152[[#This Row],[Iteraciones]])*100</f>
        <v>33.333333333333329</v>
      </c>
    </row>
    <row r="9" spans="1:22" x14ac:dyDescent="0.3">
      <c r="A9" s="14"/>
      <c r="B9" s="2">
        <v>5</v>
      </c>
      <c r="C9" s="2">
        <v>1</v>
      </c>
      <c r="D9" s="2">
        <v>1</v>
      </c>
      <c r="E9" s="2">
        <v>1</v>
      </c>
      <c r="G9" s="2">
        <v>5</v>
      </c>
      <c r="H9" s="2">
        <v>1</v>
      </c>
      <c r="I9" s="2">
        <v>1</v>
      </c>
      <c r="J9" s="2">
        <v>1</v>
      </c>
      <c r="L9" s="2">
        <v>5</v>
      </c>
      <c r="M9" s="2">
        <v>0</v>
      </c>
      <c r="N9" s="2">
        <v>0</v>
      </c>
      <c r="O9" s="2">
        <v>0</v>
      </c>
    </row>
    <row r="10" spans="1:22" x14ac:dyDescent="0.3">
      <c r="A10" s="14"/>
      <c r="B10" s="2">
        <v>6</v>
      </c>
      <c r="C10" s="2">
        <v>1</v>
      </c>
      <c r="D10" s="2">
        <v>1</v>
      </c>
      <c r="E10" s="2">
        <v>0</v>
      </c>
      <c r="G10" s="2">
        <v>6</v>
      </c>
      <c r="H10" s="2">
        <v>1</v>
      </c>
      <c r="I10" s="2">
        <v>1</v>
      </c>
      <c r="J10" s="2">
        <v>1</v>
      </c>
      <c r="L10" s="2">
        <v>6</v>
      </c>
      <c r="M10" s="2">
        <v>1</v>
      </c>
      <c r="N10" s="2">
        <v>1</v>
      </c>
      <c r="O10" s="2">
        <v>1</v>
      </c>
    </row>
    <row r="11" spans="1:22" x14ac:dyDescent="0.3">
      <c r="A11" s="14"/>
      <c r="B11" s="2">
        <v>7</v>
      </c>
      <c r="C11" s="2">
        <v>1</v>
      </c>
      <c r="D11" s="2">
        <v>1</v>
      </c>
      <c r="E11" s="2">
        <v>1</v>
      </c>
      <c r="G11" s="2">
        <v>7</v>
      </c>
      <c r="H11" s="2">
        <v>1</v>
      </c>
      <c r="I11" s="2">
        <v>1</v>
      </c>
      <c r="J11" s="2">
        <v>1</v>
      </c>
      <c r="L11" s="2">
        <v>7</v>
      </c>
      <c r="M11" s="2">
        <v>1</v>
      </c>
      <c r="N11" s="2">
        <v>1</v>
      </c>
      <c r="O11" s="2">
        <v>1</v>
      </c>
    </row>
    <row r="12" spans="1:22" x14ac:dyDescent="0.3">
      <c r="A12" s="14"/>
      <c r="B12" s="2">
        <v>8</v>
      </c>
      <c r="C12" s="2">
        <v>1</v>
      </c>
      <c r="D12" s="2">
        <v>1</v>
      </c>
      <c r="E12" s="2">
        <v>1</v>
      </c>
      <c r="G12" s="2">
        <v>8</v>
      </c>
      <c r="H12" s="2">
        <v>1</v>
      </c>
      <c r="I12" s="2">
        <v>1</v>
      </c>
      <c r="J12" s="2">
        <v>1</v>
      </c>
      <c r="L12" s="2">
        <v>8</v>
      </c>
      <c r="M12" s="2">
        <v>0</v>
      </c>
      <c r="N12" s="2">
        <v>0</v>
      </c>
      <c r="O12" s="2">
        <v>0</v>
      </c>
    </row>
    <row r="13" spans="1:22" x14ac:dyDescent="0.3">
      <c r="A13" s="14"/>
      <c r="B13" s="2">
        <v>9</v>
      </c>
      <c r="C13" s="2">
        <v>1</v>
      </c>
      <c r="D13" s="2">
        <v>1</v>
      </c>
      <c r="E13" s="2">
        <v>1</v>
      </c>
      <c r="G13" s="2">
        <v>9</v>
      </c>
      <c r="H13" s="2">
        <v>1</v>
      </c>
      <c r="I13" s="2">
        <v>1</v>
      </c>
      <c r="J13" s="2">
        <v>1</v>
      </c>
      <c r="L13" s="2">
        <v>9</v>
      </c>
      <c r="M13" s="2">
        <v>1</v>
      </c>
      <c r="N13" s="2">
        <v>1</v>
      </c>
      <c r="O13" s="2">
        <v>0</v>
      </c>
    </row>
    <row r="14" spans="1:22" x14ac:dyDescent="0.3">
      <c r="A14" s="14"/>
      <c r="B14" s="2">
        <v>10</v>
      </c>
      <c r="C14" s="2">
        <v>1</v>
      </c>
      <c r="D14" s="2">
        <v>1</v>
      </c>
      <c r="E14" s="2">
        <v>1</v>
      </c>
      <c r="G14" s="2">
        <v>10</v>
      </c>
      <c r="H14" s="2">
        <v>1</v>
      </c>
      <c r="I14" s="2">
        <v>1</v>
      </c>
      <c r="J14" s="2">
        <v>1</v>
      </c>
      <c r="L14" s="2">
        <v>10</v>
      </c>
      <c r="M14" s="2">
        <v>1</v>
      </c>
      <c r="N14" s="2">
        <v>1</v>
      </c>
      <c r="O14" s="2">
        <v>1</v>
      </c>
    </row>
    <row r="15" spans="1:22" x14ac:dyDescent="0.3">
      <c r="A15" s="14"/>
      <c r="B15" s="2" t="s">
        <v>5</v>
      </c>
      <c r="C15" s="2">
        <f>SUM(C5:C14)</f>
        <v>9</v>
      </c>
      <c r="D15" s="2">
        <f>SUM(D5:D14)</f>
        <v>9</v>
      </c>
      <c r="E15" s="2">
        <f>SUM(E5:E14)</f>
        <v>8</v>
      </c>
      <c r="G15" s="2" t="s">
        <v>5</v>
      </c>
      <c r="H15" s="2">
        <f>SUM(H5:H14)</f>
        <v>10</v>
      </c>
      <c r="I15" s="2">
        <f>SUM(I5:I14)</f>
        <v>10</v>
      </c>
      <c r="J15" s="2">
        <f>SUM(J5:J14)</f>
        <v>10</v>
      </c>
      <c r="L15" s="2" t="s">
        <v>5</v>
      </c>
      <c r="M15" s="2">
        <f>SUM(M5:M14)</f>
        <v>7</v>
      </c>
      <c r="N15" s="2">
        <f>SUM(N5:N14)</f>
        <v>7</v>
      </c>
      <c r="O15" s="2">
        <f>SUM(O5:O14)</f>
        <v>6</v>
      </c>
    </row>
    <row r="16" spans="1:22" x14ac:dyDescent="0.3">
      <c r="A16" s="1"/>
    </row>
    <row r="17" spans="1:15" x14ac:dyDescent="0.3">
      <c r="A17" s="14" t="s">
        <v>15</v>
      </c>
      <c r="B17" s="2" t="s">
        <v>1</v>
      </c>
      <c r="C17" s="2" t="s">
        <v>12</v>
      </c>
      <c r="D17" s="2" t="s">
        <v>2</v>
      </c>
      <c r="E17" s="2" t="s">
        <v>3</v>
      </c>
      <c r="G17" s="2" t="s">
        <v>7</v>
      </c>
      <c r="H17" s="2" t="s">
        <v>12</v>
      </c>
      <c r="I17" s="2" t="s">
        <v>2</v>
      </c>
      <c r="J17" s="2" t="s">
        <v>3</v>
      </c>
      <c r="L17" s="2" t="s">
        <v>8</v>
      </c>
      <c r="M17" s="2" t="s">
        <v>12</v>
      </c>
      <c r="N17" s="2" t="s">
        <v>2</v>
      </c>
      <c r="O17" s="2" t="s">
        <v>3</v>
      </c>
    </row>
    <row r="18" spans="1:15" x14ac:dyDescent="0.3">
      <c r="A18" s="14"/>
      <c r="B18" s="2">
        <v>1</v>
      </c>
      <c r="C18" s="2">
        <v>1</v>
      </c>
      <c r="D18" s="2">
        <v>1</v>
      </c>
      <c r="E18" s="2">
        <v>1</v>
      </c>
      <c r="G18" s="2">
        <v>1</v>
      </c>
      <c r="H18" s="2">
        <v>1</v>
      </c>
      <c r="I18" s="2">
        <v>1</v>
      </c>
      <c r="J18" s="2">
        <v>0</v>
      </c>
      <c r="L18" s="2">
        <v>1</v>
      </c>
      <c r="M18" s="2">
        <v>1</v>
      </c>
      <c r="N18" s="2">
        <v>1</v>
      </c>
      <c r="O18" s="2">
        <v>1</v>
      </c>
    </row>
    <row r="19" spans="1:15" x14ac:dyDescent="0.3">
      <c r="A19" s="14"/>
      <c r="B19" s="2">
        <v>2</v>
      </c>
      <c r="C19" s="2">
        <v>1</v>
      </c>
      <c r="D19" s="2">
        <v>1</v>
      </c>
      <c r="E19" s="2">
        <v>0</v>
      </c>
      <c r="G19" s="2">
        <v>2</v>
      </c>
      <c r="H19" s="2">
        <v>1</v>
      </c>
      <c r="I19" s="2">
        <v>1</v>
      </c>
      <c r="J19" s="2">
        <v>1</v>
      </c>
      <c r="L19" s="2">
        <v>2</v>
      </c>
      <c r="M19" s="2">
        <v>1</v>
      </c>
      <c r="N19" s="2">
        <v>1</v>
      </c>
      <c r="O19" s="2">
        <v>1</v>
      </c>
    </row>
    <row r="20" spans="1:15" x14ac:dyDescent="0.3">
      <c r="A20" s="14"/>
      <c r="B20" s="2">
        <v>3</v>
      </c>
      <c r="C20" s="2">
        <v>1</v>
      </c>
      <c r="D20" s="2">
        <v>1</v>
      </c>
      <c r="E20" s="2">
        <v>1</v>
      </c>
      <c r="G20" s="2">
        <v>3</v>
      </c>
      <c r="H20" s="2">
        <v>1</v>
      </c>
      <c r="I20" s="2">
        <v>1</v>
      </c>
      <c r="J20" s="2">
        <v>1</v>
      </c>
      <c r="L20" s="2">
        <v>3</v>
      </c>
      <c r="M20" s="2">
        <v>1</v>
      </c>
      <c r="N20" s="2">
        <v>1</v>
      </c>
      <c r="O20" s="2">
        <v>0</v>
      </c>
    </row>
    <row r="21" spans="1:15" x14ac:dyDescent="0.3">
      <c r="A21" s="14"/>
      <c r="B21" s="2">
        <v>4</v>
      </c>
      <c r="C21" s="2">
        <v>1</v>
      </c>
      <c r="D21" s="2">
        <v>1</v>
      </c>
      <c r="E21" s="2">
        <v>1</v>
      </c>
      <c r="G21" s="2">
        <v>4</v>
      </c>
      <c r="H21" s="2">
        <v>1</v>
      </c>
      <c r="I21" s="2">
        <v>1</v>
      </c>
      <c r="J21" s="2">
        <v>0</v>
      </c>
      <c r="L21" s="2">
        <v>4</v>
      </c>
      <c r="M21" s="2">
        <v>1</v>
      </c>
      <c r="N21" s="2">
        <v>1</v>
      </c>
      <c r="O21" s="2">
        <v>1</v>
      </c>
    </row>
    <row r="22" spans="1:15" x14ac:dyDescent="0.3">
      <c r="A22" s="14"/>
      <c r="B22" s="2">
        <v>5</v>
      </c>
      <c r="C22" s="2">
        <v>1</v>
      </c>
      <c r="D22" s="2">
        <v>1</v>
      </c>
      <c r="E22" s="2">
        <v>1</v>
      </c>
      <c r="G22" s="2">
        <v>5</v>
      </c>
      <c r="H22" s="2">
        <v>1</v>
      </c>
      <c r="I22" s="2">
        <v>1</v>
      </c>
      <c r="J22" s="2">
        <v>1</v>
      </c>
      <c r="L22" s="2">
        <v>5</v>
      </c>
      <c r="M22" s="2">
        <v>1</v>
      </c>
      <c r="N22" s="2">
        <v>1</v>
      </c>
      <c r="O22" s="2">
        <v>0</v>
      </c>
    </row>
    <row r="23" spans="1:15" x14ac:dyDescent="0.3">
      <c r="A23" s="14"/>
      <c r="B23" s="2">
        <v>6</v>
      </c>
      <c r="C23" s="2">
        <v>1</v>
      </c>
      <c r="D23" s="2">
        <v>1</v>
      </c>
      <c r="E23" s="2">
        <v>1</v>
      </c>
      <c r="G23" s="2">
        <v>6</v>
      </c>
      <c r="H23" s="2">
        <v>1</v>
      </c>
      <c r="I23" s="2">
        <v>1</v>
      </c>
      <c r="J23" s="2">
        <v>1</v>
      </c>
      <c r="L23" s="2">
        <v>6</v>
      </c>
      <c r="M23" s="2">
        <v>0</v>
      </c>
      <c r="N23" s="2">
        <v>0</v>
      </c>
      <c r="O23" s="2">
        <v>0</v>
      </c>
    </row>
    <row r="24" spans="1:15" x14ac:dyDescent="0.3">
      <c r="A24" s="14"/>
      <c r="B24" s="2">
        <v>7</v>
      </c>
      <c r="C24" s="2">
        <v>1</v>
      </c>
      <c r="D24" s="2">
        <v>0</v>
      </c>
      <c r="E24" s="2">
        <v>0</v>
      </c>
      <c r="G24" s="2">
        <v>7</v>
      </c>
      <c r="H24" s="2">
        <v>1</v>
      </c>
      <c r="I24" s="2">
        <v>1</v>
      </c>
      <c r="J24" s="2">
        <v>1</v>
      </c>
      <c r="L24" s="2">
        <v>7</v>
      </c>
      <c r="M24" s="2">
        <v>1</v>
      </c>
      <c r="N24" s="2">
        <v>1</v>
      </c>
      <c r="O24" s="2">
        <v>0</v>
      </c>
    </row>
    <row r="25" spans="1:15" x14ac:dyDescent="0.3">
      <c r="A25" s="14"/>
      <c r="B25" s="2">
        <v>8</v>
      </c>
      <c r="C25" s="2">
        <v>1</v>
      </c>
      <c r="D25" s="2">
        <v>0</v>
      </c>
      <c r="E25" s="2">
        <v>0</v>
      </c>
      <c r="G25" s="2">
        <v>8</v>
      </c>
      <c r="H25" s="2">
        <v>1</v>
      </c>
      <c r="I25" s="2">
        <v>1</v>
      </c>
      <c r="J25" s="2">
        <v>0</v>
      </c>
      <c r="L25" s="2">
        <v>8</v>
      </c>
      <c r="M25" s="2">
        <v>1</v>
      </c>
      <c r="N25" s="2">
        <v>1</v>
      </c>
      <c r="O25" s="2">
        <v>1</v>
      </c>
    </row>
    <row r="26" spans="1:15" x14ac:dyDescent="0.3">
      <c r="A26" s="14"/>
      <c r="B26" s="2">
        <v>9</v>
      </c>
      <c r="C26" s="2">
        <v>1</v>
      </c>
      <c r="D26" s="2">
        <v>1</v>
      </c>
      <c r="E26" s="2">
        <v>1</v>
      </c>
      <c r="G26" s="2">
        <v>9</v>
      </c>
      <c r="H26" s="2">
        <v>1</v>
      </c>
      <c r="I26" s="2">
        <v>1</v>
      </c>
      <c r="J26" s="2">
        <v>1</v>
      </c>
      <c r="L26" s="2">
        <v>9</v>
      </c>
      <c r="M26" s="2">
        <v>0</v>
      </c>
      <c r="N26" s="2">
        <v>0</v>
      </c>
      <c r="O26" s="2">
        <v>0</v>
      </c>
    </row>
    <row r="27" spans="1:15" x14ac:dyDescent="0.3">
      <c r="A27" s="14"/>
      <c r="B27" s="2">
        <v>10</v>
      </c>
      <c r="C27" s="2">
        <v>1</v>
      </c>
      <c r="D27" s="2">
        <v>1</v>
      </c>
      <c r="E27" s="2">
        <v>1</v>
      </c>
      <c r="G27" s="2">
        <v>10</v>
      </c>
      <c r="H27" s="2">
        <v>1</v>
      </c>
      <c r="I27" s="2">
        <v>1</v>
      </c>
      <c r="J27" s="2">
        <v>1</v>
      </c>
      <c r="L27" s="2">
        <v>10</v>
      </c>
      <c r="M27" s="2">
        <v>1</v>
      </c>
      <c r="N27" s="2">
        <v>1</v>
      </c>
      <c r="O27" s="2">
        <v>1</v>
      </c>
    </row>
    <row r="28" spans="1:15" x14ac:dyDescent="0.3">
      <c r="A28" s="14"/>
      <c r="B28" s="2" t="s">
        <v>5</v>
      </c>
      <c r="C28" s="2">
        <f>SUM(C18:C27)</f>
        <v>10</v>
      </c>
      <c r="D28" s="2">
        <f>SUM(D18:D27)</f>
        <v>8</v>
      </c>
      <c r="E28" s="2">
        <f>SUM(E18:E27)</f>
        <v>7</v>
      </c>
      <c r="G28" s="2" t="s">
        <v>5</v>
      </c>
      <c r="H28" s="2">
        <f>SUM(H18:H27)</f>
        <v>10</v>
      </c>
      <c r="I28" s="2">
        <f>SUM(I18:I27)</f>
        <v>10</v>
      </c>
      <c r="J28" s="2">
        <f>SUM(J18:J27)</f>
        <v>7</v>
      </c>
      <c r="L28" s="2" t="s">
        <v>5</v>
      </c>
      <c r="M28" s="2">
        <f>SUM(M18:M27)</f>
        <v>8</v>
      </c>
      <c r="N28" s="2">
        <f>SUM(N18:N27)</f>
        <v>8</v>
      </c>
      <c r="O28" s="2">
        <f>SUM(O18:O27)</f>
        <v>5</v>
      </c>
    </row>
    <row r="29" spans="1:15" x14ac:dyDescent="0.3">
      <c r="A29" s="1"/>
    </row>
    <row r="30" spans="1:15" x14ac:dyDescent="0.3">
      <c r="A30" s="14" t="s">
        <v>16</v>
      </c>
      <c r="B30" s="2" t="s">
        <v>1</v>
      </c>
      <c r="C30" s="2" t="s">
        <v>12</v>
      </c>
      <c r="D30" s="2" t="s">
        <v>2</v>
      </c>
      <c r="E30" s="2" t="s">
        <v>4</v>
      </c>
      <c r="G30" s="2" t="s">
        <v>7</v>
      </c>
      <c r="H30" s="2" t="s">
        <v>12</v>
      </c>
      <c r="I30" s="2" t="s">
        <v>2</v>
      </c>
      <c r="J30" s="2" t="s">
        <v>4</v>
      </c>
      <c r="L30" s="2" t="s">
        <v>8</v>
      </c>
      <c r="M30" s="2" t="s">
        <v>12</v>
      </c>
      <c r="N30" s="2" t="s">
        <v>2</v>
      </c>
      <c r="O30" s="2" t="s">
        <v>4</v>
      </c>
    </row>
    <row r="31" spans="1:15" x14ac:dyDescent="0.3">
      <c r="A31" s="14"/>
      <c r="B31" s="2">
        <v>1</v>
      </c>
      <c r="C31" s="2">
        <v>1</v>
      </c>
      <c r="D31" s="2">
        <v>1</v>
      </c>
      <c r="E31" s="2">
        <v>0</v>
      </c>
      <c r="G31" s="2">
        <v>1</v>
      </c>
      <c r="H31" s="2">
        <v>1</v>
      </c>
      <c r="I31" s="2">
        <v>1</v>
      </c>
      <c r="J31" s="2">
        <v>0</v>
      </c>
      <c r="L31" s="2">
        <v>1</v>
      </c>
      <c r="M31" s="2">
        <v>1</v>
      </c>
      <c r="N31" s="2">
        <v>1</v>
      </c>
      <c r="O31" s="2">
        <v>0</v>
      </c>
    </row>
    <row r="32" spans="1:15" x14ac:dyDescent="0.3">
      <c r="A32" s="14"/>
      <c r="B32" s="2">
        <v>2</v>
      </c>
      <c r="C32" s="2">
        <v>1</v>
      </c>
      <c r="D32" s="2">
        <v>1</v>
      </c>
      <c r="E32" s="2">
        <v>0</v>
      </c>
      <c r="G32" s="2">
        <v>2</v>
      </c>
      <c r="H32" s="2">
        <v>1</v>
      </c>
      <c r="I32" s="2">
        <v>1</v>
      </c>
      <c r="J32" s="2">
        <v>0</v>
      </c>
      <c r="L32" s="2">
        <v>2</v>
      </c>
      <c r="M32" s="2">
        <v>1</v>
      </c>
      <c r="N32" s="2">
        <v>1</v>
      </c>
      <c r="O32" s="2">
        <v>1</v>
      </c>
    </row>
    <row r="33" spans="1:15" x14ac:dyDescent="0.3">
      <c r="A33" s="14"/>
      <c r="B33" s="2">
        <v>3</v>
      </c>
      <c r="C33" s="2">
        <v>1</v>
      </c>
      <c r="D33" s="2">
        <v>1</v>
      </c>
      <c r="E33" s="2">
        <v>0</v>
      </c>
      <c r="G33" s="2">
        <v>3</v>
      </c>
      <c r="H33" s="2">
        <v>1</v>
      </c>
      <c r="I33" s="2">
        <v>1</v>
      </c>
      <c r="J33" s="2">
        <v>1</v>
      </c>
      <c r="L33" s="2">
        <v>3</v>
      </c>
      <c r="M33" s="2">
        <v>1</v>
      </c>
      <c r="N33" s="2">
        <v>1</v>
      </c>
      <c r="O33" s="2">
        <v>0</v>
      </c>
    </row>
    <row r="34" spans="1:15" x14ac:dyDescent="0.3">
      <c r="A34" s="14"/>
      <c r="B34" s="2">
        <v>4</v>
      </c>
      <c r="C34" s="2">
        <v>1</v>
      </c>
      <c r="D34" s="2">
        <v>1</v>
      </c>
      <c r="E34" s="2">
        <v>1</v>
      </c>
      <c r="G34" s="2">
        <v>4</v>
      </c>
      <c r="H34" s="2">
        <v>1</v>
      </c>
      <c r="I34" s="2">
        <v>1</v>
      </c>
      <c r="J34" s="2">
        <v>0</v>
      </c>
      <c r="L34" s="2">
        <v>4</v>
      </c>
      <c r="M34" s="2">
        <v>1</v>
      </c>
      <c r="N34" s="2">
        <v>1</v>
      </c>
      <c r="O34" s="2">
        <v>0</v>
      </c>
    </row>
    <row r="35" spans="1:15" x14ac:dyDescent="0.3">
      <c r="A35" s="14"/>
      <c r="B35" s="2">
        <v>5</v>
      </c>
      <c r="C35" s="2">
        <v>1</v>
      </c>
      <c r="D35" s="2">
        <v>1</v>
      </c>
      <c r="E35" s="2">
        <v>0</v>
      </c>
      <c r="G35" s="2">
        <v>5</v>
      </c>
      <c r="H35" s="2">
        <v>1</v>
      </c>
      <c r="I35" s="2">
        <v>1</v>
      </c>
      <c r="J35" s="2">
        <v>0</v>
      </c>
      <c r="L35" s="2">
        <v>5</v>
      </c>
      <c r="M35" s="2">
        <v>1</v>
      </c>
      <c r="N35" s="2">
        <v>1</v>
      </c>
      <c r="O35" s="2">
        <v>1</v>
      </c>
    </row>
    <row r="36" spans="1:15" x14ac:dyDescent="0.3">
      <c r="A36" s="14"/>
      <c r="B36" s="2">
        <v>6</v>
      </c>
      <c r="C36" s="2">
        <v>1</v>
      </c>
      <c r="D36" s="2">
        <v>1</v>
      </c>
      <c r="E36" s="2">
        <v>1</v>
      </c>
      <c r="G36" s="2">
        <v>6</v>
      </c>
      <c r="H36" s="2">
        <v>1</v>
      </c>
      <c r="I36" s="2">
        <v>1</v>
      </c>
      <c r="J36" s="2">
        <v>0</v>
      </c>
      <c r="L36" s="2">
        <v>6</v>
      </c>
      <c r="M36" s="2">
        <v>1</v>
      </c>
      <c r="N36" s="2">
        <v>1</v>
      </c>
      <c r="O36" s="2">
        <v>0</v>
      </c>
    </row>
    <row r="37" spans="1:15" x14ac:dyDescent="0.3">
      <c r="A37" s="14"/>
      <c r="B37" s="2">
        <v>7</v>
      </c>
      <c r="C37" s="2">
        <v>1</v>
      </c>
      <c r="D37" s="2">
        <v>1</v>
      </c>
      <c r="E37" s="2">
        <v>1</v>
      </c>
      <c r="G37" s="2">
        <v>7</v>
      </c>
      <c r="H37" s="2">
        <v>1</v>
      </c>
      <c r="I37" s="2">
        <v>1</v>
      </c>
      <c r="J37" s="2">
        <v>0</v>
      </c>
      <c r="L37" s="2">
        <v>7</v>
      </c>
      <c r="M37" s="2">
        <v>0</v>
      </c>
      <c r="N37" s="2">
        <v>0</v>
      </c>
      <c r="O37" s="2">
        <v>0</v>
      </c>
    </row>
    <row r="38" spans="1:15" x14ac:dyDescent="0.3">
      <c r="A38" s="14"/>
      <c r="B38" s="2">
        <v>8</v>
      </c>
      <c r="C38" s="2">
        <v>1</v>
      </c>
      <c r="D38" s="2">
        <v>1</v>
      </c>
      <c r="E38" s="2">
        <v>1</v>
      </c>
      <c r="G38" s="2">
        <v>8</v>
      </c>
      <c r="H38" s="2">
        <v>1</v>
      </c>
      <c r="I38" s="2">
        <v>1</v>
      </c>
      <c r="J38" s="2">
        <v>1</v>
      </c>
      <c r="L38" s="2">
        <v>8</v>
      </c>
      <c r="M38" s="2">
        <v>1</v>
      </c>
      <c r="N38" s="2">
        <v>1</v>
      </c>
      <c r="O38" s="2">
        <v>0</v>
      </c>
    </row>
    <row r="39" spans="1:15" x14ac:dyDescent="0.3">
      <c r="A39" s="14"/>
      <c r="B39" s="2">
        <v>9</v>
      </c>
      <c r="C39" s="2">
        <v>1</v>
      </c>
      <c r="D39" s="2">
        <v>1</v>
      </c>
      <c r="E39" s="2">
        <v>1</v>
      </c>
      <c r="G39" s="2">
        <v>9</v>
      </c>
      <c r="H39" s="2">
        <v>1</v>
      </c>
      <c r="I39" s="2">
        <v>1</v>
      </c>
      <c r="J39" s="2">
        <v>1</v>
      </c>
      <c r="L39" s="2">
        <v>9</v>
      </c>
      <c r="M39" s="2">
        <v>1</v>
      </c>
      <c r="N39" s="2">
        <v>1</v>
      </c>
      <c r="O39" s="2">
        <v>0</v>
      </c>
    </row>
    <row r="40" spans="1:15" x14ac:dyDescent="0.3">
      <c r="A40" s="14"/>
      <c r="B40" s="2">
        <v>10</v>
      </c>
      <c r="C40" s="2">
        <v>0</v>
      </c>
      <c r="D40" s="2">
        <v>0</v>
      </c>
      <c r="E40" s="2">
        <v>0</v>
      </c>
      <c r="G40" s="2">
        <v>10</v>
      </c>
      <c r="H40" s="2">
        <v>1</v>
      </c>
      <c r="I40" s="2">
        <v>1</v>
      </c>
      <c r="J40" s="2">
        <v>0</v>
      </c>
      <c r="L40" s="2">
        <v>10</v>
      </c>
      <c r="M40" s="2">
        <v>1</v>
      </c>
      <c r="N40" s="2">
        <v>1</v>
      </c>
      <c r="O40" s="2">
        <v>0</v>
      </c>
    </row>
    <row r="41" spans="1:15" x14ac:dyDescent="0.3">
      <c r="A41" s="14"/>
      <c r="B41" s="2" t="s">
        <v>5</v>
      </c>
      <c r="C41" s="2">
        <f>SUM(C31:C40)</f>
        <v>9</v>
      </c>
      <c r="D41" s="2">
        <f>SUM(D31:D40)</f>
        <v>9</v>
      </c>
      <c r="E41" s="2">
        <f>SUM(E31:E40)</f>
        <v>5</v>
      </c>
      <c r="G41" s="2" t="s">
        <v>5</v>
      </c>
      <c r="H41" s="2">
        <f>SUM(H31:H40)</f>
        <v>10</v>
      </c>
      <c r="I41" s="2">
        <f>SUM(I31:I40)</f>
        <v>10</v>
      </c>
      <c r="J41" s="2">
        <f>SUM(J31:J40)</f>
        <v>3</v>
      </c>
      <c r="L41" s="2" t="s">
        <v>5</v>
      </c>
      <c r="M41" s="2">
        <f>SUM(M31:M40)</f>
        <v>9</v>
      </c>
      <c r="N41" s="2">
        <f>SUM(N31:N40)</f>
        <v>9</v>
      </c>
      <c r="O41" s="2">
        <f>SUM(O31:O40)</f>
        <v>2</v>
      </c>
    </row>
  </sheetData>
  <mergeCells count="8">
    <mergeCell ref="A17:A28"/>
    <mergeCell ref="A30:A41"/>
    <mergeCell ref="A1:O2"/>
    <mergeCell ref="R2:U2"/>
    <mergeCell ref="B3:E3"/>
    <mergeCell ref="G3:J3"/>
    <mergeCell ref="L3:O3"/>
    <mergeCell ref="A4:A15"/>
  </mergeCells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43184-5A70-4525-83DC-CD601BD9675A}">
  <dimension ref="A1:U41"/>
  <sheetViews>
    <sheetView topLeftCell="E1" zoomScaleNormal="100" workbookViewId="0">
      <selection activeCell="P10" sqref="P10"/>
    </sheetView>
  </sheetViews>
  <sheetFormatPr defaultRowHeight="14.4" x14ac:dyDescent="0.3"/>
  <cols>
    <col min="1" max="1" width="13.21875" style="2" bestFit="1" customWidth="1"/>
    <col min="2" max="2" width="9.109375" style="2" bestFit="1" customWidth="1"/>
    <col min="3" max="3" width="10.33203125" style="2" bestFit="1" customWidth="1"/>
    <col min="4" max="4" width="8.109375" style="2" bestFit="1" customWidth="1"/>
    <col min="5" max="5" width="11.5546875" style="2" bestFit="1" customWidth="1"/>
    <col min="6" max="6" width="2.77734375" style="2" customWidth="1"/>
    <col min="7" max="7" width="9" style="2" bestFit="1" customWidth="1"/>
    <col min="8" max="8" width="10.33203125" style="2" bestFit="1" customWidth="1"/>
    <col min="9" max="9" width="8.109375" style="2" bestFit="1" customWidth="1"/>
    <col min="10" max="10" width="11.6640625" style="2" customWidth="1"/>
    <col min="11" max="11" width="2.77734375" style="2" customWidth="1"/>
    <col min="12" max="12" width="11.6640625" style="2" bestFit="1" customWidth="1"/>
    <col min="13" max="13" width="10.33203125" style="2" bestFit="1" customWidth="1"/>
    <col min="14" max="14" width="8.109375" style="2" bestFit="1" customWidth="1"/>
    <col min="15" max="15" width="11.5546875" style="2" bestFit="1" customWidth="1"/>
    <col min="16" max="16" width="8.109375" style="2" bestFit="1" customWidth="1"/>
    <col min="17" max="17" width="11.109375" style="2" bestFit="1" customWidth="1"/>
    <col min="18" max="21" width="14.5546875" style="2" customWidth="1"/>
    <col min="22" max="24" width="8.88671875" style="2"/>
    <col min="25" max="25" width="8.88671875" style="2" customWidth="1"/>
    <col min="26" max="16384" width="8.88671875" style="2"/>
  </cols>
  <sheetData>
    <row r="1" spans="1:21" ht="14.4" customHeight="1" thickBot="1" x14ac:dyDescent="0.35">
      <c r="A1" s="15" t="s">
        <v>22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21" ht="15" customHeight="1" thickBot="1" x14ac:dyDescent="0.3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R2" s="16" t="s">
        <v>25</v>
      </c>
      <c r="S2" s="17"/>
      <c r="T2" s="17"/>
      <c r="U2" s="18"/>
    </row>
    <row r="3" spans="1:21" ht="15" thickBot="1" x14ac:dyDescent="0.35">
      <c r="A3" s="2" t="s">
        <v>13</v>
      </c>
      <c r="B3" s="19" t="s">
        <v>9</v>
      </c>
      <c r="C3" s="20"/>
      <c r="D3" s="20"/>
      <c r="E3" s="21"/>
      <c r="G3" s="19" t="s">
        <v>10</v>
      </c>
      <c r="H3" s="20"/>
      <c r="I3" s="20"/>
      <c r="J3" s="21"/>
      <c r="L3" s="19" t="s">
        <v>11</v>
      </c>
      <c r="M3" s="20"/>
      <c r="N3" s="20"/>
      <c r="O3" s="21"/>
      <c r="R3" s="4" t="s">
        <v>21</v>
      </c>
      <c r="S3" s="2" t="s">
        <v>17</v>
      </c>
      <c r="T3" s="2" t="s">
        <v>18</v>
      </c>
      <c r="U3" s="5" t="s">
        <v>19</v>
      </c>
    </row>
    <row r="4" spans="1:21" x14ac:dyDescent="0.3">
      <c r="A4" s="14" t="s">
        <v>14</v>
      </c>
      <c r="B4" s="2" t="s">
        <v>1</v>
      </c>
      <c r="C4" s="2" t="s">
        <v>12</v>
      </c>
      <c r="D4" s="2" t="s">
        <v>2</v>
      </c>
      <c r="E4" s="2" t="s">
        <v>6</v>
      </c>
      <c r="G4" s="2" t="s">
        <v>0</v>
      </c>
      <c r="H4" s="2" t="s">
        <v>12</v>
      </c>
      <c r="I4" s="2" t="s">
        <v>2</v>
      </c>
      <c r="J4" s="2" t="s">
        <v>6</v>
      </c>
      <c r="L4" s="2" t="s">
        <v>8</v>
      </c>
      <c r="M4" s="2" t="s">
        <v>12</v>
      </c>
      <c r="N4" s="2" t="s">
        <v>2</v>
      </c>
      <c r="O4" s="2" t="s">
        <v>6</v>
      </c>
      <c r="R4" s="4" t="s">
        <v>12</v>
      </c>
      <c r="S4" s="2">
        <v>90</v>
      </c>
      <c r="T4" s="10">
        <f>SUM(R15,R28,R41)</f>
        <v>82</v>
      </c>
      <c r="U4" s="6">
        <f>(Table22131[[#This Row],[Aciertos]]/Table22131[[#This Row],[Iteraciones]])*100</f>
        <v>91.111111111111114</v>
      </c>
    </row>
    <row r="5" spans="1:21" x14ac:dyDescent="0.3">
      <c r="A5" s="14"/>
      <c r="B5" s="2">
        <v>1</v>
      </c>
      <c r="C5" s="2">
        <v>1</v>
      </c>
      <c r="D5" s="2">
        <v>1</v>
      </c>
      <c r="E5" s="2">
        <v>1</v>
      </c>
      <c r="G5" s="2">
        <v>1</v>
      </c>
      <c r="H5" s="2">
        <v>1</v>
      </c>
      <c r="I5" s="2">
        <v>1</v>
      </c>
      <c r="J5" s="2">
        <v>1</v>
      </c>
      <c r="L5" s="2">
        <v>1</v>
      </c>
      <c r="M5" s="2">
        <v>1</v>
      </c>
      <c r="N5" s="2">
        <v>1</v>
      </c>
      <c r="O5" s="2">
        <v>1</v>
      </c>
      <c r="R5" s="4" t="s">
        <v>2</v>
      </c>
      <c r="S5" s="10">
        <f>T4</f>
        <v>82</v>
      </c>
      <c r="T5" s="10">
        <f>SUM(S15,S28,S41)</f>
        <v>80</v>
      </c>
      <c r="U5" s="6">
        <f>(Table22131[[#This Row],[Aciertos]]/Table22131[[#This Row],[Iteraciones]])*100</f>
        <v>97.560975609756099</v>
      </c>
    </row>
    <row r="6" spans="1:21" x14ac:dyDescent="0.3">
      <c r="A6" s="14"/>
      <c r="B6" s="2">
        <v>2</v>
      </c>
      <c r="C6" s="2">
        <v>0</v>
      </c>
      <c r="D6" s="2">
        <v>0</v>
      </c>
      <c r="E6" s="2">
        <v>0</v>
      </c>
      <c r="G6" s="2">
        <v>2</v>
      </c>
      <c r="H6" s="2">
        <v>1</v>
      </c>
      <c r="I6" s="2">
        <v>1</v>
      </c>
      <c r="J6" s="2">
        <v>1</v>
      </c>
      <c r="L6" s="2">
        <v>2</v>
      </c>
      <c r="M6" s="2">
        <v>1</v>
      </c>
      <c r="N6" s="2">
        <v>1</v>
      </c>
      <c r="O6" s="2">
        <v>1</v>
      </c>
      <c r="R6" s="4" t="s">
        <v>6</v>
      </c>
      <c r="S6" s="2">
        <f>S15</f>
        <v>26</v>
      </c>
      <c r="T6" s="10">
        <f>T15</f>
        <v>24</v>
      </c>
      <c r="U6" s="6">
        <f>(Table22131[[#This Row],[Aciertos]]/Table22131[[#This Row],[Iteraciones]])*100</f>
        <v>92.307692307692307</v>
      </c>
    </row>
    <row r="7" spans="1:21" x14ac:dyDescent="0.3">
      <c r="A7" s="14"/>
      <c r="B7" s="2">
        <v>3</v>
      </c>
      <c r="C7" s="2">
        <v>1</v>
      </c>
      <c r="D7" s="2">
        <v>1</v>
      </c>
      <c r="E7" s="2">
        <v>1</v>
      </c>
      <c r="G7" s="2">
        <v>3</v>
      </c>
      <c r="H7" s="2">
        <v>1</v>
      </c>
      <c r="I7" s="2">
        <v>1</v>
      </c>
      <c r="J7" s="2">
        <v>1</v>
      </c>
      <c r="L7" s="2">
        <v>3</v>
      </c>
      <c r="M7" s="2">
        <v>1</v>
      </c>
      <c r="N7" s="2">
        <v>1</v>
      </c>
      <c r="O7" s="2">
        <v>1</v>
      </c>
      <c r="R7" s="4" t="s">
        <v>3</v>
      </c>
      <c r="S7" s="2">
        <f>S15</f>
        <v>26</v>
      </c>
      <c r="T7" s="10">
        <f>T28</f>
        <v>19</v>
      </c>
      <c r="U7" s="6">
        <f>(Table22131[[#This Row],[Aciertos]]/Table22131[[#This Row],[Iteraciones]])*100</f>
        <v>73.076923076923066</v>
      </c>
    </row>
    <row r="8" spans="1:21" ht="15" thickBot="1" x14ac:dyDescent="0.35">
      <c r="A8" s="14"/>
      <c r="B8" s="2">
        <v>4</v>
      </c>
      <c r="C8" s="2">
        <v>1</v>
      </c>
      <c r="D8" s="2">
        <v>1</v>
      </c>
      <c r="E8" s="2">
        <v>1</v>
      </c>
      <c r="G8" s="2">
        <v>4</v>
      </c>
      <c r="H8" s="2">
        <v>1</v>
      </c>
      <c r="I8" s="2">
        <v>1</v>
      </c>
      <c r="J8" s="2">
        <v>1</v>
      </c>
      <c r="L8" s="2">
        <v>4</v>
      </c>
      <c r="M8" s="2">
        <v>0</v>
      </c>
      <c r="N8" s="2">
        <v>0</v>
      </c>
      <c r="O8" s="2">
        <v>0</v>
      </c>
      <c r="R8" s="7" t="s">
        <v>4</v>
      </c>
      <c r="S8" s="11">
        <f>S41</f>
        <v>28</v>
      </c>
      <c r="T8" s="11">
        <f>T41</f>
        <v>10</v>
      </c>
      <c r="U8" s="9">
        <f>(Table22131[[#This Row],[Aciertos]]/Table22131[[#This Row],[Iteraciones]])*100</f>
        <v>35.714285714285715</v>
      </c>
    </row>
    <row r="9" spans="1:21" x14ac:dyDescent="0.3">
      <c r="A9" s="14"/>
      <c r="B9" s="2">
        <v>5</v>
      </c>
      <c r="C9" s="2">
        <v>1</v>
      </c>
      <c r="D9" s="2">
        <v>1</v>
      </c>
      <c r="E9" s="2">
        <v>1</v>
      </c>
      <c r="G9" s="2">
        <v>5</v>
      </c>
      <c r="H9" s="2">
        <v>1</v>
      </c>
      <c r="I9" s="2">
        <v>1</v>
      </c>
      <c r="J9" s="2">
        <v>1</v>
      </c>
      <c r="L9" s="2">
        <v>5</v>
      </c>
      <c r="M9" s="2">
        <v>0</v>
      </c>
      <c r="N9" s="2">
        <v>0</v>
      </c>
      <c r="O9" s="2">
        <v>0</v>
      </c>
    </row>
    <row r="10" spans="1:21" x14ac:dyDescent="0.3">
      <c r="A10" s="14"/>
      <c r="B10" s="2">
        <v>6</v>
      </c>
      <c r="C10" s="2">
        <v>1</v>
      </c>
      <c r="D10" s="2">
        <v>1</v>
      </c>
      <c r="E10" s="2">
        <v>0</v>
      </c>
      <c r="G10" s="2">
        <v>6</v>
      </c>
      <c r="H10" s="2">
        <v>1</v>
      </c>
      <c r="I10" s="2">
        <v>1</v>
      </c>
      <c r="J10" s="2">
        <v>1</v>
      </c>
      <c r="L10" s="2">
        <v>6</v>
      </c>
      <c r="M10" s="2">
        <v>1</v>
      </c>
      <c r="N10" s="2">
        <v>1</v>
      </c>
      <c r="O10" s="2">
        <v>1</v>
      </c>
    </row>
    <row r="11" spans="1:21" x14ac:dyDescent="0.3">
      <c r="A11" s="14"/>
      <c r="B11" s="2">
        <v>7</v>
      </c>
      <c r="C11" s="2">
        <v>1</v>
      </c>
      <c r="D11" s="2">
        <v>1</v>
      </c>
      <c r="E11" s="2">
        <v>1</v>
      </c>
      <c r="G11" s="2">
        <v>7</v>
      </c>
      <c r="H11" s="2">
        <v>1</v>
      </c>
      <c r="I11" s="2">
        <v>1</v>
      </c>
      <c r="J11" s="2">
        <v>1</v>
      </c>
      <c r="L11" s="2">
        <v>7</v>
      </c>
      <c r="M11" s="2">
        <v>1</v>
      </c>
      <c r="N11" s="2">
        <v>1</v>
      </c>
      <c r="O11" s="2">
        <v>1</v>
      </c>
    </row>
    <row r="12" spans="1:21" x14ac:dyDescent="0.3">
      <c r="A12" s="14"/>
      <c r="B12" s="2">
        <v>8</v>
      </c>
      <c r="C12" s="2">
        <v>1</v>
      </c>
      <c r="D12" s="2">
        <v>1</v>
      </c>
      <c r="E12" s="2">
        <v>1</v>
      </c>
      <c r="G12" s="2">
        <v>8</v>
      </c>
      <c r="H12" s="2">
        <v>1</v>
      </c>
      <c r="I12" s="2">
        <v>1</v>
      </c>
      <c r="J12" s="2">
        <v>1</v>
      </c>
      <c r="L12" s="2">
        <v>8</v>
      </c>
      <c r="M12" s="2">
        <v>0</v>
      </c>
      <c r="N12" s="2">
        <v>0</v>
      </c>
      <c r="O12" s="2">
        <v>0</v>
      </c>
    </row>
    <row r="13" spans="1:21" x14ac:dyDescent="0.3">
      <c r="A13" s="14"/>
      <c r="B13" s="2">
        <v>9</v>
      </c>
      <c r="C13" s="2">
        <v>1</v>
      </c>
      <c r="D13" s="2">
        <v>1</v>
      </c>
      <c r="E13" s="2">
        <v>1</v>
      </c>
      <c r="G13" s="2">
        <v>9</v>
      </c>
      <c r="H13" s="2">
        <v>1</v>
      </c>
      <c r="I13" s="2">
        <v>1</v>
      </c>
      <c r="J13" s="2">
        <v>1</v>
      </c>
      <c r="L13" s="2">
        <v>9</v>
      </c>
      <c r="M13" s="2">
        <v>1</v>
      </c>
      <c r="N13" s="2">
        <v>1</v>
      </c>
      <c r="O13" s="2">
        <v>0</v>
      </c>
    </row>
    <row r="14" spans="1:21" x14ac:dyDescent="0.3">
      <c r="A14" s="14"/>
      <c r="B14" s="2">
        <v>10</v>
      </c>
      <c r="C14" s="2">
        <v>1</v>
      </c>
      <c r="D14" s="2">
        <v>1</v>
      </c>
      <c r="E14" s="2">
        <v>1</v>
      </c>
      <c r="G14" s="2">
        <v>10</v>
      </c>
      <c r="H14" s="2">
        <v>1</v>
      </c>
      <c r="I14" s="2">
        <v>1</v>
      </c>
      <c r="J14" s="2">
        <v>1</v>
      </c>
      <c r="L14" s="2">
        <v>10</v>
      </c>
      <c r="M14" s="2">
        <v>1</v>
      </c>
      <c r="N14" s="2">
        <v>1</v>
      </c>
      <c r="O14" s="2">
        <v>1</v>
      </c>
      <c r="R14" s="12" t="s">
        <v>12</v>
      </c>
      <c r="S14" s="12" t="s">
        <v>2</v>
      </c>
      <c r="T14" s="13" t="s">
        <v>6</v>
      </c>
    </row>
    <row r="15" spans="1:21" x14ac:dyDescent="0.3">
      <c r="A15" s="14"/>
      <c r="B15" s="2" t="s">
        <v>5</v>
      </c>
      <c r="C15" s="2">
        <f>SUM(C5:C14)</f>
        <v>9</v>
      </c>
      <c r="D15" s="2">
        <f>SUM(D5:D14)</f>
        <v>9</v>
      </c>
      <c r="E15" s="2">
        <f>SUM(E5:E14)</f>
        <v>8</v>
      </c>
      <c r="G15" s="2" t="s">
        <v>5</v>
      </c>
      <c r="H15" s="2">
        <f>SUM(H5:H14)</f>
        <v>10</v>
      </c>
      <c r="I15" s="2">
        <f>SUM(I5:I14)</f>
        <v>10</v>
      </c>
      <c r="J15" s="2">
        <f>SUM(J5:J14)</f>
        <v>10</v>
      </c>
      <c r="L15" s="2" t="s">
        <v>5</v>
      </c>
      <c r="M15" s="2">
        <f>SUM(M5:M14)</f>
        <v>7</v>
      </c>
      <c r="N15" s="2">
        <f>SUM(N5:N14)</f>
        <v>7</v>
      </c>
      <c r="O15" s="2">
        <f>SUM(O5:O14)</f>
        <v>6</v>
      </c>
      <c r="Q15" s="2" t="s">
        <v>5</v>
      </c>
      <c r="R15" s="2">
        <f>SUM(Table1422[[#This Row],[Detectar]],Table171525[[#This Row],[Detectar]],Table1101828[[#This Row],[Detectar]])</f>
        <v>26</v>
      </c>
      <c r="S15" s="2">
        <f>SUM(Table1422[[#This Row],[Coger]],Table171525[[#This Row],[Coger]],Table1101828[[#This Row],[Coger]])</f>
        <v>26</v>
      </c>
      <c r="T15" s="2">
        <f>SUM(Table1422[[#This Row],[Dejar 15%]],Table171525[[#This Row],[Dejar 15%]],Table1101828[[#This Row],[Dejar 15%]])</f>
        <v>24</v>
      </c>
    </row>
    <row r="16" spans="1:21" x14ac:dyDescent="0.3">
      <c r="A16" s="1"/>
    </row>
    <row r="17" spans="1:20" x14ac:dyDescent="0.3">
      <c r="A17" s="14" t="s">
        <v>15</v>
      </c>
      <c r="B17" s="2" t="s">
        <v>1</v>
      </c>
      <c r="C17" s="2" t="s">
        <v>12</v>
      </c>
      <c r="D17" s="2" t="s">
        <v>2</v>
      </c>
      <c r="E17" s="2" t="s">
        <v>3</v>
      </c>
      <c r="G17" s="2" t="s">
        <v>7</v>
      </c>
      <c r="H17" s="2" t="s">
        <v>12</v>
      </c>
      <c r="I17" s="2" t="s">
        <v>2</v>
      </c>
      <c r="J17" s="2" t="s">
        <v>3</v>
      </c>
      <c r="L17" s="2" t="s">
        <v>8</v>
      </c>
      <c r="M17" s="2" t="s">
        <v>12</v>
      </c>
      <c r="N17" s="2" t="s">
        <v>2</v>
      </c>
      <c r="O17" s="2" t="s">
        <v>3</v>
      </c>
    </row>
    <row r="18" spans="1:20" x14ac:dyDescent="0.3">
      <c r="A18" s="14"/>
      <c r="B18" s="2">
        <v>1</v>
      </c>
      <c r="C18" s="2">
        <v>1</v>
      </c>
      <c r="D18" s="2">
        <v>1</v>
      </c>
      <c r="E18" s="2">
        <v>1</v>
      </c>
      <c r="G18" s="2">
        <v>1</v>
      </c>
      <c r="H18" s="2">
        <v>1</v>
      </c>
      <c r="I18" s="2">
        <v>1</v>
      </c>
      <c r="J18" s="2">
        <v>0</v>
      </c>
      <c r="L18" s="2">
        <v>1</v>
      </c>
      <c r="M18" s="2">
        <v>1</v>
      </c>
      <c r="N18" s="2">
        <v>1</v>
      </c>
      <c r="O18" s="2">
        <v>1</v>
      </c>
    </row>
    <row r="19" spans="1:20" x14ac:dyDescent="0.3">
      <c r="A19" s="14"/>
      <c r="B19" s="2">
        <v>2</v>
      </c>
      <c r="C19" s="2">
        <v>1</v>
      </c>
      <c r="D19" s="2">
        <v>1</v>
      </c>
      <c r="E19" s="2">
        <v>0</v>
      </c>
      <c r="G19" s="2">
        <v>2</v>
      </c>
      <c r="H19" s="2">
        <v>1</v>
      </c>
      <c r="I19" s="2">
        <v>1</v>
      </c>
      <c r="J19" s="2">
        <v>1</v>
      </c>
      <c r="L19" s="2">
        <v>2</v>
      </c>
      <c r="M19" s="2">
        <v>1</v>
      </c>
      <c r="N19" s="2">
        <v>1</v>
      </c>
      <c r="O19" s="2">
        <v>1</v>
      </c>
    </row>
    <row r="20" spans="1:20" x14ac:dyDescent="0.3">
      <c r="A20" s="14"/>
      <c r="B20" s="2">
        <v>3</v>
      </c>
      <c r="C20" s="2">
        <v>1</v>
      </c>
      <c r="D20" s="2">
        <v>1</v>
      </c>
      <c r="E20" s="2">
        <v>1</v>
      </c>
      <c r="G20" s="2">
        <v>3</v>
      </c>
      <c r="H20" s="2">
        <v>1</v>
      </c>
      <c r="I20" s="2">
        <v>1</v>
      </c>
      <c r="J20" s="2">
        <v>1</v>
      </c>
      <c r="L20" s="2">
        <v>3</v>
      </c>
      <c r="M20" s="2">
        <v>1</v>
      </c>
      <c r="N20" s="2">
        <v>1</v>
      </c>
      <c r="O20" s="2">
        <v>0</v>
      </c>
    </row>
    <row r="21" spans="1:20" x14ac:dyDescent="0.3">
      <c r="A21" s="14"/>
      <c r="B21" s="2">
        <v>4</v>
      </c>
      <c r="C21" s="2">
        <v>1</v>
      </c>
      <c r="D21" s="2">
        <v>1</v>
      </c>
      <c r="E21" s="2">
        <v>1</v>
      </c>
      <c r="G21" s="2">
        <v>4</v>
      </c>
      <c r="H21" s="2">
        <v>1</v>
      </c>
      <c r="I21" s="2">
        <v>1</v>
      </c>
      <c r="J21" s="2">
        <v>0</v>
      </c>
      <c r="L21" s="2">
        <v>4</v>
      </c>
      <c r="M21" s="2">
        <v>1</v>
      </c>
      <c r="N21" s="2">
        <v>1</v>
      </c>
      <c r="O21" s="2">
        <v>1</v>
      </c>
    </row>
    <row r="22" spans="1:20" x14ac:dyDescent="0.3">
      <c r="A22" s="14"/>
      <c r="B22" s="2">
        <v>5</v>
      </c>
      <c r="C22" s="2">
        <v>1</v>
      </c>
      <c r="D22" s="2">
        <v>1</v>
      </c>
      <c r="E22" s="2">
        <v>1</v>
      </c>
      <c r="G22" s="2">
        <v>5</v>
      </c>
      <c r="H22" s="2">
        <v>1</v>
      </c>
      <c r="I22" s="2">
        <v>1</v>
      </c>
      <c r="J22" s="2">
        <v>1</v>
      </c>
      <c r="L22" s="2">
        <v>5</v>
      </c>
      <c r="M22" s="2">
        <v>1</v>
      </c>
      <c r="N22" s="2">
        <v>1</v>
      </c>
      <c r="O22" s="2">
        <v>0</v>
      </c>
    </row>
    <row r="23" spans="1:20" x14ac:dyDescent="0.3">
      <c r="A23" s="14"/>
      <c r="B23" s="2">
        <v>6</v>
      </c>
      <c r="C23" s="2">
        <v>1</v>
      </c>
      <c r="D23" s="2">
        <v>1</v>
      </c>
      <c r="E23" s="2">
        <v>1</v>
      </c>
      <c r="G23" s="2">
        <v>6</v>
      </c>
      <c r="H23" s="2">
        <v>1</v>
      </c>
      <c r="I23" s="2">
        <v>1</v>
      </c>
      <c r="J23" s="2">
        <v>1</v>
      </c>
      <c r="L23" s="2">
        <v>6</v>
      </c>
      <c r="M23" s="2">
        <v>0</v>
      </c>
      <c r="N23" s="2">
        <v>0</v>
      </c>
      <c r="O23" s="2">
        <v>0</v>
      </c>
    </row>
    <row r="24" spans="1:20" x14ac:dyDescent="0.3">
      <c r="A24" s="14"/>
      <c r="B24" s="2">
        <v>7</v>
      </c>
      <c r="C24" s="2">
        <v>1</v>
      </c>
      <c r="D24" s="2">
        <v>0</v>
      </c>
      <c r="E24" s="2">
        <v>0</v>
      </c>
      <c r="G24" s="2">
        <v>7</v>
      </c>
      <c r="H24" s="2">
        <v>1</v>
      </c>
      <c r="I24" s="2">
        <v>1</v>
      </c>
      <c r="J24" s="2">
        <v>1</v>
      </c>
      <c r="L24" s="2">
        <v>7</v>
      </c>
      <c r="M24" s="2">
        <v>1</v>
      </c>
      <c r="N24" s="2">
        <v>1</v>
      </c>
      <c r="O24" s="2">
        <v>0</v>
      </c>
    </row>
    <row r="25" spans="1:20" x14ac:dyDescent="0.3">
      <c r="A25" s="14"/>
      <c r="B25" s="2">
        <v>8</v>
      </c>
      <c r="C25" s="2">
        <v>1</v>
      </c>
      <c r="D25" s="2">
        <v>0</v>
      </c>
      <c r="E25" s="2">
        <v>0</v>
      </c>
      <c r="G25" s="2">
        <v>8</v>
      </c>
      <c r="H25" s="2">
        <v>1</v>
      </c>
      <c r="I25" s="2">
        <v>1</v>
      </c>
      <c r="J25" s="2">
        <v>0</v>
      </c>
      <c r="L25" s="2">
        <v>8</v>
      </c>
      <c r="M25" s="2">
        <v>1</v>
      </c>
      <c r="N25" s="2">
        <v>1</v>
      </c>
      <c r="O25" s="2">
        <v>1</v>
      </c>
    </row>
    <row r="26" spans="1:20" x14ac:dyDescent="0.3">
      <c r="A26" s="14"/>
      <c r="B26" s="2">
        <v>9</v>
      </c>
      <c r="C26" s="2">
        <v>1</v>
      </c>
      <c r="D26" s="2">
        <v>1</v>
      </c>
      <c r="E26" s="2">
        <v>1</v>
      </c>
      <c r="G26" s="2">
        <v>9</v>
      </c>
      <c r="H26" s="2">
        <v>1</v>
      </c>
      <c r="I26" s="2">
        <v>1</v>
      </c>
      <c r="J26" s="2">
        <v>1</v>
      </c>
      <c r="L26" s="2">
        <v>9</v>
      </c>
      <c r="M26" s="2">
        <v>0</v>
      </c>
      <c r="N26" s="2">
        <v>0</v>
      </c>
      <c r="O26" s="2">
        <v>0</v>
      </c>
    </row>
    <row r="27" spans="1:20" x14ac:dyDescent="0.3">
      <c r="A27" s="14"/>
      <c r="B27" s="2">
        <v>10</v>
      </c>
      <c r="C27" s="2">
        <v>1</v>
      </c>
      <c r="D27" s="2">
        <v>1</v>
      </c>
      <c r="E27" s="2">
        <v>1</v>
      </c>
      <c r="G27" s="2">
        <v>10</v>
      </c>
      <c r="H27" s="2">
        <v>1</v>
      </c>
      <c r="I27" s="2">
        <v>1</v>
      </c>
      <c r="J27" s="2">
        <v>1</v>
      </c>
      <c r="L27" s="2">
        <v>10</v>
      </c>
      <c r="M27" s="2">
        <v>1</v>
      </c>
      <c r="N27" s="2">
        <v>1</v>
      </c>
      <c r="O27" s="2">
        <v>1</v>
      </c>
      <c r="R27" s="12" t="s">
        <v>12</v>
      </c>
      <c r="S27" s="12" t="s">
        <v>2</v>
      </c>
      <c r="T27" s="13" t="s">
        <v>3</v>
      </c>
    </row>
    <row r="28" spans="1:20" x14ac:dyDescent="0.3">
      <c r="A28" s="14"/>
      <c r="B28" s="2" t="s">
        <v>5</v>
      </c>
      <c r="C28" s="2">
        <f>SUM(C18:C27)</f>
        <v>10</v>
      </c>
      <c r="D28" s="2">
        <f>SUM(D18:D27)</f>
        <v>8</v>
      </c>
      <c r="E28" s="2">
        <f>SUM(E18:E27)</f>
        <v>7</v>
      </c>
      <c r="G28" s="2" t="s">
        <v>5</v>
      </c>
      <c r="H28" s="2">
        <f>SUM(H18:H27)</f>
        <v>10</v>
      </c>
      <c r="I28" s="2">
        <f>SUM(I18:I27)</f>
        <v>10</v>
      </c>
      <c r="J28" s="2">
        <f>SUM(J18:J27)</f>
        <v>7</v>
      </c>
      <c r="L28" s="2" t="s">
        <v>5</v>
      </c>
      <c r="M28" s="2">
        <f>SUM(M18:M27)</f>
        <v>8</v>
      </c>
      <c r="N28" s="2">
        <f>SUM(N18:N27)</f>
        <v>8</v>
      </c>
      <c r="O28" s="2">
        <f>SUM(O18:O27)</f>
        <v>5</v>
      </c>
      <c r="Q28" s="2" t="s">
        <v>5</v>
      </c>
      <c r="R28" s="2">
        <f>SUM(Table151323[[#This Row],[Detectar]],Table1581626[[#This Row],[Detectar]],Table15111929[[#This Row],[Detectar]])</f>
        <v>28</v>
      </c>
      <c r="S28" s="2">
        <f>SUM(Table151323[[#This Row],[Coger]],Table1581626[[#This Row],[Coger]],Table15111929[[#This Row],[Coger]])</f>
        <v>26</v>
      </c>
      <c r="T28" s="2">
        <f>SUM(Table151323[[#This Row],[Dejar 10%]],Table1581626[[#This Row],[Dejar 10%]],Table15111929[[#This Row],[Dejar 10%]])</f>
        <v>19</v>
      </c>
    </row>
    <row r="29" spans="1:20" x14ac:dyDescent="0.3">
      <c r="A29" s="1"/>
    </row>
    <row r="30" spans="1:20" x14ac:dyDescent="0.3">
      <c r="A30" s="14" t="s">
        <v>16</v>
      </c>
      <c r="B30" s="2" t="s">
        <v>1</v>
      </c>
      <c r="C30" s="2" t="s">
        <v>12</v>
      </c>
      <c r="D30" s="2" t="s">
        <v>2</v>
      </c>
      <c r="E30" s="2" t="s">
        <v>4</v>
      </c>
      <c r="G30" s="2" t="s">
        <v>7</v>
      </c>
      <c r="H30" s="2" t="s">
        <v>12</v>
      </c>
      <c r="I30" s="2" t="s">
        <v>2</v>
      </c>
      <c r="J30" s="2" t="s">
        <v>4</v>
      </c>
      <c r="L30" s="2" t="s">
        <v>8</v>
      </c>
      <c r="M30" s="2" t="s">
        <v>12</v>
      </c>
      <c r="N30" s="2" t="s">
        <v>2</v>
      </c>
      <c r="O30" s="2" t="s">
        <v>4</v>
      </c>
    </row>
    <row r="31" spans="1:20" x14ac:dyDescent="0.3">
      <c r="A31" s="14"/>
      <c r="B31" s="2">
        <v>1</v>
      </c>
      <c r="C31" s="2">
        <v>1</v>
      </c>
      <c r="D31" s="2">
        <v>1</v>
      </c>
      <c r="E31" s="2">
        <v>0</v>
      </c>
      <c r="G31" s="2">
        <v>1</v>
      </c>
      <c r="H31" s="2">
        <v>1</v>
      </c>
      <c r="I31" s="2">
        <v>1</v>
      </c>
      <c r="J31" s="2">
        <v>0</v>
      </c>
      <c r="L31" s="2">
        <v>1</v>
      </c>
      <c r="M31" s="2">
        <v>1</v>
      </c>
      <c r="N31" s="2">
        <v>1</v>
      </c>
      <c r="O31" s="2">
        <v>0</v>
      </c>
    </row>
    <row r="32" spans="1:20" x14ac:dyDescent="0.3">
      <c r="A32" s="14"/>
      <c r="B32" s="2">
        <v>2</v>
      </c>
      <c r="C32" s="2">
        <v>1</v>
      </c>
      <c r="D32" s="2">
        <v>1</v>
      </c>
      <c r="E32" s="2">
        <v>0</v>
      </c>
      <c r="G32" s="2">
        <v>2</v>
      </c>
      <c r="H32" s="2">
        <v>1</v>
      </c>
      <c r="I32" s="2">
        <v>1</v>
      </c>
      <c r="J32" s="2">
        <v>0</v>
      </c>
      <c r="L32" s="2">
        <v>2</v>
      </c>
      <c r="M32" s="2">
        <v>1</v>
      </c>
      <c r="N32" s="2">
        <v>1</v>
      </c>
      <c r="O32" s="2">
        <v>1</v>
      </c>
    </row>
    <row r="33" spans="1:20" x14ac:dyDescent="0.3">
      <c r="A33" s="14"/>
      <c r="B33" s="2">
        <v>3</v>
      </c>
      <c r="C33" s="2">
        <v>1</v>
      </c>
      <c r="D33" s="2">
        <v>1</v>
      </c>
      <c r="E33" s="2">
        <v>0</v>
      </c>
      <c r="G33" s="2">
        <v>3</v>
      </c>
      <c r="H33" s="2">
        <v>1</v>
      </c>
      <c r="I33" s="2">
        <v>1</v>
      </c>
      <c r="J33" s="2">
        <v>1</v>
      </c>
      <c r="L33" s="2">
        <v>3</v>
      </c>
      <c r="M33" s="2">
        <v>1</v>
      </c>
      <c r="N33" s="2">
        <v>1</v>
      </c>
      <c r="O33" s="2">
        <v>0</v>
      </c>
    </row>
    <row r="34" spans="1:20" x14ac:dyDescent="0.3">
      <c r="A34" s="14"/>
      <c r="B34" s="2">
        <v>4</v>
      </c>
      <c r="C34" s="2">
        <v>1</v>
      </c>
      <c r="D34" s="2">
        <v>1</v>
      </c>
      <c r="E34" s="2">
        <v>1</v>
      </c>
      <c r="G34" s="2">
        <v>4</v>
      </c>
      <c r="H34" s="2">
        <v>1</v>
      </c>
      <c r="I34" s="2">
        <v>1</v>
      </c>
      <c r="J34" s="2">
        <v>0</v>
      </c>
      <c r="L34" s="2">
        <v>4</v>
      </c>
      <c r="M34" s="2">
        <v>1</v>
      </c>
      <c r="N34" s="2">
        <v>1</v>
      </c>
      <c r="O34" s="2">
        <v>0</v>
      </c>
    </row>
    <row r="35" spans="1:20" x14ac:dyDescent="0.3">
      <c r="A35" s="14"/>
      <c r="B35" s="2">
        <v>5</v>
      </c>
      <c r="C35" s="2">
        <v>1</v>
      </c>
      <c r="D35" s="2">
        <v>1</v>
      </c>
      <c r="E35" s="2">
        <v>0</v>
      </c>
      <c r="G35" s="2">
        <v>5</v>
      </c>
      <c r="H35" s="2">
        <v>1</v>
      </c>
      <c r="I35" s="2">
        <v>1</v>
      </c>
      <c r="J35" s="2">
        <v>0</v>
      </c>
      <c r="L35" s="2">
        <v>5</v>
      </c>
      <c r="M35" s="2">
        <v>1</v>
      </c>
      <c r="N35" s="2">
        <v>1</v>
      </c>
      <c r="O35" s="2">
        <v>1</v>
      </c>
    </row>
    <row r="36" spans="1:20" x14ac:dyDescent="0.3">
      <c r="A36" s="14"/>
      <c r="B36" s="2">
        <v>6</v>
      </c>
      <c r="C36" s="2">
        <v>1</v>
      </c>
      <c r="D36" s="2">
        <v>1</v>
      </c>
      <c r="E36" s="2">
        <v>1</v>
      </c>
      <c r="G36" s="2">
        <v>6</v>
      </c>
      <c r="H36" s="2">
        <v>1</v>
      </c>
      <c r="I36" s="2">
        <v>1</v>
      </c>
      <c r="J36" s="2">
        <v>0</v>
      </c>
      <c r="L36" s="2">
        <v>6</v>
      </c>
      <c r="M36" s="2">
        <v>1</v>
      </c>
      <c r="N36" s="2">
        <v>1</v>
      </c>
      <c r="O36" s="2">
        <v>0</v>
      </c>
    </row>
    <row r="37" spans="1:20" x14ac:dyDescent="0.3">
      <c r="A37" s="14"/>
      <c r="B37" s="2">
        <v>7</v>
      </c>
      <c r="C37" s="2">
        <v>1</v>
      </c>
      <c r="D37" s="2">
        <v>1</v>
      </c>
      <c r="E37" s="2">
        <v>1</v>
      </c>
      <c r="G37" s="2">
        <v>7</v>
      </c>
      <c r="H37" s="2">
        <v>1</v>
      </c>
      <c r="I37" s="2">
        <v>1</v>
      </c>
      <c r="J37" s="2">
        <v>0</v>
      </c>
      <c r="L37" s="2">
        <v>7</v>
      </c>
      <c r="M37" s="2">
        <v>0</v>
      </c>
      <c r="N37" s="2">
        <v>0</v>
      </c>
      <c r="O37" s="2">
        <v>0</v>
      </c>
    </row>
    <row r="38" spans="1:20" x14ac:dyDescent="0.3">
      <c r="A38" s="14"/>
      <c r="B38" s="2">
        <v>8</v>
      </c>
      <c r="C38" s="2">
        <v>1</v>
      </c>
      <c r="D38" s="2">
        <v>1</v>
      </c>
      <c r="E38" s="2">
        <v>1</v>
      </c>
      <c r="G38" s="2">
        <v>8</v>
      </c>
      <c r="H38" s="2">
        <v>1</v>
      </c>
      <c r="I38" s="2">
        <v>1</v>
      </c>
      <c r="J38" s="2">
        <v>1</v>
      </c>
      <c r="L38" s="2">
        <v>8</v>
      </c>
      <c r="M38" s="2">
        <v>1</v>
      </c>
      <c r="N38" s="2">
        <v>1</v>
      </c>
      <c r="O38" s="2">
        <v>0</v>
      </c>
    </row>
    <row r="39" spans="1:20" x14ac:dyDescent="0.3">
      <c r="A39" s="14"/>
      <c r="B39" s="2">
        <v>9</v>
      </c>
      <c r="C39" s="2">
        <v>1</v>
      </c>
      <c r="D39" s="2">
        <v>1</v>
      </c>
      <c r="E39" s="2">
        <v>1</v>
      </c>
      <c r="G39" s="2">
        <v>9</v>
      </c>
      <c r="H39" s="2">
        <v>1</v>
      </c>
      <c r="I39" s="2">
        <v>1</v>
      </c>
      <c r="J39" s="2">
        <v>1</v>
      </c>
      <c r="L39" s="2">
        <v>9</v>
      </c>
      <c r="M39" s="2">
        <v>1</v>
      </c>
      <c r="N39" s="2">
        <v>1</v>
      </c>
      <c r="O39" s="2">
        <v>0</v>
      </c>
    </row>
    <row r="40" spans="1:20" x14ac:dyDescent="0.3">
      <c r="A40" s="14"/>
      <c r="B40" s="2">
        <v>10</v>
      </c>
      <c r="C40" s="2">
        <v>0</v>
      </c>
      <c r="D40" s="2">
        <v>0</v>
      </c>
      <c r="E40" s="2">
        <v>0</v>
      </c>
      <c r="G40" s="2">
        <v>10</v>
      </c>
      <c r="H40" s="2">
        <v>1</v>
      </c>
      <c r="I40" s="2">
        <v>1</v>
      </c>
      <c r="J40" s="2">
        <v>0</v>
      </c>
      <c r="L40" s="2">
        <v>10</v>
      </c>
      <c r="M40" s="2">
        <v>1</v>
      </c>
      <c r="N40" s="2">
        <v>1</v>
      </c>
      <c r="O40" s="2">
        <v>0</v>
      </c>
      <c r="R40" s="12" t="s">
        <v>12</v>
      </c>
      <c r="S40" s="12" t="s">
        <v>2</v>
      </c>
      <c r="T40" s="13" t="s">
        <v>4</v>
      </c>
    </row>
    <row r="41" spans="1:20" x14ac:dyDescent="0.3">
      <c r="A41" s="14"/>
      <c r="B41" s="2" t="s">
        <v>5</v>
      </c>
      <c r="C41" s="2">
        <f>SUM(C31:C40)</f>
        <v>9</v>
      </c>
      <c r="D41" s="2">
        <f>SUM(D31:D40)</f>
        <v>9</v>
      </c>
      <c r="E41" s="2">
        <f>SUM(E31:E40)</f>
        <v>5</v>
      </c>
      <c r="G41" s="2" t="s">
        <v>5</v>
      </c>
      <c r="H41" s="2">
        <f>SUM(H31:H40)</f>
        <v>10</v>
      </c>
      <c r="I41" s="2">
        <f>SUM(I31:I40)</f>
        <v>10</v>
      </c>
      <c r="J41" s="2">
        <f>SUM(J31:J40)</f>
        <v>3</v>
      </c>
      <c r="L41" s="2" t="s">
        <v>5</v>
      </c>
      <c r="M41" s="2">
        <f>SUM(M31:M40)</f>
        <v>9</v>
      </c>
      <c r="N41" s="2">
        <f>SUM(N31:N40)</f>
        <v>9</v>
      </c>
      <c r="O41" s="2">
        <f>SUM(O31:O40)</f>
        <v>2</v>
      </c>
      <c r="Q41" s="2" t="s">
        <v>5</v>
      </c>
      <c r="R41" s="2">
        <f>SUM(Table1561424[[#This Row],[Detectar]],Table15691727[[#This Row],[Detectar]],Table156122030[[#This Row],[Detectar]])</f>
        <v>28</v>
      </c>
      <c r="S41" s="2">
        <f>SUM(Table1561424[[#This Row],[Coger]],Table15691727[[#This Row],[Coger]],Table156122030[[#This Row],[Coger]])</f>
        <v>28</v>
      </c>
      <c r="T41" s="2">
        <f>SUM(Table1561424[[#This Row],[Dejar 5%]],Table15691727[[#This Row],[Dejar 5%]],Table156122030[[#This Row],[Dejar 5%]])</f>
        <v>10</v>
      </c>
    </row>
  </sheetData>
  <mergeCells count="8">
    <mergeCell ref="A17:A28"/>
    <mergeCell ref="A30:A41"/>
    <mergeCell ref="A1:O2"/>
    <mergeCell ref="R2:U2"/>
    <mergeCell ref="B3:E3"/>
    <mergeCell ref="G3:J3"/>
    <mergeCell ref="L3:O3"/>
    <mergeCell ref="A4:A15"/>
  </mergeCells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1"/>
  <sheetViews>
    <sheetView tabSelected="1" topLeftCell="C1" zoomScale="85" zoomScaleNormal="85" workbookViewId="0">
      <selection activeCell="R3" sqref="R3"/>
    </sheetView>
  </sheetViews>
  <sheetFormatPr defaultRowHeight="14.4" x14ac:dyDescent="0.3"/>
  <cols>
    <col min="1" max="1" width="13.21875" style="2" bestFit="1" customWidth="1"/>
    <col min="2" max="2" width="9.109375" style="2" bestFit="1" customWidth="1"/>
    <col min="3" max="3" width="10.33203125" style="2" bestFit="1" customWidth="1"/>
    <col min="4" max="4" width="8.109375" style="2" bestFit="1" customWidth="1"/>
    <col min="5" max="5" width="11.5546875" style="2" bestFit="1" customWidth="1"/>
    <col min="6" max="6" width="3.109375" style="2" customWidth="1"/>
    <col min="7" max="7" width="9" style="2" bestFit="1" customWidth="1"/>
    <col min="8" max="8" width="10.33203125" style="2" bestFit="1" customWidth="1"/>
    <col min="9" max="9" width="8.109375" style="2" bestFit="1" customWidth="1"/>
    <col min="10" max="10" width="11.5546875" style="2" bestFit="1" customWidth="1"/>
    <col min="11" max="11" width="3.109375" style="2" customWidth="1"/>
    <col min="12" max="12" width="11.6640625" style="2" bestFit="1" customWidth="1"/>
    <col min="13" max="13" width="10.33203125" style="2" bestFit="1" customWidth="1"/>
    <col min="14" max="14" width="8.109375" style="2" bestFit="1" customWidth="1"/>
    <col min="15" max="15" width="11.5546875" style="2" bestFit="1" customWidth="1"/>
    <col min="16" max="16" width="8.109375" style="2" bestFit="1" customWidth="1"/>
    <col min="17" max="17" width="11.109375" style="2" bestFit="1" customWidth="1"/>
    <col min="18" max="21" width="16.88671875" style="2" customWidth="1"/>
    <col min="22" max="16384" width="8.88671875" style="2"/>
  </cols>
  <sheetData>
    <row r="1" spans="1:22" ht="14.4" customHeight="1" thickBot="1" x14ac:dyDescent="0.35">
      <c r="A1" s="15" t="s">
        <v>23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22" ht="15" customHeight="1" thickBot="1" x14ac:dyDescent="0.3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R2" s="16" t="s">
        <v>28</v>
      </c>
      <c r="S2" s="17"/>
      <c r="T2" s="17"/>
      <c r="U2" s="18"/>
    </row>
    <row r="3" spans="1:22" ht="15" thickBot="1" x14ac:dyDescent="0.35">
      <c r="A3" s="2" t="s">
        <v>13</v>
      </c>
      <c r="B3" s="19" t="s">
        <v>9</v>
      </c>
      <c r="C3" s="20"/>
      <c r="D3" s="20"/>
      <c r="E3" s="21"/>
      <c r="G3" s="19" t="s">
        <v>10</v>
      </c>
      <c r="H3" s="20"/>
      <c r="I3" s="20"/>
      <c r="J3" s="21"/>
      <c r="L3" s="19" t="s">
        <v>11</v>
      </c>
      <c r="M3" s="20"/>
      <c r="N3" s="20"/>
      <c r="O3" s="21"/>
      <c r="R3" s="4" t="s">
        <v>21</v>
      </c>
      <c r="S3" s="2" t="s">
        <v>17</v>
      </c>
      <c r="T3" s="2" t="s">
        <v>18</v>
      </c>
      <c r="U3" s="5" t="s">
        <v>19</v>
      </c>
    </row>
    <row r="4" spans="1:22" x14ac:dyDescent="0.3">
      <c r="A4" s="14" t="s">
        <v>14</v>
      </c>
      <c r="B4" s="2" t="s">
        <v>1</v>
      </c>
      <c r="C4" s="2" t="s">
        <v>12</v>
      </c>
      <c r="D4" s="2" t="s">
        <v>2</v>
      </c>
      <c r="E4" s="2" t="s">
        <v>6</v>
      </c>
      <c r="G4" s="2" t="s">
        <v>0</v>
      </c>
      <c r="H4" s="2" t="s">
        <v>12</v>
      </c>
      <c r="I4" s="2" t="s">
        <v>2</v>
      </c>
      <c r="J4" s="2" t="s">
        <v>6</v>
      </c>
      <c r="L4" s="2" t="s">
        <v>8</v>
      </c>
      <c r="M4" s="2" t="s">
        <v>12</v>
      </c>
      <c r="N4" s="2" t="s">
        <v>2</v>
      </c>
      <c r="O4" s="2" t="s">
        <v>6</v>
      </c>
      <c r="R4" s="4" t="s">
        <v>12</v>
      </c>
      <c r="S4" s="2">
        <f>10*3*3</f>
        <v>90</v>
      </c>
      <c r="T4" s="10">
        <f>SUM(C15+C28+C41+H15+H28+H41+M15+M28+M41)</f>
        <v>85</v>
      </c>
      <c r="U4" s="6">
        <f>(Table2[[#This Row],[Aciertos]]/Table2[[#This Row],[Iteraciones]])*100</f>
        <v>94.444444444444443</v>
      </c>
    </row>
    <row r="5" spans="1:22" x14ac:dyDescent="0.3">
      <c r="A5" s="14"/>
      <c r="B5" s="2">
        <v>1</v>
      </c>
      <c r="C5" s="2">
        <v>1</v>
      </c>
      <c r="D5" s="2">
        <v>1</v>
      </c>
      <c r="E5" s="2">
        <v>1</v>
      </c>
      <c r="G5" s="2">
        <v>1</v>
      </c>
      <c r="H5" s="2">
        <v>1</v>
      </c>
      <c r="I5" s="2">
        <v>1</v>
      </c>
      <c r="J5" s="2">
        <v>1</v>
      </c>
      <c r="L5" s="2">
        <v>1</v>
      </c>
      <c r="M5" s="2">
        <v>1</v>
      </c>
      <c r="N5" s="2">
        <v>1</v>
      </c>
      <c r="O5" s="2">
        <v>1</v>
      </c>
      <c r="R5" s="4" t="s">
        <v>2</v>
      </c>
      <c r="S5" s="2">
        <f>10*3*3</f>
        <v>90</v>
      </c>
      <c r="T5" s="10">
        <f>SUM(D15+D28+D41+I15+I28+I41+N15+N28+N41)</f>
        <v>72</v>
      </c>
      <c r="U5" s="6">
        <f>(Table2[[#This Row],[Aciertos]]/Table2[[#This Row],[Iteraciones]])*100</f>
        <v>80</v>
      </c>
      <c r="V5" s="3"/>
    </row>
    <row r="6" spans="1:22" x14ac:dyDescent="0.3">
      <c r="A6" s="14"/>
      <c r="B6" s="2">
        <v>2</v>
      </c>
      <c r="C6" s="2">
        <v>1</v>
      </c>
      <c r="D6" s="2">
        <v>1</v>
      </c>
      <c r="E6" s="2">
        <v>1</v>
      </c>
      <c r="G6" s="2">
        <v>2</v>
      </c>
      <c r="H6" s="2">
        <v>1</v>
      </c>
      <c r="I6" s="2">
        <v>1</v>
      </c>
      <c r="J6" s="2">
        <v>0</v>
      </c>
      <c r="L6" s="2">
        <v>2</v>
      </c>
      <c r="M6" s="2">
        <v>1</v>
      </c>
      <c r="N6" s="2">
        <v>1</v>
      </c>
      <c r="O6" s="2">
        <v>1</v>
      </c>
      <c r="R6" s="4" t="s">
        <v>6</v>
      </c>
      <c r="S6" s="2">
        <f>10*3</f>
        <v>30</v>
      </c>
      <c r="T6" s="10">
        <f>SUM(E15+J15+O15)</f>
        <v>22</v>
      </c>
      <c r="U6" s="6">
        <f>(Table2[[#This Row],[Aciertos]]/Table2[[#This Row],[Iteraciones]])*100</f>
        <v>73.333333333333329</v>
      </c>
    </row>
    <row r="7" spans="1:22" x14ac:dyDescent="0.3">
      <c r="A7" s="14"/>
      <c r="B7" s="2">
        <v>3</v>
      </c>
      <c r="C7" s="2">
        <v>1</v>
      </c>
      <c r="D7" s="2">
        <v>1</v>
      </c>
      <c r="E7" s="2">
        <v>1</v>
      </c>
      <c r="G7" s="2">
        <v>3</v>
      </c>
      <c r="H7" s="2">
        <v>1</v>
      </c>
      <c r="I7" s="2">
        <v>1</v>
      </c>
      <c r="J7" s="2">
        <v>1</v>
      </c>
      <c r="L7" s="2">
        <v>3</v>
      </c>
      <c r="M7" s="2">
        <v>1</v>
      </c>
      <c r="N7" s="2">
        <v>1</v>
      </c>
      <c r="O7" s="2">
        <v>0</v>
      </c>
      <c r="R7" s="4" t="s">
        <v>3</v>
      </c>
      <c r="S7" s="2">
        <f t="shared" ref="S7:S8" si="0">10*3</f>
        <v>30</v>
      </c>
      <c r="T7" s="10">
        <f>SUM(E28+J28+O28)</f>
        <v>17</v>
      </c>
      <c r="U7" s="6">
        <f>(Table2[[#This Row],[Aciertos]]/Table2[[#This Row],[Iteraciones]])*100</f>
        <v>56.666666666666664</v>
      </c>
    </row>
    <row r="8" spans="1:22" ht="15" thickBot="1" x14ac:dyDescent="0.35">
      <c r="A8" s="14"/>
      <c r="B8" s="2">
        <v>4</v>
      </c>
      <c r="C8" s="2">
        <v>1</v>
      </c>
      <c r="D8" s="2">
        <v>1</v>
      </c>
      <c r="E8" s="2">
        <v>1</v>
      </c>
      <c r="G8" s="2">
        <v>4</v>
      </c>
      <c r="H8" s="2">
        <v>1</v>
      </c>
      <c r="I8" s="2">
        <v>1</v>
      </c>
      <c r="J8" s="2">
        <v>1</v>
      </c>
      <c r="L8" s="2">
        <v>4</v>
      </c>
      <c r="M8" s="2">
        <v>1</v>
      </c>
      <c r="N8" s="2">
        <v>1</v>
      </c>
      <c r="O8" s="2">
        <v>1</v>
      </c>
      <c r="R8" s="7" t="s">
        <v>4</v>
      </c>
      <c r="S8" s="8">
        <f t="shared" si="0"/>
        <v>30</v>
      </c>
      <c r="T8" s="11">
        <f>SUM(E41+J41+O41)</f>
        <v>7</v>
      </c>
      <c r="U8" s="9">
        <f>(Table2[[#This Row],[Aciertos]]/Table2[[#This Row],[Iteraciones]])*100</f>
        <v>23.333333333333332</v>
      </c>
    </row>
    <row r="9" spans="1:22" x14ac:dyDescent="0.3">
      <c r="A9" s="14"/>
      <c r="B9" s="2">
        <v>5</v>
      </c>
      <c r="C9" s="2">
        <v>1</v>
      </c>
      <c r="D9" s="2">
        <v>0</v>
      </c>
      <c r="E9" s="2">
        <v>0</v>
      </c>
      <c r="G9" s="2">
        <v>5</v>
      </c>
      <c r="H9" s="2">
        <v>1</v>
      </c>
      <c r="I9" s="2">
        <v>1</v>
      </c>
      <c r="J9" s="2">
        <v>1</v>
      </c>
      <c r="L9" s="2">
        <v>5</v>
      </c>
      <c r="M9" s="2">
        <v>1</v>
      </c>
      <c r="N9" s="2">
        <v>1</v>
      </c>
      <c r="O9" s="2">
        <v>0</v>
      </c>
    </row>
    <row r="10" spans="1:22" x14ac:dyDescent="0.3">
      <c r="A10" s="14"/>
      <c r="B10" s="2">
        <v>6</v>
      </c>
      <c r="C10" s="2">
        <v>1</v>
      </c>
      <c r="D10" s="2">
        <v>1</v>
      </c>
      <c r="E10" s="2">
        <v>1</v>
      </c>
      <c r="G10" s="2">
        <v>6</v>
      </c>
      <c r="H10" s="2">
        <v>1</v>
      </c>
      <c r="I10" s="2">
        <v>1</v>
      </c>
      <c r="J10" s="2">
        <v>1</v>
      </c>
      <c r="L10" s="2">
        <v>6</v>
      </c>
      <c r="M10" s="2">
        <v>1</v>
      </c>
      <c r="N10" s="2">
        <v>1</v>
      </c>
      <c r="O10" s="2">
        <v>1</v>
      </c>
    </row>
    <row r="11" spans="1:22" x14ac:dyDescent="0.3">
      <c r="A11" s="14"/>
      <c r="B11" s="2">
        <v>7</v>
      </c>
      <c r="C11" s="2">
        <v>1</v>
      </c>
      <c r="D11" s="2">
        <v>0</v>
      </c>
      <c r="E11" s="2">
        <v>0</v>
      </c>
      <c r="G11" s="2">
        <v>7</v>
      </c>
      <c r="H11" s="2">
        <v>1</v>
      </c>
      <c r="I11" s="2">
        <v>1</v>
      </c>
      <c r="J11" s="2">
        <v>1</v>
      </c>
      <c r="L11" s="2">
        <v>7</v>
      </c>
      <c r="M11" s="2">
        <v>1</v>
      </c>
      <c r="N11" s="2">
        <v>1</v>
      </c>
      <c r="O11" s="2">
        <v>0</v>
      </c>
    </row>
    <row r="12" spans="1:22" x14ac:dyDescent="0.3">
      <c r="A12" s="14"/>
      <c r="B12" s="2">
        <v>8</v>
      </c>
      <c r="C12" s="2">
        <v>1</v>
      </c>
      <c r="D12" s="2">
        <v>1</v>
      </c>
      <c r="E12" s="2">
        <v>1</v>
      </c>
      <c r="G12" s="2">
        <v>8</v>
      </c>
      <c r="H12" s="2">
        <v>1</v>
      </c>
      <c r="I12" s="2">
        <v>0</v>
      </c>
      <c r="J12" s="2">
        <v>0</v>
      </c>
      <c r="L12" s="2">
        <v>8</v>
      </c>
      <c r="M12" s="2">
        <v>1</v>
      </c>
      <c r="N12" s="2">
        <v>1</v>
      </c>
      <c r="O12" s="2">
        <v>1</v>
      </c>
    </row>
    <row r="13" spans="1:22" x14ac:dyDescent="0.3">
      <c r="A13" s="14"/>
      <c r="B13" s="2">
        <v>9</v>
      </c>
      <c r="C13" s="2">
        <v>1</v>
      </c>
      <c r="D13" s="2">
        <v>0</v>
      </c>
      <c r="E13" s="2">
        <v>0</v>
      </c>
      <c r="G13" s="2">
        <v>9</v>
      </c>
      <c r="H13" s="2">
        <v>1</v>
      </c>
      <c r="I13" s="2">
        <v>1</v>
      </c>
      <c r="J13" s="2">
        <v>1</v>
      </c>
      <c r="L13" s="2">
        <v>9</v>
      </c>
      <c r="M13" s="2">
        <v>0</v>
      </c>
      <c r="N13" s="2">
        <v>1</v>
      </c>
      <c r="O13" s="2">
        <v>1</v>
      </c>
    </row>
    <row r="14" spans="1:22" x14ac:dyDescent="0.3">
      <c r="A14" s="14"/>
      <c r="B14" s="2">
        <v>10</v>
      </c>
      <c r="C14" s="2">
        <v>1</v>
      </c>
      <c r="D14" s="2">
        <v>1</v>
      </c>
      <c r="E14" s="2">
        <v>1</v>
      </c>
      <c r="G14" s="2">
        <v>10</v>
      </c>
      <c r="H14" s="2">
        <v>1</v>
      </c>
      <c r="I14" s="2">
        <v>1</v>
      </c>
      <c r="J14" s="2">
        <v>1</v>
      </c>
      <c r="L14" s="2">
        <v>10</v>
      </c>
      <c r="M14" s="2">
        <v>1</v>
      </c>
      <c r="N14" s="2">
        <v>1</v>
      </c>
      <c r="O14" s="2">
        <v>1</v>
      </c>
    </row>
    <row r="15" spans="1:22" x14ac:dyDescent="0.3">
      <c r="A15" s="14"/>
      <c r="B15" s="2" t="s">
        <v>5</v>
      </c>
      <c r="C15" s="2">
        <f>SUM(C5:C14)</f>
        <v>10</v>
      </c>
      <c r="D15" s="2">
        <f>SUM(D5:D14)</f>
        <v>7</v>
      </c>
      <c r="E15" s="2">
        <f>SUM(E5:E14)</f>
        <v>7</v>
      </c>
      <c r="G15" s="2" t="s">
        <v>5</v>
      </c>
      <c r="H15" s="2">
        <f>SUM(H5:H14)</f>
        <v>10</v>
      </c>
      <c r="I15" s="2">
        <f>SUM(I5:I14)</f>
        <v>9</v>
      </c>
      <c r="J15" s="2">
        <f>SUM(J5:J14)</f>
        <v>8</v>
      </c>
      <c r="L15" s="2" t="s">
        <v>5</v>
      </c>
      <c r="M15" s="2">
        <f>SUM(M5:M14)</f>
        <v>9</v>
      </c>
      <c r="N15" s="2">
        <f>SUM(N5:N14)</f>
        <v>10</v>
      </c>
      <c r="O15" s="2">
        <f>SUM(O5:O14)</f>
        <v>7</v>
      </c>
    </row>
    <row r="16" spans="1:22" x14ac:dyDescent="0.3">
      <c r="A16" s="1"/>
    </row>
    <row r="17" spans="1:15" x14ac:dyDescent="0.3">
      <c r="A17" s="14" t="s">
        <v>15</v>
      </c>
      <c r="B17" s="2" t="s">
        <v>1</v>
      </c>
      <c r="C17" s="2" t="s">
        <v>12</v>
      </c>
      <c r="D17" s="2" t="s">
        <v>2</v>
      </c>
      <c r="E17" s="2" t="s">
        <v>3</v>
      </c>
      <c r="G17" s="2" t="s">
        <v>7</v>
      </c>
      <c r="H17" s="2" t="s">
        <v>12</v>
      </c>
      <c r="I17" s="2" t="s">
        <v>2</v>
      </c>
      <c r="J17" s="2" t="s">
        <v>3</v>
      </c>
      <c r="L17" s="2" t="s">
        <v>8</v>
      </c>
      <c r="M17" s="2" t="s">
        <v>12</v>
      </c>
      <c r="N17" s="2" t="s">
        <v>2</v>
      </c>
      <c r="O17" s="2" t="s">
        <v>3</v>
      </c>
    </row>
    <row r="18" spans="1:15" x14ac:dyDescent="0.3">
      <c r="A18" s="14"/>
      <c r="B18" s="2">
        <v>1</v>
      </c>
      <c r="C18" s="2">
        <v>1</v>
      </c>
      <c r="D18" s="2">
        <v>1</v>
      </c>
      <c r="E18" s="2">
        <v>0</v>
      </c>
      <c r="G18" s="2">
        <v>1</v>
      </c>
      <c r="H18" s="2">
        <v>1</v>
      </c>
      <c r="I18" s="2">
        <v>1</v>
      </c>
      <c r="J18" s="2">
        <v>0</v>
      </c>
      <c r="L18" s="2">
        <v>1</v>
      </c>
      <c r="M18" s="2">
        <v>1</v>
      </c>
      <c r="N18" s="2">
        <v>1</v>
      </c>
      <c r="O18" s="2">
        <v>0</v>
      </c>
    </row>
    <row r="19" spans="1:15" x14ac:dyDescent="0.3">
      <c r="A19" s="14"/>
      <c r="B19" s="2">
        <v>2</v>
      </c>
      <c r="C19" s="2">
        <v>1</v>
      </c>
      <c r="D19" s="2">
        <v>1</v>
      </c>
      <c r="E19" s="2">
        <v>1</v>
      </c>
      <c r="G19" s="2">
        <v>2</v>
      </c>
      <c r="H19" s="2">
        <v>1</v>
      </c>
      <c r="I19" s="2">
        <v>1</v>
      </c>
      <c r="J19" s="2">
        <v>0</v>
      </c>
      <c r="L19" s="2">
        <v>2</v>
      </c>
      <c r="M19" s="2">
        <v>1</v>
      </c>
      <c r="N19" s="2">
        <v>1</v>
      </c>
      <c r="O19" s="2">
        <v>1</v>
      </c>
    </row>
    <row r="20" spans="1:15" x14ac:dyDescent="0.3">
      <c r="A20" s="14"/>
      <c r="B20" s="2">
        <v>3</v>
      </c>
      <c r="C20" s="2">
        <v>1</v>
      </c>
      <c r="D20" s="2">
        <v>1</v>
      </c>
      <c r="E20" s="2">
        <v>1</v>
      </c>
      <c r="G20" s="2">
        <v>3</v>
      </c>
      <c r="H20" s="2">
        <v>1</v>
      </c>
      <c r="I20" s="2">
        <v>1</v>
      </c>
      <c r="J20" s="2">
        <v>1</v>
      </c>
      <c r="L20" s="2">
        <v>3</v>
      </c>
      <c r="M20" s="2">
        <v>1</v>
      </c>
      <c r="N20" s="2">
        <v>1</v>
      </c>
      <c r="O20" s="2">
        <v>1</v>
      </c>
    </row>
    <row r="21" spans="1:15" x14ac:dyDescent="0.3">
      <c r="A21" s="14"/>
      <c r="B21" s="2">
        <v>4</v>
      </c>
      <c r="C21" s="2">
        <v>1</v>
      </c>
      <c r="D21" s="2">
        <v>1</v>
      </c>
      <c r="E21" s="2">
        <v>1</v>
      </c>
      <c r="G21" s="2">
        <v>4</v>
      </c>
      <c r="H21" s="2">
        <v>1</v>
      </c>
      <c r="I21" s="2">
        <v>1</v>
      </c>
      <c r="J21" s="2">
        <v>0</v>
      </c>
      <c r="L21" s="2">
        <v>4</v>
      </c>
      <c r="M21" s="2">
        <v>1</v>
      </c>
      <c r="N21" s="2">
        <v>1</v>
      </c>
      <c r="O21" s="2">
        <v>1</v>
      </c>
    </row>
    <row r="22" spans="1:15" x14ac:dyDescent="0.3">
      <c r="A22" s="14"/>
      <c r="B22" s="2">
        <v>5</v>
      </c>
      <c r="C22" s="2">
        <v>1</v>
      </c>
      <c r="D22" s="2">
        <v>0</v>
      </c>
      <c r="E22" s="2">
        <v>0</v>
      </c>
      <c r="G22" s="2">
        <v>5</v>
      </c>
      <c r="H22" s="2">
        <v>1</v>
      </c>
      <c r="I22" s="2">
        <v>1</v>
      </c>
      <c r="J22" s="2">
        <v>1</v>
      </c>
      <c r="L22" s="2">
        <v>5</v>
      </c>
      <c r="M22" s="2">
        <v>1</v>
      </c>
      <c r="N22" s="2">
        <v>1</v>
      </c>
      <c r="O22" s="2">
        <v>1</v>
      </c>
    </row>
    <row r="23" spans="1:15" x14ac:dyDescent="0.3">
      <c r="A23" s="14"/>
      <c r="B23" s="2">
        <v>6</v>
      </c>
      <c r="C23" s="2">
        <v>1</v>
      </c>
      <c r="D23" s="2">
        <v>0</v>
      </c>
      <c r="E23" s="2">
        <v>0</v>
      </c>
      <c r="G23" s="2">
        <v>6</v>
      </c>
      <c r="H23" s="2">
        <v>1</v>
      </c>
      <c r="I23" s="2">
        <v>1</v>
      </c>
      <c r="J23" s="2">
        <v>0</v>
      </c>
      <c r="L23" s="2">
        <v>6</v>
      </c>
      <c r="M23" s="2">
        <v>0</v>
      </c>
      <c r="N23" s="2">
        <v>1</v>
      </c>
      <c r="O23" s="2">
        <v>0</v>
      </c>
    </row>
    <row r="24" spans="1:15" x14ac:dyDescent="0.3">
      <c r="A24" s="14"/>
      <c r="B24" s="2">
        <v>7</v>
      </c>
      <c r="C24" s="2">
        <v>1</v>
      </c>
      <c r="D24" s="2">
        <v>1</v>
      </c>
      <c r="E24" s="2">
        <v>0</v>
      </c>
      <c r="G24" s="2">
        <v>7</v>
      </c>
      <c r="H24" s="2">
        <v>1</v>
      </c>
      <c r="I24" s="2">
        <v>1</v>
      </c>
      <c r="J24" s="2">
        <v>1</v>
      </c>
      <c r="L24" s="2">
        <v>7</v>
      </c>
      <c r="M24" s="2">
        <v>1</v>
      </c>
      <c r="N24" s="2">
        <v>1</v>
      </c>
      <c r="O24" s="2">
        <v>1</v>
      </c>
    </row>
    <row r="25" spans="1:15" x14ac:dyDescent="0.3">
      <c r="A25" s="14"/>
      <c r="B25" s="2">
        <v>8</v>
      </c>
      <c r="C25" s="2">
        <v>1</v>
      </c>
      <c r="D25" s="2">
        <v>1</v>
      </c>
      <c r="E25" s="2">
        <v>1</v>
      </c>
      <c r="G25" s="2">
        <v>8</v>
      </c>
      <c r="H25" s="2">
        <v>1</v>
      </c>
      <c r="I25" s="2">
        <v>1</v>
      </c>
      <c r="J25" s="2">
        <v>1</v>
      </c>
      <c r="L25" s="2">
        <v>8</v>
      </c>
      <c r="M25" s="2">
        <v>1</v>
      </c>
      <c r="N25" s="2">
        <v>1</v>
      </c>
      <c r="O25" s="2">
        <v>0</v>
      </c>
    </row>
    <row r="26" spans="1:15" x14ac:dyDescent="0.3">
      <c r="A26" s="14"/>
      <c r="B26" s="2">
        <v>9</v>
      </c>
      <c r="C26" s="2">
        <v>1</v>
      </c>
      <c r="D26" s="2">
        <v>1</v>
      </c>
      <c r="E26" s="2">
        <v>1</v>
      </c>
      <c r="G26" s="2">
        <v>9</v>
      </c>
      <c r="H26" s="2">
        <v>1</v>
      </c>
      <c r="I26" s="2">
        <v>1</v>
      </c>
      <c r="J26" s="2">
        <v>1</v>
      </c>
      <c r="L26" s="2">
        <v>9</v>
      </c>
      <c r="M26" s="2">
        <v>1</v>
      </c>
      <c r="N26" s="2">
        <v>1</v>
      </c>
      <c r="O26" s="2">
        <v>1</v>
      </c>
    </row>
    <row r="27" spans="1:15" x14ac:dyDescent="0.3">
      <c r="A27" s="14"/>
      <c r="B27" s="2">
        <v>10</v>
      </c>
      <c r="C27" s="2">
        <v>1</v>
      </c>
      <c r="D27" s="2">
        <v>1</v>
      </c>
      <c r="E27" s="2">
        <v>1</v>
      </c>
      <c r="G27" s="2">
        <v>10</v>
      </c>
      <c r="H27" s="2">
        <v>1</v>
      </c>
      <c r="I27" s="2">
        <v>1</v>
      </c>
      <c r="J27" s="2">
        <v>0</v>
      </c>
      <c r="L27" s="2">
        <v>10</v>
      </c>
      <c r="M27" s="2">
        <v>0</v>
      </c>
      <c r="N27" s="2">
        <v>0</v>
      </c>
      <c r="O27" s="2">
        <v>0</v>
      </c>
    </row>
    <row r="28" spans="1:15" x14ac:dyDescent="0.3">
      <c r="A28" s="14"/>
      <c r="B28" s="2" t="s">
        <v>5</v>
      </c>
      <c r="C28" s="2">
        <f>SUM(C18:C27)</f>
        <v>10</v>
      </c>
      <c r="D28" s="2">
        <f t="shared" ref="D28:E28" si="1">SUM(D18:D27)</f>
        <v>8</v>
      </c>
      <c r="E28" s="2">
        <f t="shared" si="1"/>
        <v>6</v>
      </c>
      <c r="G28" s="2" t="s">
        <v>5</v>
      </c>
      <c r="H28" s="2">
        <f>SUM(H18:H27)</f>
        <v>10</v>
      </c>
      <c r="I28" s="2">
        <f>SUM(I18:I27)</f>
        <v>10</v>
      </c>
      <c r="J28" s="2">
        <f>SUM(J18:J27)</f>
        <v>5</v>
      </c>
      <c r="L28" s="2" t="s">
        <v>5</v>
      </c>
      <c r="M28" s="2">
        <f>SUM(M18:M27)</f>
        <v>8</v>
      </c>
      <c r="N28" s="2">
        <f>SUM(N18:N27)</f>
        <v>9</v>
      </c>
      <c r="O28" s="2">
        <f>SUM(O18:O27)</f>
        <v>6</v>
      </c>
    </row>
    <row r="29" spans="1:15" x14ac:dyDescent="0.3">
      <c r="A29" s="1"/>
    </row>
    <row r="30" spans="1:15" x14ac:dyDescent="0.3">
      <c r="A30" s="14" t="s">
        <v>16</v>
      </c>
      <c r="B30" s="2" t="s">
        <v>1</v>
      </c>
      <c r="C30" s="2" t="s">
        <v>12</v>
      </c>
      <c r="D30" s="2" t="s">
        <v>2</v>
      </c>
      <c r="E30" s="2" t="s">
        <v>4</v>
      </c>
      <c r="G30" s="2" t="s">
        <v>7</v>
      </c>
      <c r="H30" s="2" t="s">
        <v>12</v>
      </c>
      <c r="I30" s="2" t="s">
        <v>2</v>
      </c>
      <c r="J30" s="2" t="s">
        <v>4</v>
      </c>
      <c r="L30" s="2" t="s">
        <v>8</v>
      </c>
      <c r="M30" s="2" t="s">
        <v>12</v>
      </c>
      <c r="N30" s="2" t="s">
        <v>2</v>
      </c>
      <c r="O30" s="2" t="s">
        <v>4</v>
      </c>
    </row>
    <row r="31" spans="1:15" x14ac:dyDescent="0.3">
      <c r="A31" s="14"/>
      <c r="B31" s="2">
        <v>1</v>
      </c>
      <c r="C31" s="2">
        <v>1</v>
      </c>
      <c r="D31" s="2">
        <v>0</v>
      </c>
      <c r="E31" s="2">
        <v>0</v>
      </c>
      <c r="G31" s="2">
        <v>1</v>
      </c>
      <c r="H31" s="2">
        <v>1</v>
      </c>
      <c r="I31" s="2">
        <v>1</v>
      </c>
      <c r="J31" s="2">
        <v>1</v>
      </c>
      <c r="L31" s="2">
        <v>1</v>
      </c>
      <c r="M31" s="2">
        <v>1</v>
      </c>
      <c r="N31" s="2">
        <v>1</v>
      </c>
      <c r="O31" s="2">
        <v>1</v>
      </c>
    </row>
    <row r="32" spans="1:15" x14ac:dyDescent="0.3">
      <c r="A32" s="14"/>
      <c r="B32" s="2">
        <v>2</v>
      </c>
      <c r="C32" s="2">
        <v>1</v>
      </c>
      <c r="D32" s="2">
        <v>0</v>
      </c>
      <c r="E32" s="2">
        <v>0</v>
      </c>
      <c r="G32" s="2">
        <v>2</v>
      </c>
      <c r="H32" s="2">
        <v>1</v>
      </c>
      <c r="I32" s="2">
        <v>1</v>
      </c>
      <c r="J32" s="2">
        <v>1</v>
      </c>
      <c r="L32" s="2">
        <v>2</v>
      </c>
      <c r="M32" s="2">
        <v>1</v>
      </c>
      <c r="N32" s="2">
        <v>1</v>
      </c>
      <c r="O32" s="2">
        <v>0</v>
      </c>
    </row>
    <row r="33" spans="1:15" x14ac:dyDescent="0.3">
      <c r="A33" s="14"/>
      <c r="B33" s="2">
        <v>3</v>
      </c>
      <c r="C33" s="2">
        <v>1</v>
      </c>
      <c r="D33" s="2">
        <v>1</v>
      </c>
      <c r="E33" s="2">
        <v>0</v>
      </c>
      <c r="G33" s="2">
        <v>3</v>
      </c>
      <c r="H33" s="2">
        <v>1</v>
      </c>
      <c r="I33" s="2">
        <v>1</v>
      </c>
      <c r="J33" s="2">
        <v>0</v>
      </c>
      <c r="L33" s="2">
        <v>3</v>
      </c>
      <c r="M33" s="2">
        <v>1</v>
      </c>
      <c r="N33" s="2">
        <v>1</v>
      </c>
      <c r="O33" s="2">
        <v>1</v>
      </c>
    </row>
    <row r="34" spans="1:15" x14ac:dyDescent="0.3">
      <c r="A34" s="14"/>
      <c r="B34" s="2">
        <v>4</v>
      </c>
      <c r="C34" s="2">
        <v>1</v>
      </c>
      <c r="D34" s="2">
        <v>1</v>
      </c>
      <c r="E34" s="2">
        <v>0</v>
      </c>
      <c r="G34" s="2">
        <v>4</v>
      </c>
      <c r="H34" s="2">
        <v>1</v>
      </c>
      <c r="I34" s="2">
        <v>1</v>
      </c>
      <c r="J34" s="2">
        <v>1</v>
      </c>
      <c r="L34" s="2">
        <v>4</v>
      </c>
      <c r="M34" s="2">
        <v>1</v>
      </c>
      <c r="N34" s="2">
        <v>1</v>
      </c>
      <c r="O34" s="2">
        <v>0</v>
      </c>
    </row>
    <row r="35" spans="1:15" x14ac:dyDescent="0.3">
      <c r="A35" s="14"/>
      <c r="B35" s="2">
        <v>5</v>
      </c>
      <c r="C35" s="2">
        <v>1</v>
      </c>
      <c r="D35" s="2">
        <v>0</v>
      </c>
      <c r="E35" s="2">
        <v>0</v>
      </c>
      <c r="G35" s="2">
        <v>5</v>
      </c>
      <c r="H35" s="2">
        <v>1</v>
      </c>
      <c r="I35" s="2">
        <v>1</v>
      </c>
      <c r="J35" s="2">
        <v>0</v>
      </c>
      <c r="L35" s="2">
        <v>5</v>
      </c>
      <c r="M35" s="2">
        <v>0</v>
      </c>
      <c r="N35" s="2">
        <v>1</v>
      </c>
      <c r="O35" s="2">
        <v>0</v>
      </c>
    </row>
    <row r="36" spans="1:15" x14ac:dyDescent="0.3">
      <c r="A36" s="14"/>
      <c r="B36" s="2">
        <v>6</v>
      </c>
      <c r="C36" s="2">
        <v>1</v>
      </c>
      <c r="D36" s="2">
        <v>0</v>
      </c>
      <c r="E36" s="2">
        <v>0</v>
      </c>
      <c r="G36" s="2">
        <v>6</v>
      </c>
      <c r="H36" s="2">
        <v>1</v>
      </c>
      <c r="I36" s="2">
        <v>0</v>
      </c>
      <c r="J36" s="2">
        <v>0</v>
      </c>
      <c r="L36" s="2">
        <v>6</v>
      </c>
      <c r="M36" s="2">
        <v>1</v>
      </c>
      <c r="N36" s="2">
        <v>1</v>
      </c>
      <c r="O36" s="2">
        <v>0</v>
      </c>
    </row>
    <row r="37" spans="1:15" x14ac:dyDescent="0.3">
      <c r="A37" s="14"/>
      <c r="B37" s="2">
        <v>7</v>
      </c>
      <c r="C37" s="2">
        <v>1</v>
      </c>
      <c r="D37" s="2">
        <v>1</v>
      </c>
      <c r="E37" s="2">
        <v>1</v>
      </c>
      <c r="G37" s="2">
        <v>7</v>
      </c>
      <c r="H37" s="2">
        <v>0</v>
      </c>
      <c r="I37" s="2">
        <v>0</v>
      </c>
      <c r="J37" s="2">
        <v>0</v>
      </c>
      <c r="L37" s="2">
        <v>7</v>
      </c>
      <c r="M37" s="2">
        <v>1</v>
      </c>
      <c r="N37" s="2">
        <v>0</v>
      </c>
      <c r="O37" s="2">
        <v>0</v>
      </c>
    </row>
    <row r="38" spans="1:15" x14ac:dyDescent="0.3">
      <c r="A38" s="14"/>
      <c r="B38" s="2">
        <v>8</v>
      </c>
      <c r="C38" s="2">
        <v>1</v>
      </c>
      <c r="D38" s="2">
        <v>0</v>
      </c>
      <c r="E38" s="2">
        <v>0</v>
      </c>
      <c r="G38" s="2">
        <v>8</v>
      </c>
      <c r="H38" s="2">
        <v>1</v>
      </c>
      <c r="I38" s="2">
        <v>1</v>
      </c>
      <c r="J38" s="2">
        <v>0</v>
      </c>
      <c r="L38" s="2">
        <v>8</v>
      </c>
      <c r="M38" s="2">
        <v>1</v>
      </c>
      <c r="N38" s="2">
        <v>1</v>
      </c>
      <c r="O38" s="2">
        <v>0</v>
      </c>
    </row>
    <row r="39" spans="1:15" x14ac:dyDescent="0.3">
      <c r="A39" s="14"/>
      <c r="B39" s="2">
        <v>9</v>
      </c>
      <c r="C39" s="2">
        <v>1</v>
      </c>
      <c r="D39" s="2">
        <v>0</v>
      </c>
      <c r="E39" s="2">
        <v>0</v>
      </c>
      <c r="G39" s="2">
        <v>9</v>
      </c>
      <c r="H39" s="2">
        <v>1</v>
      </c>
      <c r="I39" s="2">
        <v>1</v>
      </c>
      <c r="J39" s="2">
        <v>0</v>
      </c>
      <c r="L39" s="2">
        <v>9</v>
      </c>
      <c r="M39" s="2">
        <v>1</v>
      </c>
      <c r="N39" s="2">
        <v>0</v>
      </c>
      <c r="O39" s="2">
        <v>0</v>
      </c>
    </row>
    <row r="40" spans="1:15" x14ac:dyDescent="0.3">
      <c r="A40" s="14"/>
      <c r="B40" s="2">
        <v>10</v>
      </c>
      <c r="C40" s="2">
        <v>1</v>
      </c>
      <c r="D40" s="2">
        <v>1</v>
      </c>
      <c r="E40" s="2">
        <v>0</v>
      </c>
      <c r="G40" s="2">
        <v>10</v>
      </c>
      <c r="H40" s="2">
        <v>1</v>
      </c>
      <c r="I40" s="2">
        <v>0</v>
      </c>
      <c r="J40" s="2">
        <v>0</v>
      </c>
      <c r="L40" s="2">
        <v>10</v>
      </c>
      <c r="M40" s="2">
        <v>1</v>
      </c>
      <c r="N40" s="2">
        <v>1</v>
      </c>
      <c r="O40" s="2">
        <v>1</v>
      </c>
    </row>
    <row r="41" spans="1:15" x14ac:dyDescent="0.3">
      <c r="A41" s="14"/>
      <c r="B41" s="2" t="s">
        <v>5</v>
      </c>
      <c r="C41" s="2">
        <f t="shared" ref="C41" si="2">SUM(C31:C40)</f>
        <v>10</v>
      </c>
      <c r="D41" s="2">
        <f t="shared" ref="D41" si="3">SUM(D31:D40)</f>
        <v>4</v>
      </c>
      <c r="E41" s="2">
        <f>SUM(E31:E40)</f>
        <v>1</v>
      </c>
      <c r="G41" s="2" t="s">
        <v>5</v>
      </c>
      <c r="H41" s="2">
        <f>SUM(H31:H40)</f>
        <v>9</v>
      </c>
      <c r="I41" s="2">
        <f>SUM(I31:I40)</f>
        <v>7</v>
      </c>
      <c r="J41" s="2">
        <f>SUM(J31:J40)</f>
        <v>3</v>
      </c>
      <c r="L41" s="2" t="s">
        <v>5</v>
      </c>
      <c r="M41" s="2">
        <f>SUM(M31:M40)</f>
        <v>9</v>
      </c>
      <c r="N41" s="2">
        <f>SUM(N31:N40)</f>
        <v>8</v>
      </c>
      <c r="O41" s="2">
        <f>SUM(O31:O40)</f>
        <v>3</v>
      </c>
    </row>
  </sheetData>
  <mergeCells count="8">
    <mergeCell ref="A30:A41"/>
    <mergeCell ref="B3:E3"/>
    <mergeCell ref="G3:J3"/>
    <mergeCell ref="R2:U2"/>
    <mergeCell ref="L3:O3"/>
    <mergeCell ref="A1:O2"/>
    <mergeCell ref="A4:A15"/>
    <mergeCell ref="A17:A28"/>
  </mergeCells>
  <pageMargins left="0.7" right="0.7" top="0.75" bottom="0.75" header="0.3" footer="0.3"/>
  <pageSetup paperSize="9" orientation="portrait" r:id="rId1"/>
  <ignoredErrors>
    <ignoredError sqref="C31:D34 D35 C35:C40 D36:D40" calculatedColumn="1"/>
  </ignoredErrors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3A985-B309-4E3B-A955-EDF0F36E3866}">
  <dimension ref="A1:V41"/>
  <sheetViews>
    <sheetView topLeftCell="C1" workbookViewId="0">
      <selection sqref="A1:O41"/>
    </sheetView>
  </sheetViews>
  <sheetFormatPr defaultRowHeight="14.4" x14ac:dyDescent="0.3"/>
  <cols>
    <col min="1" max="1" width="13.21875" style="2" bestFit="1" customWidth="1"/>
    <col min="2" max="2" width="9.109375" style="2" bestFit="1" customWidth="1"/>
    <col min="3" max="3" width="10.33203125" style="2" bestFit="1" customWidth="1"/>
    <col min="4" max="4" width="8.109375" style="2" bestFit="1" customWidth="1"/>
    <col min="5" max="5" width="11.5546875" style="2" bestFit="1" customWidth="1"/>
    <col min="6" max="6" width="3.109375" style="2" customWidth="1"/>
    <col min="7" max="7" width="9" style="2" bestFit="1" customWidth="1"/>
    <col min="8" max="8" width="10.33203125" style="2" bestFit="1" customWidth="1"/>
    <col min="9" max="9" width="8.109375" style="2" bestFit="1" customWidth="1"/>
    <col min="10" max="10" width="11.5546875" style="2" bestFit="1" customWidth="1"/>
    <col min="11" max="11" width="3.109375" style="2" customWidth="1"/>
    <col min="12" max="12" width="11.6640625" style="2" bestFit="1" customWidth="1"/>
    <col min="13" max="13" width="10.33203125" style="2" bestFit="1" customWidth="1"/>
    <col min="14" max="14" width="8.109375" style="2" bestFit="1" customWidth="1"/>
    <col min="15" max="15" width="11.5546875" style="2" bestFit="1" customWidth="1"/>
    <col min="16" max="16" width="8.109375" style="2" bestFit="1" customWidth="1"/>
    <col min="17" max="17" width="11.109375" style="2" bestFit="1" customWidth="1"/>
    <col min="18" max="21" width="14.33203125" style="2" customWidth="1"/>
    <col min="22" max="16384" width="8.88671875" style="2"/>
  </cols>
  <sheetData>
    <row r="1" spans="1:22" ht="14.4" customHeight="1" thickBot="1" x14ac:dyDescent="0.35">
      <c r="A1" s="15" t="s">
        <v>23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22" ht="15" customHeight="1" thickBot="1" x14ac:dyDescent="0.3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R2" s="16" t="s">
        <v>27</v>
      </c>
      <c r="S2" s="17"/>
      <c r="T2" s="17"/>
      <c r="U2" s="18"/>
    </row>
    <row r="3" spans="1:22" ht="15" thickBot="1" x14ac:dyDescent="0.35">
      <c r="A3" s="2" t="s">
        <v>13</v>
      </c>
      <c r="B3" s="19" t="s">
        <v>9</v>
      </c>
      <c r="C3" s="20"/>
      <c r="D3" s="20"/>
      <c r="E3" s="21"/>
      <c r="G3" s="19" t="s">
        <v>10</v>
      </c>
      <c r="H3" s="20"/>
      <c r="I3" s="20"/>
      <c r="J3" s="21"/>
      <c r="L3" s="19" t="s">
        <v>11</v>
      </c>
      <c r="M3" s="20"/>
      <c r="N3" s="20"/>
      <c r="O3" s="21"/>
      <c r="R3" s="4" t="s">
        <v>21</v>
      </c>
      <c r="S3" s="2" t="s">
        <v>17</v>
      </c>
      <c r="T3" s="2" t="s">
        <v>18</v>
      </c>
      <c r="U3" s="5" t="s">
        <v>19</v>
      </c>
    </row>
    <row r="4" spans="1:22" x14ac:dyDescent="0.3">
      <c r="A4" s="14" t="s">
        <v>14</v>
      </c>
      <c r="B4" s="2" t="s">
        <v>1</v>
      </c>
      <c r="C4" s="2" t="s">
        <v>12</v>
      </c>
      <c r="D4" s="2" t="s">
        <v>2</v>
      </c>
      <c r="E4" s="2" t="s">
        <v>6</v>
      </c>
      <c r="G4" s="2" t="s">
        <v>0</v>
      </c>
      <c r="H4" s="2" t="s">
        <v>12</v>
      </c>
      <c r="I4" s="2" t="s">
        <v>2</v>
      </c>
      <c r="J4" s="2" t="s">
        <v>6</v>
      </c>
      <c r="L4" s="2" t="s">
        <v>8</v>
      </c>
      <c r="M4" s="2" t="s">
        <v>12</v>
      </c>
      <c r="N4" s="2" t="s">
        <v>2</v>
      </c>
      <c r="O4" s="2" t="s">
        <v>6</v>
      </c>
      <c r="R4" s="4" t="s">
        <v>12</v>
      </c>
      <c r="S4" s="2">
        <f>10*3*3</f>
        <v>90</v>
      </c>
      <c r="T4" s="10">
        <f>SUM(C15+C28+C41+H15+H28+H41+M15+M28+M41)</f>
        <v>85</v>
      </c>
      <c r="U4" s="6">
        <f>(Table262[[#This Row],[Aciertos]]/Table262[[#This Row],[Iteraciones]])*100</f>
        <v>94.444444444444443</v>
      </c>
    </row>
    <row r="5" spans="1:22" x14ac:dyDescent="0.3">
      <c r="A5" s="14"/>
      <c r="B5" s="2">
        <v>1</v>
      </c>
      <c r="C5" s="2">
        <v>1</v>
      </c>
      <c r="D5" s="2">
        <v>1</v>
      </c>
      <c r="E5" s="2">
        <v>1</v>
      </c>
      <c r="G5" s="2">
        <v>1</v>
      </c>
      <c r="H5" s="2">
        <v>1</v>
      </c>
      <c r="I5" s="2">
        <v>1</v>
      </c>
      <c r="J5" s="2">
        <v>1</v>
      </c>
      <c r="L5" s="2">
        <v>1</v>
      </c>
      <c r="M5" s="2">
        <v>1</v>
      </c>
      <c r="N5" s="2">
        <v>1</v>
      </c>
      <c r="O5" s="2">
        <v>1</v>
      </c>
      <c r="R5" s="4" t="s">
        <v>2</v>
      </c>
      <c r="S5" s="2">
        <f>10*3*3</f>
        <v>90</v>
      </c>
      <c r="T5" s="10">
        <f>SUM(D15+D28+D41+I15+I28+I41+N15+N28+N41)</f>
        <v>69</v>
      </c>
      <c r="U5" s="6">
        <f>(Table262[[#This Row],[Aciertos]]/Table262[[#This Row],[Iteraciones]])*100</f>
        <v>76.666666666666671</v>
      </c>
      <c r="V5" s="3"/>
    </row>
    <row r="6" spans="1:22" x14ac:dyDescent="0.3">
      <c r="A6" s="14"/>
      <c r="B6" s="2">
        <v>2</v>
      </c>
      <c r="C6" s="2">
        <v>1</v>
      </c>
      <c r="D6" s="2">
        <v>1</v>
      </c>
      <c r="E6" s="2">
        <v>1</v>
      </c>
      <c r="G6" s="2">
        <v>2</v>
      </c>
      <c r="H6" s="2">
        <v>1</v>
      </c>
      <c r="I6" s="2">
        <v>1</v>
      </c>
      <c r="J6" s="2">
        <v>0</v>
      </c>
      <c r="L6" s="2">
        <v>2</v>
      </c>
      <c r="M6" s="2">
        <v>1</v>
      </c>
      <c r="N6" s="2">
        <v>1</v>
      </c>
      <c r="O6" s="2">
        <v>1</v>
      </c>
      <c r="R6" s="4" t="s">
        <v>6</v>
      </c>
      <c r="S6" s="2">
        <f>10*3</f>
        <v>30</v>
      </c>
      <c r="T6" s="10">
        <f>SUM(E15+J15+O15)</f>
        <v>21</v>
      </c>
      <c r="U6" s="6">
        <f>(Table262[[#This Row],[Aciertos]]/Table262[[#This Row],[Iteraciones]])*100</f>
        <v>70</v>
      </c>
    </row>
    <row r="7" spans="1:22" x14ac:dyDescent="0.3">
      <c r="A7" s="14"/>
      <c r="B7" s="2">
        <v>3</v>
      </c>
      <c r="C7" s="2">
        <v>1</v>
      </c>
      <c r="D7" s="2">
        <v>1</v>
      </c>
      <c r="E7" s="2">
        <v>1</v>
      </c>
      <c r="G7" s="2">
        <v>3</v>
      </c>
      <c r="H7" s="2">
        <v>1</v>
      </c>
      <c r="I7" s="2">
        <v>1</v>
      </c>
      <c r="J7" s="2">
        <v>1</v>
      </c>
      <c r="L7" s="2">
        <v>3</v>
      </c>
      <c r="M7" s="2">
        <v>1</v>
      </c>
      <c r="N7" s="2">
        <v>1</v>
      </c>
      <c r="O7" s="2">
        <v>0</v>
      </c>
      <c r="R7" s="4" t="s">
        <v>3</v>
      </c>
      <c r="S7" s="2">
        <f t="shared" ref="S7:S8" si="0">10*3</f>
        <v>30</v>
      </c>
      <c r="T7" s="10">
        <f>SUM(E28+J28+O28)</f>
        <v>17</v>
      </c>
      <c r="U7" s="6">
        <f>(Table262[[#This Row],[Aciertos]]/Table262[[#This Row],[Iteraciones]])*100</f>
        <v>56.666666666666664</v>
      </c>
    </row>
    <row r="8" spans="1:22" ht="15" thickBot="1" x14ac:dyDescent="0.35">
      <c r="A8" s="14"/>
      <c r="B8" s="2">
        <v>4</v>
      </c>
      <c r="C8" s="2">
        <v>1</v>
      </c>
      <c r="D8" s="2">
        <v>1</v>
      </c>
      <c r="E8" s="2">
        <v>1</v>
      </c>
      <c r="G8" s="2">
        <v>4</v>
      </c>
      <c r="H8" s="2">
        <v>1</v>
      </c>
      <c r="I8" s="2">
        <v>1</v>
      </c>
      <c r="J8" s="2">
        <v>1</v>
      </c>
      <c r="L8" s="2">
        <v>4</v>
      </c>
      <c r="M8" s="2">
        <v>1</v>
      </c>
      <c r="N8" s="2">
        <v>1</v>
      </c>
      <c r="O8" s="2">
        <v>1</v>
      </c>
      <c r="R8" s="7" t="s">
        <v>4</v>
      </c>
      <c r="S8" s="8">
        <f t="shared" si="0"/>
        <v>30</v>
      </c>
      <c r="T8" s="11">
        <f>SUM(E41+J41+O41)</f>
        <v>7</v>
      </c>
      <c r="U8" s="9">
        <f>(Table262[[#This Row],[Aciertos]]/Table262[[#This Row],[Iteraciones]])*100</f>
        <v>23.333333333333332</v>
      </c>
    </row>
    <row r="9" spans="1:22" x14ac:dyDescent="0.3">
      <c r="A9" s="14"/>
      <c r="B9" s="2">
        <v>5</v>
      </c>
      <c r="C9" s="2">
        <v>1</v>
      </c>
      <c r="D9" s="2">
        <v>0</v>
      </c>
      <c r="E9" s="2">
        <v>0</v>
      </c>
      <c r="G9" s="2">
        <v>5</v>
      </c>
      <c r="H9" s="2">
        <v>1</v>
      </c>
      <c r="I9" s="2">
        <v>1</v>
      </c>
      <c r="J9" s="2">
        <v>1</v>
      </c>
      <c r="L9" s="2">
        <v>5</v>
      </c>
      <c r="M9" s="2">
        <v>1</v>
      </c>
      <c r="N9" s="2">
        <v>1</v>
      </c>
      <c r="O9" s="2">
        <v>0</v>
      </c>
    </row>
    <row r="10" spans="1:22" x14ac:dyDescent="0.3">
      <c r="A10" s="14"/>
      <c r="B10" s="2">
        <v>6</v>
      </c>
      <c r="C10" s="2">
        <v>1</v>
      </c>
      <c r="D10" s="2">
        <v>1</v>
      </c>
      <c r="E10" s="2">
        <v>1</v>
      </c>
      <c r="G10" s="2">
        <v>6</v>
      </c>
      <c r="H10" s="2">
        <v>1</v>
      </c>
      <c r="I10" s="2">
        <v>1</v>
      </c>
      <c r="J10" s="2">
        <v>1</v>
      </c>
      <c r="L10" s="2">
        <v>6</v>
      </c>
      <c r="M10" s="2">
        <v>1</v>
      </c>
      <c r="N10" s="2">
        <v>1</v>
      </c>
      <c r="O10" s="2">
        <v>1</v>
      </c>
    </row>
    <row r="11" spans="1:22" x14ac:dyDescent="0.3">
      <c r="A11" s="14"/>
      <c r="B11" s="2">
        <v>7</v>
      </c>
      <c r="C11" s="2">
        <v>1</v>
      </c>
      <c r="D11" s="2">
        <v>0</v>
      </c>
      <c r="E11" s="2">
        <v>0</v>
      </c>
      <c r="G11" s="2">
        <v>7</v>
      </c>
      <c r="H11" s="2">
        <v>1</v>
      </c>
      <c r="I11" s="2">
        <v>1</v>
      </c>
      <c r="J11" s="2">
        <v>1</v>
      </c>
      <c r="L11" s="2">
        <v>7</v>
      </c>
      <c r="M11" s="2">
        <v>1</v>
      </c>
      <c r="N11" s="2">
        <v>1</v>
      </c>
      <c r="O11" s="2">
        <v>0</v>
      </c>
    </row>
    <row r="12" spans="1:22" x14ac:dyDescent="0.3">
      <c r="A12" s="14"/>
      <c r="B12" s="2">
        <v>8</v>
      </c>
      <c r="C12" s="2">
        <v>1</v>
      </c>
      <c r="D12" s="2">
        <v>1</v>
      </c>
      <c r="E12" s="2">
        <v>1</v>
      </c>
      <c r="G12" s="2">
        <v>8</v>
      </c>
      <c r="H12" s="2">
        <v>1</v>
      </c>
      <c r="I12" s="2">
        <v>0</v>
      </c>
      <c r="J12" s="2">
        <v>0</v>
      </c>
      <c r="L12" s="2">
        <v>8</v>
      </c>
      <c r="M12" s="2">
        <v>1</v>
      </c>
      <c r="N12" s="2">
        <v>1</v>
      </c>
      <c r="O12" s="2">
        <v>1</v>
      </c>
    </row>
    <row r="13" spans="1:22" x14ac:dyDescent="0.3">
      <c r="A13" s="14"/>
      <c r="B13" s="2">
        <v>9</v>
      </c>
      <c r="C13" s="2">
        <v>1</v>
      </c>
      <c r="D13" s="2">
        <v>0</v>
      </c>
      <c r="E13" s="2">
        <v>0</v>
      </c>
      <c r="G13" s="2">
        <v>9</v>
      </c>
      <c r="H13" s="2">
        <v>1</v>
      </c>
      <c r="I13" s="2">
        <v>1</v>
      </c>
      <c r="J13" s="2">
        <v>1</v>
      </c>
      <c r="L13" s="2">
        <v>9</v>
      </c>
      <c r="M13" s="2">
        <v>0</v>
      </c>
      <c r="N13" s="2">
        <v>0</v>
      </c>
      <c r="O13" s="2">
        <v>0</v>
      </c>
    </row>
    <row r="14" spans="1:22" x14ac:dyDescent="0.3">
      <c r="A14" s="14"/>
      <c r="B14" s="2">
        <v>10</v>
      </c>
      <c r="C14" s="2">
        <v>1</v>
      </c>
      <c r="D14" s="2">
        <v>1</v>
      </c>
      <c r="E14" s="2">
        <v>1</v>
      </c>
      <c r="G14" s="2">
        <v>10</v>
      </c>
      <c r="H14" s="2">
        <v>1</v>
      </c>
      <c r="I14" s="2">
        <v>1</v>
      </c>
      <c r="J14" s="2">
        <v>1</v>
      </c>
      <c r="L14" s="2">
        <v>10</v>
      </c>
      <c r="M14" s="2">
        <v>1</v>
      </c>
      <c r="N14" s="2">
        <v>1</v>
      </c>
      <c r="O14" s="2">
        <v>1</v>
      </c>
    </row>
    <row r="15" spans="1:22" x14ac:dyDescent="0.3">
      <c r="A15" s="14"/>
      <c r="B15" s="2" t="s">
        <v>5</v>
      </c>
      <c r="C15" s="2">
        <f>SUM(C5:C14)</f>
        <v>10</v>
      </c>
      <c r="D15" s="2">
        <f>SUM(D5:D14)</f>
        <v>7</v>
      </c>
      <c r="E15" s="2">
        <f>SUM(E5:E14)</f>
        <v>7</v>
      </c>
      <c r="G15" s="2" t="s">
        <v>5</v>
      </c>
      <c r="H15" s="2">
        <f>SUM(H5:H14)</f>
        <v>10</v>
      </c>
      <c r="I15" s="2">
        <f>SUM(I5:I14)</f>
        <v>9</v>
      </c>
      <c r="J15" s="2">
        <f>SUM(J5:J14)</f>
        <v>8</v>
      </c>
      <c r="L15" s="2" t="s">
        <v>5</v>
      </c>
      <c r="M15" s="2">
        <f>SUM(M5:M14)</f>
        <v>9</v>
      </c>
      <c r="N15" s="2">
        <f>SUM(N5:N14)</f>
        <v>9</v>
      </c>
      <c r="O15" s="2">
        <f>SUM(O5:O14)</f>
        <v>6</v>
      </c>
    </row>
    <row r="16" spans="1:22" x14ac:dyDescent="0.3">
      <c r="A16" s="1"/>
    </row>
    <row r="17" spans="1:15" x14ac:dyDescent="0.3">
      <c r="A17" s="14" t="s">
        <v>15</v>
      </c>
      <c r="B17" s="2" t="s">
        <v>1</v>
      </c>
      <c r="C17" s="2" t="s">
        <v>12</v>
      </c>
      <c r="D17" s="2" t="s">
        <v>2</v>
      </c>
      <c r="E17" s="2" t="s">
        <v>3</v>
      </c>
      <c r="G17" s="2" t="s">
        <v>7</v>
      </c>
      <c r="H17" s="2" t="s">
        <v>12</v>
      </c>
      <c r="I17" s="2" t="s">
        <v>2</v>
      </c>
      <c r="J17" s="2" t="s">
        <v>3</v>
      </c>
      <c r="L17" s="2" t="s">
        <v>8</v>
      </c>
      <c r="M17" s="2" t="s">
        <v>12</v>
      </c>
      <c r="N17" s="2" t="s">
        <v>2</v>
      </c>
      <c r="O17" s="2" t="s">
        <v>3</v>
      </c>
    </row>
    <row r="18" spans="1:15" x14ac:dyDescent="0.3">
      <c r="A18" s="14"/>
      <c r="B18" s="2">
        <v>1</v>
      </c>
      <c r="C18" s="2">
        <v>1</v>
      </c>
      <c r="D18" s="2">
        <v>1</v>
      </c>
      <c r="E18" s="2">
        <v>0</v>
      </c>
      <c r="G18" s="2">
        <v>1</v>
      </c>
      <c r="H18" s="2">
        <v>1</v>
      </c>
      <c r="I18" s="2">
        <v>1</v>
      </c>
      <c r="J18" s="2">
        <v>0</v>
      </c>
      <c r="L18" s="2">
        <v>1</v>
      </c>
      <c r="M18" s="2">
        <v>1</v>
      </c>
      <c r="N18" s="2">
        <v>1</v>
      </c>
      <c r="O18" s="2">
        <v>0</v>
      </c>
    </row>
    <row r="19" spans="1:15" x14ac:dyDescent="0.3">
      <c r="A19" s="14"/>
      <c r="B19" s="2">
        <v>2</v>
      </c>
      <c r="C19" s="2">
        <v>1</v>
      </c>
      <c r="D19" s="2">
        <v>1</v>
      </c>
      <c r="E19" s="2">
        <v>1</v>
      </c>
      <c r="G19" s="2">
        <v>2</v>
      </c>
      <c r="H19" s="2">
        <v>1</v>
      </c>
      <c r="I19" s="2">
        <v>1</v>
      </c>
      <c r="J19" s="2">
        <v>0</v>
      </c>
      <c r="L19" s="2">
        <v>2</v>
      </c>
      <c r="M19" s="2">
        <v>1</v>
      </c>
      <c r="N19" s="2">
        <v>1</v>
      </c>
      <c r="O19" s="2">
        <v>1</v>
      </c>
    </row>
    <row r="20" spans="1:15" x14ac:dyDescent="0.3">
      <c r="A20" s="14"/>
      <c r="B20" s="2">
        <v>3</v>
      </c>
      <c r="C20" s="2">
        <v>1</v>
      </c>
      <c r="D20" s="2">
        <v>1</v>
      </c>
      <c r="E20" s="2">
        <v>1</v>
      </c>
      <c r="G20" s="2">
        <v>3</v>
      </c>
      <c r="H20" s="2">
        <v>1</v>
      </c>
      <c r="I20" s="2">
        <v>1</v>
      </c>
      <c r="J20" s="2">
        <v>1</v>
      </c>
      <c r="L20" s="2">
        <v>3</v>
      </c>
      <c r="M20" s="2">
        <v>1</v>
      </c>
      <c r="N20" s="2">
        <v>1</v>
      </c>
      <c r="O20" s="2">
        <v>1</v>
      </c>
    </row>
    <row r="21" spans="1:15" x14ac:dyDescent="0.3">
      <c r="A21" s="14"/>
      <c r="B21" s="2">
        <v>4</v>
      </c>
      <c r="C21" s="2">
        <v>1</v>
      </c>
      <c r="D21" s="2">
        <v>1</v>
      </c>
      <c r="E21" s="2">
        <v>1</v>
      </c>
      <c r="G21" s="2">
        <v>4</v>
      </c>
      <c r="H21" s="2">
        <v>1</v>
      </c>
      <c r="I21" s="2">
        <v>1</v>
      </c>
      <c r="J21" s="2">
        <v>0</v>
      </c>
      <c r="L21" s="2">
        <v>4</v>
      </c>
      <c r="M21" s="2">
        <v>1</v>
      </c>
      <c r="N21" s="2">
        <v>1</v>
      </c>
      <c r="O21" s="2">
        <v>1</v>
      </c>
    </row>
    <row r="22" spans="1:15" x14ac:dyDescent="0.3">
      <c r="A22" s="14"/>
      <c r="B22" s="2">
        <v>5</v>
      </c>
      <c r="C22" s="2">
        <v>1</v>
      </c>
      <c r="D22" s="2">
        <v>0</v>
      </c>
      <c r="E22" s="2">
        <v>0</v>
      </c>
      <c r="G22" s="2">
        <v>5</v>
      </c>
      <c r="H22" s="2">
        <v>1</v>
      </c>
      <c r="I22" s="2">
        <v>1</v>
      </c>
      <c r="J22" s="2">
        <v>1</v>
      </c>
      <c r="L22" s="2">
        <v>5</v>
      </c>
      <c r="M22" s="2">
        <v>1</v>
      </c>
      <c r="N22" s="2">
        <v>1</v>
      </c>
      <c r="O22" s="2">
        <v>1</v>
      </c>
    </row>
    <row r="23" spans="1:15" x14ac:dyDescent="0.3">
      <c r="A23" s="14"/>
      <c r="B23" s="2">
        <v>6</v>
      </c>
      <c r="C23" s="2">
        <v>1</v>
      </c>
      <c r="D23" s="2">
        <v>0</v>
      </c>
      <c r="E23" s="2">
        <v>0</v>
      </c>
      <c r="G23" s="2">
        <v>6</v>
      </c>
      <c r="H23" s="2">
        <v>1</v>
      </c>
      <c r="I23" s="2">
        <v>1</v>
      </c>
      <c r="J23" s="2">
        <v>0</v>
      </c>
      <c r="L23" s="2">
        <v>6</v>
      </c>
      <c r="M23" s="2">
        <v>0</v>
      </c>
      <c r="N23" s="2">
        <v>0</v>
      </c>
      <c r="O23" s="2">
        <v>0</v>
      </c>
    </row>
    <row r="24" spans="1:15" x14ac:dyDescent="0.3">
      <c r="A24" s="14"/>
      <c r="B24" s="2">
        <v>7</v>
      </c>
      <c r="C24" s="2">
        <v>1</v>
      </c>
      <c r="D24" s="2">
        <v>1</v>
      </c>
      <c r="E24" s="2">
        <v>0</v>
      </c>
      <c r="G24" s="2">
        <v>7</v>
      </c>
      <c r="H24" s="2">
        <v>1</v>
      </c>
      <c r="I24" s="2">
        <v>1</v>
      </c>
      <c r="J24" s="2">
        <v>1</v>
      </c>
      <c r="L24" s="2">
        <v>7</v>
      </c>
      <c r="M24" s="2">
        <v>1</v>
      </c>
      <c r="N24" s="2">
        <v>1</v>
      </c>
      <c r="O24" s="2">
        <v>1</v>
      </c>
    </row>
    <row r="25" spans="1:15" x14ac:dyDescent="0.3">
      <c r="A25" s="14"/>
      <c r="B25" s="2">
        <v>8</v>
      </c>
      <c r="C25" s="2">
        <v>1</v>
      </c>
      <c r="D25" s="2">
        <v>1</v>
      </c>
      <c r="E25" s="2">
        <v>1</v>
      </c>
      <c r="G25" s="2">
        <v>8</v>
      </c>
      <c r="H25" s="2">
        <v>1</v>
      </c>
      <c r="I25" s="2">
        <v>1</v>
      </c>
      <c r="J25" s="2">
        <v>1</v>
      </c>
      <c r="L25" s="2">
        <v>8</v>
      </c>
      <c r="M25" s="2">
        <v>1</v>
      </c>
      <c r="N25" s="2">
        <v>1</v>
      </c>
      <c r="O25" s="2">
        <v>0</v>
      </c>
    </row>
    <row r="26" spans="1:15" x14ac:dyDescent="0.3">
      <c r="A26" s="14"/>
      <c r="B26" s="2">
        <v>9</v>
      </c>
      <c r="C26" s="2">
        <v>1</v>
      </c>
      <c r="D26" s="2">
        <v>1</v>
      </c>
      <c r="E26" s="2">
        <v>1</v>
      </c>
      <c r="G26" s="2">
        <v>9</v>
      </c>
      <c r="H26" s="2">
        <v>1</v>
      </c>
      <c r="I26" s="2">
        <v>1</v>
      </c>
      <c r="J26" s="2">
        <v>1</v>
      </c>
      <c r="L26" s="2">
        <v>9</v>
      </c>
      <c r="M26" s="2">
        <v>1</v>
      </c>
      <c r="N26" s="2">
        <v>1</v>
      </c>
      <c r="O26" s="2">
        <v>1</v>
      </c>
    </row>
    <row r="27" spans="1:15" x14ac:dyDescent="0.3">
      <c r="A27" s="14"/>
      <c r="B27" s="2">
        <v>10</v>
      </c>
      <c r="C27" s="2">
        <v>1</v>
      </c>
      <c r="D27" s="2">
        <v>1</v>
      </c>
      <c r="E27" s="2">
        <v>1</v>
      </c>
      <c r="G27" s="2">
        <v>10</v>
      </c>
      <c r="H27" s="2">
        <v>1</v>
      </c>
      <c r="I27" s="2">
        <v>1</v>
      </c>
      <c r="J27" s="2">
        <v>0</v>
      </c>
      <c r="L27" s="2">
        <v>10</v>
      </c>
      <c r="M27" s="2">
        <v>0</v>
      </c>
      <c r="N27" s="2">
        <v>0</v>
      </c>
      <c r="O27" s="2">
        <v>0</v>
      </c>
    </row>
    <row r="28" spans="1:15" x14ac:dyDescent="0.3">
      <c r="A28" s="14"/>
      <c r="B28" s="2" t="s">
        <v>5</v>
      </c>
      <c r="C28" s="2">
        <f>SUM(C18:C27)</f>
        <v>10</v>
      </c>
      <c r="D28" s="2">
        <f t="shared" ref="D28:E28" si="1">SUM(D18:D27)</f>
        <v>8</v>
      </c>
      <c r="E28" s="2">
        <f t="shared" si="1"/>
        <v>6</v>
      </c>
      <c r="G28" s="2" t="s">
        <v>5</v>
      </c>
      <c r="H28" s="2">
        <f>SUM(H18:H27)</f>
        <v>10</v>
      </c>
      <c r="I28" s="2">
        <f>SUM(I18:I27)</f>
        <v>10</v>
      </c>
      <c r="J28" s="2">
        <f>SUM(J18:J27)</f>
        <v>5</v>
      </c>
      <c r="L28" s="2" t="s">
        <v>5</v>
      </c>
      <c r="M28" s="2">
        <f>SUM(M18:M27)</f>
        <v>8</v>
      </c>
      <c r="N28" s="2">
        <f>SUM(N18:N27)</f>
        <v>8</v>
      </c>
      <c r="O28" s="2">
        <f>SUM(O18:O27)</f>
        <v>6</v>
      </c>
    </row>
    <row r="29" spans="1:15" x14ac:dyDescent="0.3">
      <c r="A29" s="1"/>
    </row>
    <row r="30" spans="1:15" x14ac:dyDescent="0.3">
      <c r="A30" s="14" t="s">
        <v>16</v>
      </c>
      <c r="B30" s="2" t="s">
        <v>1</v>
      </c>
      <c r="C30" s="2" t="s">
        <v>12</v>
      </c>
      <c r="D30" s="2" t="s">
        <v>2</v>
      </c>
      <c r="E30" s="2" t="s">
        <v>4</v>
      </c>
      <c r="G30" s="2" t="s">
        <v>7</v>
      </c>
      <c r="H30" s="2" t="s">
        <v>12</v>
      </c>
      <c r="I30" s="2" t="s">
        <v>2</v>
      </c>
      <c r="J30" s="2" t="s">
        <v>4</v>
      </c>
      <c r="L30" s="2" t="s">
        <v>8</v>
      </c>
      <c r="M30" s="2" t="s">
        <v>12</v>
      </c>
      <c r="N30" s="2" t="s">
        <v>2</v>
      </c>
      <c r="O30" s="2" t="s">
        <v>4</v>
      </c>
    </row>
    <row r="31" spans="1:15" x14ac:dyDescent="0.3">
      <c r="A31" s="14"/>
      <c r="B31" s="2">
        <v>1</v>
      </c>
      <c r="C31" s="2">
        <v>1</v>
      </c>
      <c r="D31" s="2">
        <v>0</v>
      </c>
      <c r="E31" s="2">
        <v>0</v>
      </c>
      <c r="G31" s="2">
        <v>1</v>
      </c>
      <c r="H31" s="2">
        <v>1</v>
      </c>
      <c r="I31" s="2">
        <v>1</v>
      </c>
      <c r="J31" s="2">
        <v>1</v>
      </c>
      <c r="L31" s="2">
        <v>1</v>
      </c>
      <c r="M31" s="2">
        <v>1</v>
      </c>
      <c r="N31" s="2">
        <v>1</v>
      </c>
      <c r="O31" s="2">
        <v>1</v>
      </c>
    </row>
    <row r="32" spans="1:15" x14ac:dyDescent="0.3">
      <c r="A32" s="14"/>
      <c r="B32" s="2">
        <v>2</v>
      </c>
      <c r="C32" s="2">
        <v>1</v>
      </c>
      <c r="D32" s="2">
        <v>0</v>
      </c>
      <c r="E32" s="2">
        <v>0</v>
      </c>
      <c r="G32" s="2">
        <v>2</v>
      </c>
      <c r="H32" s="2">
        <v>1</v>
      </c>
      <c r="I32" s="2">
        <v>1</v>
      </c>
      <c r="J32" s="2">
        <v>1</v>
      </c>
      <c r="L32" s="2">
        <v>2</v>
      </c>
      <c r="M32" s="2">
        <v>1</v>
      </c>
      <c r="N32" s="2">
        <v>1</v>
      </c>
      <c r="O32" s="2">
        <v>0</v>
      </c>
    </row>
    <row r="33" spans="1:15" x14ac:dyDescent="0.3">
      <c r="A33" s="14"/>
      <c r="B33" s="2">
        <v>3</v>
      </c>
      <c r="C33" s="2">
        <v>1</v>
      </c>
      <c r="D33" s="2">
        <v>1</v>
      </c>
      <c r="E33" s="2">
        <v>0</v>
      </c>
      <c r="G33" s="2">
        <v>3</v>
      </c>
      <c r="H33" s="2">
        <v>1</v>
      </c>
      <c r="I33" s="2">
        <v>1</v>
      </c>
      <c r="J33" s="2">
        <v>0</v>
      </c>
      <c r="L33" s="2">
        <v>3</v>
      </c>
      <c r="M33" s="2">
        <v>1</v>
      </c>
      <c r="N33" s="2">
        <v>1</v>
      </c>
      <c r="O33" s="2">
        <v>1</v>
      </c>
    </row>
    <row r="34" spans="1:15" x14ac:dyDescent="0.3">
      <c r="A34" s="14"/>
      <c r="B34" s="2">
        <v>4</v>
      </c>
      <c r="C34" s="2">
        <v>1</v>
      </c>
      <c r="D34" s="2">
        <v>1</v>
      </c>
      <c r="E34" s="2">
        <v>0</v>
      </c>
      <c r="G34" s="2">
        <v>4</v>
      </c>
      <c r="H34" s="2">
        <v>1</v>
      </c>
      <c r="I34" s="2">
        <v>1</v>
      </c>
      <c r="J34" s="2">
        <v>1</v>
      </c>
      <c r="L34" s="2">
        <v>4</v>
      </c>
      <c r="M34" s="2">
        <v>1</v>
      </c>
      <c r="N34" s="2">
        <v>1</v>
      </c>
      <c r="O34" s="2">
        <v>0</v>
      </c>
    </row>
    <row r="35" spans="1:15" x14ac:dyDescent="0.3">
      <c r="A35" s="14"/>
      <c r="B35" s="2">
        <v>5</v>
      </c>
      <c r="C35" s="2">
        <v>1</v>
      </c>
      <c r="D35" s="2">
        <v>0</v>
      </c>
      <c r="E35" s="2">
        <v>0</v>
      </c>
      <c r="G35" s="2">
        <v>5</v>
      </c>
      <c r="H35" s="2">
        <v>1</v>
      </c>
      <c r="I35" s="2">
        <v>1</v>
      </c>
      <c r="J35" s="2">
        <v>0</v>
      </c>
      <c r="L35" s="2">
        <v>5</v>
      </c>
      <c r="M35" s="2">
        <v>0</v>
      </c>
      <c r="N35" s="2">
        <v>0</v>
      </c>
      <c r="O35" s="2">
        <v>0</v>
      </c>
    </row>
    <row r="36" spans="1:15" x14ac:dyDescent="0.3">
      <c r="A36" s="14"/>
      <c r="B36" s="2">
        <v>6</v>
      </c>
      <c r="C36" s="2">
        <v>1</v>
      </c>
      <c r="D36" s="2">
        <v>0</v>
      </c>
      <c r="E36" s="2">
        <v>0</v>
      </c>
      <c r="G36" s="2">
        <v>6</v>
      </c>
      <c r="H36" s="2">
        <v>1</v>
      </c>
      <c r="I36" s="2">
        <v>0</v>
      </c>
      <c r="J36" s="2">
        <v>0</v>
      </c>
      <c r="L36" s="2">
        <v>6</v>
      </c>
      <c r="M36" s="2">
        <v>1</v>
      </c>
      <c r="N36" s="2">
        <v>1</v>
      </c>
      <c r="O36" s="2">
        <v>0</v>
      </c>
    </row>
    <row r="37" spans="1:15" x14ac:dyDescent="0.3">
      <c r="A37" s="14"/>
      <c r="B37" s="2">
        <v>7</v>
      </c>
      <c r="C37" s="2">
        <v>1</v>
      </c>
      <c r="D37" s="2">
        <v>1</v>
      </c>
      <c r="E37" s="2">
        <v>1</v>
      </c>
      <c r="G37" s="2">
        <v>7</v>
      </c>
      <c r="H37" s="2">
        <v>0</v>
      </c>
      <c r="I37" s="2">
        <v>0</v>
      </c>
      <c r="J37" s="2">
        <v>0</v>
      </c>
      <c r="L37" s="2">
        <v>7</v>
      </c>
      <c r="M37" s="2">
        <v>1</v>
      </c>
      <c r="N37" s="2">
        <v>0</v>
      </c>
      <c r="O37" s="2">
        <v>0</v>
      </c>
    </row>
    <row r="38" spans="1:15" x14ac:dyDescent="0.3">
      <c r="A38" s="14"/>
      <c r="B38" s="2">
        <v>8</v>
      </c>
      <c r="C38" s="2">
        <v>1</v>
      </c>
      <c r="D38" s="2">
        <v>0</v>
      </c>
      <c r="E38" s="2">
        <v>0</v>
      </c>
      <c r="G38" s="2">
        <v>8</v>
      </c>
      <c r="H38" s="2">
        <v>1</v>
      </c>
      <c r="I38" s="2">
        <v>1</v>
      </c>
      <c r="J38" s="2">
        <v>0</v>
      </c>
      <c r="L38" s="2">
        <v>8</v>
      </c>
      <c r="M38" s="2">
        <v>1</v>
      </c>
      <c r="N38" s="2">
        <v>1</v>
      </c>
      <c r="O38" s="2">
        <v>0</v>
      </c>
    </row>
    <row r="39" spans="1:15" x14ac:dyDescent="0.3">
      <c r="A39" s="14"/>
      <c r="B39" s="2">
        <v>9</v>
      </c>
      <c r="C39" s="2">
        <v>1</v>
      </c>
      <c r="D39" s="2">
        <v>0</v>
      </c>
      <c r="E39" s="2">
        <v>0</v>
      </c>
      <c r="G39" s="2">
        <v>9</v>
      </c>
      <c r="H39" s="2">
        <v>1</v>
      </c>
      <c r="I39" s="2">
        <v>1</v>
      </c>
      <c r="J39" s="2">
        <v>0</v>
      </c>
      <c r="L39" s="2">
        <v>9</v>
      </c>
      <c r="M39" s="2">
        <v>1</v>
      </c>
      <c r="N39" s="2">
        <v>0</v>
      </c>
      <c r="O39" s="2">
        <v>0</v>
      </c>
    </row>
    <row r="40" spans="1:15" x14ac:dyDescent="0.3">
      <c r="A40" s="14"/>
      <c r="B40" s="2">
        <v>10</v>
      </c>
      <c r="C40" s="2">
        <v>1</v>
      </c>
      <c r="D40" s="2">
        <v>1</v>
      </c>
      <c r="E40" s="2">
        <v>0</v>
      </c>
      <c r="G40" s="2">
        <v>10</v>
      </c>
      <c r="H40" s="2">
        <v>1</v>
      </c>
      <c r="I40" s="2">
        <v>0</v>
      </c>
      <c r="J40" s="2">
        <v>0</v>
      </c>
      <c r="L40" s="2">
        <v>10</v>
      </c>
      <c r="M40" s="2">
        <v>1</v>
      </c>
      <c r="N40" s="2">
        <v>1</v>
      </c>
      <c r="O40" s="2">
        <v>1</v>
      </c>
    </row>
    <row r="41" spans="1:15" x14ac:dyDescent="0.3">
      <c r="A41" s="14"/>
      <c r="B41" s="2" t="s">
        <v>5</v>
      </c>
      <c r="C41" s="2">
        <f t="shared" ref="C41:D41" si="2">SUM(C31:C40)</f>
        <v>10</v>
      </c>
      <c r="D41" s="2">
        <f t="shared" si="2"/>
        <v>4</v>
      </c>
      <c r="E41" s="2">
        <f>SUM(E31:E40)</f>
        <v>1</v>
      </c>
      <c r="G41" s="2" t="s">
        <v>5</v>
      </c>
      <c r="H41" s="2">
        <f>SUM(H31:H40)</f>
        <v>9</v>
      </c>
      <c r="I41" s="2">
        <f>SUM(I31:I40)</f>
        <v>7</v>
      </c>
      <c r="J41" s="2">
        <f>SUM(J31:J40)</f>
        <v>3</v>
      </c>
      <c r="L41" s="2" t="s">
        <v>5</v>
      </c>
      <c r="M41" s="2">
        <f>SUM(M31:M40)</f>
        <v>9</v>
      </c>
      <c r="N41" s="2">
        <f>SUM(N31:N40)</f>
        <v>7</v>
      </c>
      <c r="O41" s="2">
        <f>SUM(O31:O40)</f>
        <v>3</v>
      </c>
    </row>
  </sheetData>
  <mergeCells count="8">
    <mergeCell ref="A17:A28"/>
    <mergeCell ref="A30:A41"/>
    <mergeCell ref="A1:O2"/>
    <mergeCell ref="R2:U2"/>
    <mergeCell ref="B3:E3"/>
    <mergeCell ref="G3:J3"/>
    <mergeCell ref="L3:O3"/>
    <mergeCell ref="A4:A15"/>
  </mergeCells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97871-0657-4241-B479-65C90BB9B454}">
  <dimension ref="A1:V41"/>
  <sheetViews>
    <sheetView workbookViewId="0">
      <selection sqref="A1:O41"/>
    </sheetView>
  </sheetViews>
  <sheetFormatPr defaultRowHeight="14.4" x14ac:dyDescent="0.3"/>
  <cols>
    <col min="1" max="1" width="13.21875" style="2" bestFit="1" customWidth="1"/>
    <col min="2" max="2" width="9.109375" style="2" bestFit="1" customWidth="1"/>
    <col min="3" max="3" width="10.33203125" style="2" bestFit="1" customWidth="1"/>
    <col min="4" max="4" width="8.109375" style="2" bestFit="1" customWidth="1"/>
    <col min="5" max="5" width="11.5546875" style="2" bestFit="1" customWidth="1"/>
    <col min="6" max="6" width="3.109375" style="2" customWidth="1"/>
    <col min="7" max="7" width="9" style="2" bestFit="1" customWidth="1"/>
    <col min="8" max="8" width="10.33203125" style="2" bestFit="1" customWidth="1"/>
    <col min="9" max="9" width="8.109375" style="2" bestFit="1" customWidth="1"/>
    <col min="10" max="10" width="11.5546875" style="2" bestFit="1" customWidth="1"/>
    <col min="11" max="11" width="3.109375" style="2" customWidth="1"/>
    <col min="12" max="12" width="11.6640625" style="2" bestFit="1" customWidth="1"/>
    <col min="13" max="13" width="10.33203125" style="2" bestFit="1" customWidth="1"/>
    <col min="14" max="14" width="8.109375" style="2" bestFit="1" customWidth="1"/>
    <col min="15" max="15" width="11.5546875" style="2" bestFit="1" customWidth="1"/>
    <col min="16" max="16" width="8.109375" style="2" bestFit="1" customWidth="1"/>
    <col min="17" max="17" width="11.109375" style="2" bestFit="1" customWidth="1"/>
    <col min="18" max="21" width="14.5546875" style="2" customWidth="1"/>
    <col min="22" max="16384" width="8.88671875" style="2"/>
  </cols>
  <sheetData>
    <row r="1" spans="1:22" ht="14.4" customHeight="1" thickBot="1" x14ac:dyDescent="0.35">
      <c r="A1" s="15" t="s">
        <v>23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22" ht="15" customHeight="1" thickBot="1" x14ac:dyDescent="0.3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R2" s="16" t="s">
        <v>26</v>
      </c>
      <c r="S2" s="17"/>
      <c r="T2" s="17"/>
      <c r="U2" s="18"/>
    </row>
    <row r="3" spans="1:22" ht="15" thickBot="1" x14ac:dyDescent="0.35">
      <c r="A3" s="2" t="s">
        <v>13</v>
      </c>
      <c r="B3" s="19" t="s">
        <v>9</v>
      </c>
      <c r="C3" s="20"/>
      <c r="D3" s="20"/>
      <c r="E3" s="21"/>
      <c r="G3" s="19" t="s">
        <v>10</v>
      </c>
      <c r="H3" s="20"/>
      <c r="I3" s="20"/>
      <c r="J3" s="21"/>
      <c r="L3" s="19" t="s">
        <v>11</v>
      </c>
      <c r="M3" s="20"/>
      <c r="N3" s="20"/>
      <c r="O3" s="21"/>
      <c r="R3" s="4" t="s">
        <v>21</v>
      </c>
      <c r="S3" s="2" t="s">
        <v>17</v>
      </c>
      <c r="T3" s="2" t="s">
        <v>18</v>
      </c>
      <c r="U3" s="5" t="s">
        <v>19</v>
      </c>
    </row>
    <row r="4" spans="1:22" x14ac:dyDescent="0.3">
      <c r="A4" s="14" t="s">
        <v>14</v>
      </c>
      <c r="B4" s="2" t="s">
        <v>1</v>
      </c>
      <c r="C4" s="2" t="s">
        <v>12</v>
      </c>
      <c r="D4" s="2" t="s">
        <v>2</v>
      </c>
      <c r="E4" s="2" t="s">
        <v>6</v>
      </c>
      <c r="G4" s="2" t="s">
        <v>0</v>
      </c>
      <c r="H4" s="2" t="s">
        <v>12</v>
      </c>
      <c r="I4" s="2" t="s">
        <v>2</v>
      </c>
      <c r="J4" s="2" t="s">
        <v>6</v>
      </c>
      <c r="L4" s="2" t="s">
        <v>8</v>
      </c>
      <c r="M4" s="2" t="s">
        <v>12</v>
      </c>
      <c r="N4" s="2" t="s">
        <v>2</v>
      </c>
      <c r="O4" s="2" t="s">
        <v>6</v>
      </c>
      <c r="R4" s="4" t="s">
        <v>12</v>
      </c>
      <c r="S4" s="2">
        <v>90</v>
      </c>
      <c r="T4" s="10">
        <f>SUM(R15,R28,R41)</f>
        <v>85</v>
      </c>
      <c r="U4" s="6">
        <f>(Table2213142[[#This Row],[Aciertos]]/Table2213142[[#This Row],[Iteraciones]])*100</f>
        <v>94.444444444444443</v>
      </c>
    </row>
    <row r="5" spans="1:22" x14ac:dyDescent="0.3">
      <c r="A5" s="14"/>
      <c r="B5" s="2">
        <v>1</v>
      </c>
      <c r="C5" s="2">
        <v>1</v>
      </c>
      <c r="D5" s="2">
        <v>1</v>
      </c>
      <c r="E5" s="2">
        <v>1</v>
      </c>
      <c r="G5" s="2">
        <v>1</v>
      </c>
      <c r="H5" s="2">
        <v>1</v>
      </c>
      <c r="I5" s="2">
        <v>1</v>
      </c>
      <c r="J5" s="2">
        <v>1</v>
      </c>
      <c r="L5" s="2">
        <v>1</v>
      </c>
      <c r="M5" s="2">
        <v>1</v>
      </c>
      <c r="N5" s="2">
        <v>1</v>
      </c>
      <c r="O5" s="2">
        <v>1</v>
      </c>
      <c r="R5" s="4" t="s">
        <v>2</v>
      </c>
      <c r="S5" s="10">
        <f>T4</f>
        <v>85</v>
      </c>
      <c r="T5" s="10">
        <f>SUM(S15,S28,S41)</f>
        <v>69</v>
      </c>
      <c r="U5" s="6">
        <f>(Table2213142[[#This Row],[Aciertos]]/Table2213142[[#This Row],[Iteraciones]])*100</f>
        <v>81.17647058823529</v>
      </c>
      <c r="V5" s="3"/>
    </row>
    <row r="6" spans="1:22" x14ac:dyDescent="0.3">
      <c r="A6" s="14"/>
      <c r="B6" s="2">
        <v>2</v>
      </c>
      <c r="C6" s="2">
        <v>1</v>
      </c>
      <c r="D6" s="2">
        <v>1</v>
      </c>
      <c r="E6" s="2">
        <v>1</v>
      </c>
      <c r="G6" s="2">
        <v>2</v>
      </c>
      <c r="H6" s="2">
        <v>1</v>
      </c>
      <c r="I6" s="2">
        <v>1</v>
      </c>
      <c r="J6" s="2">
        <v>0</v>
      </c>
      <c r="L6" s="2">
        <v>2</v>
      </c>
      <c r="M6" s="2">
        <v>1</v>
      </c>
      <c r="N6" s="2">
        <v>1</v>
      </c>
      <c r="O6" s="2">
        <v>1</v>
      </c>
      <c r="R6" s="4" t="s">
        <v>6</v>
      </c>
      <c r="S6" s="2">
        <f>S15</f>
        <v>25</v>
      </c>
      <c r="T6" s="10">
        <f>T15</f>
        <v>21</v>
      </c>
      <c r="U6" s="6">
        <f>(Table2213142[[#This Row],[Aciertos]]/Table2213142[[#This Row],[Iteraciones]])*100</f>
        <v>84</v>
      </c>
    </row>
    <row r="7" spans="1:22" x14ac:dyDescent="0.3">
      <c r="A7" s="14"/>
      <c r="B7" s="2">
        <v>3</v>
      </c>
      <c r="C7" s="2">
        <v>1</v>
      </c>
      <c r="D7" s="2">
        <v>1</v>
      </c>
      <c r="E7" s="2">
        <v>1</v>
      </c>
      <c r="G7" s="2">
        <v>3</v>
      </c>
      <c r="H7" s="2">
        <v>1</v>
      </c>
      <c r="I7" s="2">
        <v>1</v>
      </c>
      <c r="J7" s="2">
        <v>1</v>
      </c>
      <c r="L7" s="2">
        <v>3</v>
      </c>
      <c r="M7" s="2">
        <v>1</v>
      </c>
      <c r="N7" s="2">
        <v>1</v>
      </c>
      <c r="O7" s="2">
        <v>0</v>
      </c>
      <c r="R7" s="4" t="s">
        <v>3</v>
      </c>
      <c r="S7" s="2">
        <f>S15</f>
        <v>25</v>
      </c>
      <c r="T7" s="10">
        <f>T28</f>
        <v>17</v>
      </c>
      <c r="U7" s="6">
        <f>(Table2213142[[#This Row],[Aciertos]]/Table2213142[[#This Row],[Iteraciones]])*100</f>
        <v>68</v>
      </c>
    </row>
    <row r="8" spans="1:22" ht="15" thickBot="1" x14ac:dyDescent="0.35">
      <c r="A8" s="14"/>
      <c r="B8" s="2">
        <v>4</v>
      </c>
      <c r="C8" s="2">
        <v>1</v>
      </c>
      <c r="D8" s="2">
        <v>1</v>
      </c>
      <c r="E8" s="2">
        <v>1</v>
      </c>
      <c r="G8" s="2">
        <v>4</v>
      </c>
      <c r="H8" s="2">
        <v>1</v>
      </c>
      <c r="I8" s="2">
        <v>1</v>
      </c>
      <c r="J8" s="2">
        <v>1</v>
      </c>
      <c r="L8" s="2">
        <v>4</v>
      </c>
      <c r="M8" s="2">
        <v>1</v>
      </c>
      <c r="N8" s="2">
        <v>1</v>
      </c>
      <c r="O8" s="2">
        <v>1</v>
      </c>
      <c r="R8" s="7" t="s">
        <v>4</v>
      </c>
      <c r="S8" s="11">
        <f>S41</f>
        <v>18</v>
      </c>
      <c r="T8" s="11">
        <f>T41</f>
        <v>7</v>
      </c>
      <c r="U8" s="9">
        <f>(Table2213142[[#This Row],[Aciertos]]/Table2213142[[#This Row],[Iteraciones]])*100</f>
        <v>38.888888888888893</v>
      </c>
    </row>
    <row r="9" spans="1:22" x14ac:dyDescent="0.3">
      <c r="A9" s="14"/>
      <c r="B9" s="2">
        <v>5</v>
      </c>
      <c r="C9" s="2">
        <v>1</v>
      </c>
      <c r="D9" s="2">
        <v>0</v>
      </c>
      <c r="E9" s="2">
        <v>0</v>
      </c>
      <c r="G9" s="2">
        <v>5</v>
      </c>
      <c r="H9" s="2">
        <v>1</v>
      </c>
      <c r="I9" s="2">
        <v>1</v>
      </c>
      <c r="J9" s="2">
        <v>1</v>
      </c>
      <c r="L9" s="2">
        <v>5</v>
      </c>
      <c r="M9" s="2">
        <v>1</v>
      </c>
      <c r="N9" s="2">
        <v>1</v>
      </c>
      <c r="O9" s="2">
        <v>0</v>
      </c>
    </row>
    <row r="10" spans="1:22" x14ac:dyDescent="0.3">
      <c r="A10" s="14"/>
      <c r="B10" s="2">
        <v>6</v>
      </c>
      <c r="C10" s="2">
        <v>1</v>
      </c>
      <c r="D10" s="2">
        <v>1</v>
      </c>
      <c r="E10" s="2">
        <v>1</v>
      </c>
      <c r="G10" s="2">
        <v>6</v>
      </c>
      <c r="H10" s="2">
        <v>1</v>
      </c>
      <c r="I10" s="2">
        <v>1</v>
      </c>
      <c r="J10" s="2">
        <v>1</v>
      </c>
      <c r="L10" s="2">
        <v>6</v>
      </c>
      <c r="M10" s="2">
        <v>1</v>
      </c>
      <c r="N10" s="2">
        <v>1</v>
      </c>
      <c r="O10" s="2">
        <v>1</v>
      </c>
    </row>
    <row r="11" spans="1:22" x14ac:dyDescent="0.3">
      <c r="A11" s="14"/>
      <c r="B11" s="2">
        <v>7</v>
      </c>
      <c r="C11" s="2">
        <v>1</v>
      </c>
      <c r="D11" s="2">
        <v>0</v>
      </c>
      <c r="E11" s="2">
        <v>0</v>
      </c>
      <c r="G11" s="2">
        <v>7</v>
      </c>
      <c r="H11" s="2">
        <v>1</v>
      </c>
      <c r="I11" s="2">
        <v>1</v>
      </c>
      <c r="J11" s="2">
        <v>1</v>
      </c>
      <c r="L11" s="2">
        <v>7</v>
      </c>
      <c r="M11" s="2">
        <v>1</v>
      </c>
      <c r="N11" s="2">
        <v>1</v>
      </c>
      <c r="O11" s="2">
        <v>0</v>
      </c>
    </row>
    <row r="12" spans="1:22" x14ac:dyDescent="0.3">
      <c r="A12" s="14"/>
      <c r="B12" s="2">
        <v>8</v>
      </c>
      <c r="C12" s="2">
        <v>1</v>
      </c>
      <c r="D12" s="2">
        <v>1</v>
      </c>
      <c r="E12" s="2">
        <v>1</v>
      </c>
      <c r="G12" s="2">
        <v>8</v>
      </c>
      <c r="H12" s="2">
        <v>1</v>
      </c>
      <c r="I12" s="2">
        <v>0</v>
      </c>
      <c r="J12" s="2">
        <v>0</v>
      </c>
      <c r="L12" s="2">
        <v>8</v>
      </c>
      <c r="M12" s="2">
        <v>1</v>
      </c>
      <c r="N12" s="2">
        <v>1</v>
      </c>
      <c r="O12" s="2">
        <v>1</v>
      </c>
    </row>
    <row r="13" spans="1:22" x14ac:dyDescent="0.3">
      <c r="A13" s="14"/>
      <c r="B13" s="2">
        <v>9</v>
      </c>
      <c r="C13" s="2">
        <v>1</v>
      </c>
      <c r="D13" s="2">
        <v>0</v>
      </c>
      <c r="E13" s="2">
        <v>0</v>
      </c>
      <c r="G13" s="2">
        <v>9</v>
      </c>
      <c r="H13" s="2">
        <v>1</v>
      </c>
      <c r="I13" s="2">
        <v>1</v>
      </c>
      <c r="J13" s="2">
        <v>1</v>
      </c>
      <c r="L13" s="2">
        <v>9</v>
      </c>
      <c r="M13" s="2">
        <v>0</v>
      </c>
      <c r="N13" s="2">
        <v>0</v>
      </c>
      <c r="O13" s="2">
        <v>0</v>
      </c>
    </row>
    <row r="14" spans="1:22" x14ac:dyDescent="0.3">
      <c r="A14" s="14"/>
      <c r="B14" s="2">
        <v>10</v>
      </c>
      <c r="C14" s="2">
        <v>1</v>
      </c>
      <c r="D14" s="2">
        <v>1</v>
      </c>
      <c r="E14" s="2">
        <v>1</v>
      </c>
      <c r="G14" s="2">
        <v>10</v>
      </c>
      <c r="H14" s="2">
        <v>1</v>
      </c>
      <c r="I14" s="2">
        <v>1</v>
      </c>
      <c r="J14" s="2">
        <v>1</v>
      </c>
      <c r="L14" s="2">
        <v>10</v>
      </c>
      <c r="M14" s="2">
        <v>1</v>
      </c>
      <c r="N14" s="2">
        <v>1</v>
      </c>
      <c r="O14" s="2">
        <v>1</v>
      </c>
      <c r="R14" s="12" t="s">
        <v>12</v>
      </c>
      <c r="S14" s="12" t="s">
        <v>2</v>
      </c>
      <c r="T14" s="13" t="s">
        <v>6</v>
      </c>
    </row>
    <row r="15" spans="1:22" x14ac:dyDescent="0.3">
      <c r="A15" s="14"/>
      <c r="B15" s="2" t="s">
        <v>5</v>
      </c>
      <c r="C15" s="2">
        <f>SUM(C5:C14)</f>
        <v>10</v>
      </c>
      <c r="D15" s="2">
        <f>SUM(D5:D14)</f>
        <v>7</v>
      </c>
      <c r="E15" s="2">
        <f>SUM(E5:E14)</f>
        <v>7</v>
      </c>
      <c r="G15" s="2" t="s">
        <v>5</v>
      </c>
      <c r="H15" s="2">
        <f>SUM(H5:H14)</f>
        <v>10</v>
      </c>
      <c r="I15" s="2">
        <f>SUM(I5:I14)</f>
        <v>9</v>
      </c>
      <c r="J15" s="2">
        <f>SUM(J5:J14)</f>
        <v>8</v>
      </c>
      <c r="L15" s="2" t="s">
        <v>5</v>
      </c>
      <c r="M15" s="2">
        <f>SUM(M5:M14)</f>
        <v>9</v>
      </c>
      <c r="N15" s="2">
        <f>SUM(N5:N14)</f>
        <v>9</v>
      </c>
      <c r="O15" s="2">
        <f>SUM(O5:O14)</f>
        <v>6</v>
      </c>
      <c r="Q15" s="2" t="s">
        <v>5</v>
      </c>
      <c r="R15" s="2">
        <f>SUM(Table132[[#This Row],[Detectar]],Table1735[[#This Row],[Detectar]],Table11038[[#This Row],[Detectar]])</f>
        <v>29</v>
      </c>
      <c r="S15" s="2">
        <f>SUM(Table132[[#This Row],[Coger]],Table1735[[#This Row],[Coger]],Table11038[[#This Row],[Coger]])</f>
        <v>25</v>
      </c>
      <c r="T15" s="2">
        <f>SUM(Table132[[#This Row],[Dejar 15%]],Table1735[[#This Row],[Dejar 15%]],Table11038[[#This Row],[Dejar 15%]])</f>
        <v>21</v>
      </c>
    </row>
    <row r="16" spans="1:22" x14ac:dyDescent="0.3">
      <c r="A16" s="1"/>
    </row>
    <row r="17" spans="1:20" x14ac:dyDescent="0.3">
      <c r="A17" s="14" t="s">
        <v>15</v>
      </c>
      <c r="B17" s="2" t="s">
        <v>1</v>
      </c>
      <c r="C17" s="2" t="s">
        <v>12</v>
      </c>
      <c r="D17" s="2" t="s">
        <v>2</v>
      </c>
      <c r="E17" s="2" t="s">
        <v>3</v>
      </c>
      <c r="G17" s="2" t="s">
        <v>7</v>
      </c>
      <c r="H17" s="2" t="s">
        <v>12</v>
      </c>
      <c r="I17" s="2" t="s">
        <v>2</v>
      </c>
      <c r="J17" s="2" t="s">
        <v>3</v>
      </c>
      <c r="L17" s="2" t="s">
        <v>8</v>
      </c>
      <c r="M17" s="2" t="s">
        <v>12</v>
      </c>
      <c r="N17" s="2" t="s">
        <v>2</v>
      </c>
      <c r="O17" s="2" t="s">
        <v>3</v>
      </c>
    </row>
    <row r="18" spans="1:20" x14ac:dyDescent="0.3">
      <c r="A18" s="14"/>
      <c r="B18" s="2">
        <v>1</v>
      </c>
      <c r="C18" s="2">
        <v>1</v>
      </c>
      <c r="D18" s="2">
        <v>1</v>
      </c>
      <c r="E18" s="2">
        <v>0</v>
      </c>
      <c r="G18" s="2">
        <v>1</v>
      </c>
      <c r="H18" s="2">
        <v>1</v>
      </c>
      <c r="I18" s="2">
        <v>1</v>
      </c>
      <c r="J18" s="2">
        <v>0</v>
      </c>
      <c r="L18" s="2">
        <v>1</v>
      </c>
      <c r="M18" s="2">
        <v>1</v>
      </c>
      <c r="N18" s="2">
        <v>1</v>
      </c>
      <c r="O18" s="2">
        <v>0</v>
      </c>
    </row>
    <row r="19" spans="1:20" x14ac:dyDescent="0.3">
      <c r="A19" s="14"/>
      <c r="B19" s="2">
        <v>2</v>
      </c>
      <c r="C19" s="2">
        <v>1</v>
      </c>
      <c r="D19" s="2">
        <v>1</v>
      </c>
      <c r="E19" s="2">
        <v>1</v>
      </c>
      <c r="G19" s="2">
        <v>2</v>
      </c>
      <c r="H19" s="2">
        <v>1</v>
      </c>
      <c r="I19" s="2">
        <v>1</v>
      </c>
      <c r="J19" s="2">
        <v>0</v>
      </c>
      <c r="L19" s="2">
        <v>2</v>
      </c>
      <c r="M19" s="2">
        <v>1</v>
      </c>
      <c r="N19" s="2">
        <v>1</v>
      </c>
      <c r="O19" s="2">
        <v>1</v>
      </c>
    </row>
    <row r="20" spans="1:20" x14ac:dyDescent="0.3">
      <c r="A20" s="14"/>
      <c r="B20" s="2">
        <v>3</v>
      </c>
      <c r="C20" s="2">
        <v>1</v>
      </c>
      <c r="D20" s="2">
        <v>1</v>
      </c>
      <c r="E20" s="2">
        <v>1</v>
      </c>
      <c r="G20" s="2">
        <v>3</v>
      </c>
      <c r="H20" s="2">
        <v>1</v>
      </c>
      <c r="I20" s="2">
        <v>1</v>
      </c>
      <c r="J20" s="2">
        <v>1</v>
      </c>
      <c r="L20" s="2">
        <v>3</v>
      </c>
      <c r="M20" s="2">
        <v>1</v>
      </c>
      <c r="N20" s="2">
        <v>1</v>
      </c>
      <c r="O20" s="2">
        <v>1</v>
      </c>
    </row>
    <row r="21" spans="1:20" x14ac:dyDescent="0.3">
      <c r="A21" s="14"/>
      <c r="B21" s="2">
        <v>4</v>
      </c>
      <c r="C21" s="2">
        <v>1</v>
      </c>
      <c r="D21" s="2">
        <v>1</v>
      </c>
      <c r="E21" s="2">
        <v>1</v>
      </c>
      <c r="G21" s="2">
        <v>4</v>
      </c>
      <c r="H21" s="2">
        <v>1</v>
      </c>
      <c r="I21" s="2">
        <v>1</v>
      </c>
      <c r="J21" s="2">
        <v>0</v>
      </c>
      <c r="L21" s="2">
        <v>4</v>
      </c>
      <c r="M21" s="2">
        <v>1</v>
      </c>
      <c r="N21" s="2">
        <v>1</v>
      </c>
      <c r="O21" s="2">
        <v>1</v>
      </c>
    </row>
    <row r="22" spans="1:20" x14ac:dyDescent="0.3">
      <c r="A22" s="14"/>
      <c r="B22" s="2">
        <v>5</v>
      </c>
      <c r="C22" s="2">
        <v>1</v>
      </c>
      <c r="D22" s="2">
        <v>0</v>
      </c>
      <c r="E22" s="2">
        <v>0</v>
      </c>
      <c r="G22" s="2">
        <v>5</v>
      </c>
      <c r="H22" s="2">
        <v>1</v>
      </c>
      <c r="I22" s="2">
        <v>1</v>
      </c>
      <c r="J22" s="2">
        <v>1</v>
      </c>
      <c r="L22" s="2">
        <v>5</v>
      </c>
      <c r="M22" s="2">
        <v>1</v>
      </c>
      <c r="N22" s="2">
        <v>1</v>
      </c>
      <c r="O22" s="2">
        <v>1</v>
      </c>
    </row>
    <row r="23" spans="1:20" x14ac:dyDescent="0.3">
      <c r="A23" s="14"/>
      <c r="B23" s="2">
        <v>6</v>
      </c>
      <c r="C23" s="2">
        <v>1</v>
      </c>
      <c r="D23" s="2">
        <v>0</v>
      </c>
      <c r="E23" s="2">
        <v>0</v>
      </c>
      <c r="G23" s="2">
        <v>6</v>
      </c>
      <c r="H23" s="2">
        <v>1</v>
      </c>
      <c r="I23" s="2">
        <v>1</v>
      </c>
      <c r="J23" s="2">
        <v>0</v>
      </c>
      <c r="L23" s="2">
        <v>6</v>
      </c>
      <c r="M23" s="2">
        <v>0</v>
      </c>
      <c r="N23" s="2">
        <v>0</v>
      </c>
      <c r="O23" s="2">
        <v>0</v>
      </c>
    </row>
    <row r="24" spans="1:20" x14ac:dyDescent="0.3">
      <c r="A24" s="14"/>
      <c r="B24" s="2">
        <v>7</v>
      </c>
      <c r="C24" s="2">
        <v>1</v>
      </c>
      <c r="D24" s="2">
        <v>1</v>
      </c>
      <c r="E24" s="2">
        <v>0</v>
      </c>
      <c r="G24" s="2">
        <v>7</v>
      </c>
      <c r="H24" s="2">
        <v>1</v>
      </c>
      <c r="I24" s="2">
        <v>1</v>
      </c>
      <c r="J24" s="2">
        <v>1</v>
      </c>
      <c r="L24" s="2">
        <v>7</v>
      </c>
      <c r="M24" s="2">
        <v>1</v>
      </c>
      <c r="N24" s="2">
        <v>1</v>
      </c>
      <c r="O24" s="2">
        <v>1</v>
      </c>
    </row>
    <row r="25" spans="1:20" x14ac:dyDescent="0.3">
      <c r="A25" s="14"/>
      <c r="B25" s="2">
        <v>8</v>
      </c>
      <c r="C25" s="2">
        <v>1</v>
      </c>
      <c r="D25" s="2">
        <v>1</v>
      </c>
      <c r="E25" s="2">
        <v>1</v>
      </c>
      <c r="G25" s="2">
        <v>8</v>
      </c>
      <c r="H25" s="2">
        <v>1</v>
      </c>
      <c r="I25" s="2">
        <v>1</v>
      </c>
      <c r="J25" s="2">
        <v>1</v>
      </c>
      <c r="L25" s="2">
        <v>8</v>
      </c>
      <c r="M25" s="2">
        <v>1</v>
      </c>
      <c r="N25" s="2">
        <v>1</v>
      </c>
      <c r="O25" s="2">
        <v>0</v>
      </c>
    </row>
    <row r="26" spans="1:20" x14ac:dyDescent="0.3">
      <c r="A26" s="14"/>
      <c r="B26" s="2">
        <v>9</v>
      </c>
      <c r="C26" s="2">
        <v>1</v>
      </c>
      <c r="D26" s="2">
        <v>1</v>
      </c>
      <c r="E26" s="2">
        <v>1</v>
      </c>
      <c r="G26" s="2">
        <v>9</v>
      </c>
      <c r="H26" s="2">
        <v>1</v>
      </c>
      <c r="I26" s="2">
        <v>1</v>
      </c>
      <c r="J26" s="2">
        <v>1</v>
      </c>
      <c r="L26" s="2">
        <v>9</v>
      </c>
      <c r="M26" s="2">
        <v>1</v>
      </c>
      <c r="N26" s="2">
        <v>1</v>
      </c>
      <c r="O26" s="2">
        <v>1</v>
      </c>
    </row>
    <row r="27" spans="1:20" x14ac:dyDescent="0.3">
      <c r="A27" s="14"/>
      <c r="B27" s="2">
        <v>10</v>
      </c>
      <c r="C27" s="2">
        <v>1</v>
      </c>
      <c r="D27" s="2">
        <v>1</v>
      </c>
      <c r="E27" s="2">
        <v>1</v>
      </c>
      <c r="G27" s="2">
        <v>10</v>
      </c>
      <c r="H27" s="2">
        <v>1</v>
      </c>
      <c r="I27" s="2">
        <v>1</v>
      </c>
      <c r="J27" s="2">
        <v>0</v>
      </c>
      <c r="L27" s="2">
        <v>10</v>
      </c>
      <c r="M27" s="2">
        <v>0</v>
      </c>
      <c r="N27" s="2">
        <v>0</v>
      </c>
      <c r="O27" s="2">
        <v>0</v>
      </c>
      <c r="R27" s="12" t="s">
        <v>12</v>
      </c>
      <c r="S27" s="12" t="s">
        <v>2</v>
      </c>
      <c r="T27" s="13" t="s">
        <v>3</v>
      </c>
    </row>
    <row r="28" spans="1:20" x14ac:dyDescent="0.3">
      <c r="A28" s="14"/>
      <c r="B28" s="2" t="s">
        <v>5</v>
      </c>
      <c r="C28" s="2">
        <f>SUM(C18:C27)</f>
        <v>10</v>
      </c>
      <c r="D28" s="2">
        <f t="shared" ref="D28:E28" si="0">SUM(D18:D27)</f>
        <v>8</v>
      </c>
      <c r="E28" s="2">
        <f t="shared" si="0"/>
        <v>6</v>
      </c>
      <c r="G28" s="2" t="s">
        <v>5</v>
      </c>
      <c r="H28" s="2">
        <f>SUM(H18:H27)</f>
        <v>10</v>
      </c>
      <c r="I28" s="2">
        <f>SUM(I18:I27)</f>
        <v>10</v>
      </c>
      <c r="J28" s="2">
        <f>SUM(J18:J27)</f>
        <v>5</v>
      </c>
      <c r="L28" s="2" t="s">
        <v>5</v>
      </c>
      <c r="M28" s="2">
        <f>SUM(M18:M27)</f>
        <v>8</v>
      </c>
      <c r="N28" s="2">
        <f>SUM(N18:N27)</f>
        <v>8</v>
      </c>
      <c r="O28" s="2">
        <f>SUM(O18:O27)</f>
        <v>6</v>
      </c>
      <c r="Q28" s="2" t="s">
        <v>5</v>
      </c>
      <c r="R28" s="2">
        <f>SUM(Table1533[[#This Row],[Detectar]],Table15836[[#This Row],[Detectar]],Table151139[[#This Row],[Detectar]])</f>
        <v>28</v>
      </c>
      <c r="S28" s="2">
        <f>SUM(Table1533[[#This Row],[Coger]],Table15836[[#This Row],[Coger]],Table151139[[#This Row],[Coger]])</f>
        <v>26</v>
      </c>
      <c r="T28" s="2">
        <f>SUM(Table1533[[#This Row],[Dejar 10%]],Table15836[[#This Row],[Dejar 10%]],Table151139[[#This Row],[Dejar 10%]])</f>
        <v>17</v>
      </c>
    </row>
    <row r="29" spans="1:20" x14ac:dyDescent="0.3">
      <c r="A29" s="1"/>
    </row>
    <row r="30" spans="1:20" x14ac:dyDescent="0.3">
      <c r="A30" s="14" t="s">
        <v>16</v>
      </c>
      <c r="B30" s="2" t="s">
        <v>1</v>
      </c>
      <c r="C30" s="2" t="s">
        <v>12</v>
      </c>
      <c r="D30" s="2" t="s">
        <v>2</v>
      </c>
      <c r="E30" s="2" t="s">
        <v>4</v>
      </c>
      <c r="G30" s="2" t="s">
        <v>7</v>
      </c>
      <c r="H30" s="2" t="s">
        <v>12</v>
      </c>
      <c r="I30" s="2" t="s">
        <v>2</v>
      </c>
      <c r="J30" s="2" t="s">
        <v>4</v>
      </c>
      <c r="L30" s="2" t="s">
        <v>8</v>
      </c>
      <c r="M30" s="2" t="s">
        <v>12</v>
      </c>
      <c r="N30" s="2" t="s">
        <v>2</v>
      </c>
      <c r="O30" s="2" t="s">
        <v>4</v>
      </c>
    </row>
    <row r="31" spans="1:20" x14ac:dyDescent="0.3">
      <c r="A31" s="14"/>
      <c r="B31" s="2">
        <v>1</v>
      </c>
      <c r="C31" s="2">
        <v>1</v>
      </c>
      <c r="D31" s="2">
        <v>0</v>
      </c>
      <c r="E31" s="2">
        <v>0</v>
      </c>
      <c r="G31" s="2">
        <v>1</v>
      </c>
      <c r="H31" s="2">
        <v>1</v>
      </c>
      <c r="I31" s="2">
        <v>1</v>
      </c>
      <c r="J31" s="2">
        <v>1</v>
      </c>
      <c r="L31" s="2">
        <v>1</v>
      </c>
      <c r="M31" s="2">
        <v>1</v>
      </c>
      <c r="N31" s="2">
        <v>1</v>
      </c>
      <c r="O31" s="2">
        <v>1</v>
      </c>
    </row>
    <row r="32" spans="1:20" x14ac:dyDescent="0.3">
      <c r="A32" s="14"/>
      <c r="B32" s="2">
        <v>2</v>
      </c>
      <c r="C32" s="2">
        <v>1</v>
      </c>
      <c r="D32" s="2">
        <v>0</v>
      </c>
      <c r="E32" s="2">
        <v>0</v>
      </c>
      <c r="G32" s="2">
        <v>2</v>
      </c>
      <c r="H32" s="2">
        <v>1</v>
      </c>
      <c r="I32" s="2">
        <v>1</v>
      </c>
      <c r="J32" s="2">
        <v>1</v>
      </c>
      <c r="L32" s="2">
        <v>2</v>
      </c>
      <c r="M32" s="2">
        <v>1</v>
      </c>
      <c r="N32" s="2">
        <v>1</v>
      </c>
      <c r="O32" s="2">
        <v>0</v>
      </c>
    </row>
    <row r="33" spans="1:20" x14ac:dyDescent="0.3">
      <c r="A33" s="14"/>
      <c r="B33" s="2">
        <v>3</v>
      </c>
      <c r="C33" s="2">
        <v>1</v>
      </c>
      <c r="D33" s="2">
        <v>1</v>
      </c>
      <c r="E33" s="2">
        <v>0</v>
      </c>
      <c r="G33" s="2">
        <v>3</v>
      </c>
      <c r="H33" s="2">
        <v>1</v>
      </c>
      <c r="I33" s="2">
        <v>1</v>
      </c>
      <c r="J33" s="2">
        <v>0</v>
      </c>
      <c r="L33" s="2">
        <v>3</v>
      </c>
      <c r="M33" s="2">
        <v>1</v>
      </c>
      <c r="N33" s="2">
        <v>1</v>
      </c>
      <c r="O33" s="2">
        <v>1</v>
      </c>
    </row>
    <row r="34" spans="1:20" x14ac:dyDescent="0.3">
      <c r="A34" s="14"/>
      <c r="B34" s="2">
        <v>4</v>
      </c>
      <c r="C34" s="2">
        <v>1</v>
      </c>
      <c r="D34" s="2">
        <v>1</v>
      </c>
      <c r="E34" s="2">
        <v>0</v>
      </c>
      <c r="G34" s="2">
        <v>4</v>
      </c>
      <c r="H34" s="2">
        <v>1</v>
      </c>
      <c r="I34" s="2">
        <v>1</v>
      </c>
      <c r="J34" s="2">
        <v>1</v>
      </c>
      <c r="L34" s="2">
        <v>4</v>
      </c>
      <c r="M34" s="2">
        <v>1</v>
      </c>
      <c r="N34" s="2">
        <v>1</v>
      </c>
      <c r="O34" s="2">
        <v>0</v>
      </c>
    </row>
    <row r="35" spans="1:20" x14ac:dyDescent="0.3">
      <c r="A35" s="14"/>
      <c r="B35" s="2">
        <v>5</v>
      </c>
      <c r="C35" s="2">
        <v>1</v>
      </c>
      <c r="D35" s="2">
        <v>0</v>
      </c>
      <c r="E35" s="2">
        <v>0</v>
      </c>
      <c r="G35" s="2">
        <v>5</v>
      </c>
      <c r="H35" s="2">
        <v>1</v>
      </c>
      <c r="I35" s="2">
        <v>1</v>
      </c>
      <c r="J35" s="2">
        <v>0</v>
      </c>
      <c r="L35" s="2">
        <v>5</v>
      </c>
      <c r="M35" s="2">
        <v>0</v>
      </c>
      <c r="N35" s="2">
        <v>0</v>
      </c>
      <c r="O35" s="2">
        <v>0</v>
      </c>
    </row>
    <row r="36" spans="1:20" x14ac:dyDescent="0.3">
      <c r="A36" s="14"/>
      <c r="B36" s="2">
        <v>6</v>
      </c>
      <c r="C36" s="2">
        <v>1</v>
      </c>
      <c r="D36" s="2">
        <v>0</v>
      </c>
      <c r="E36" s="2">
        <v>0</v>
      </c>
      <c r="G36" s="2">
        <v>6</v>
      </c>
      <c r="H36" s="2">
        <v>1</v>
      </c>
      <c r="I36" s="2">
        <v>0</v>
      </c>
      <c r="J36" s="2">
        <v>0</v>
      </c>
      <c r="L36" s="2">
        <v>6</v>
      </c>
      <c r="M36" s="2">
        <v>1</v>
      </c>
      <c r="N36" s="2">
        <v>1</v>
      </c>
      <c r="O36" s="2">
        <v>0</v>
      </c>
    </row>
    <row r="37" spans="1:20" x14ac:dyDescent="0.3">
      <c r="A37" s="14"/>
      <c r="B37" s="2">
        <v>7</v>
      </c>
      <c r="C37" s="2">
        <v>1</v>
      </c>
      <c r="D37" s="2">
        <v>1</v>
      </c>
      <c r="E37" s="2">
        <v>1</v>
      </c>
      <c r="G37" s="2">
        <v>7</v>
      </c>
      <c r="H37" s="2">
        <v>0</v>
      </c>
      <c r="I37" s="2">
        <v>0</v>
      </c>
      <c r="J37" s="2">
        <v>0</v>
      </c>
      <c r="L37" s="2">
        <v>7</v>
      </c>
      <c r="M37" s="2">
        <v>1</v>
      </c>
      <c r="N37" s="2">
        <v>0</v>
      </c>
      <c r="O37" s="2">
        <v>0</v>
      </c>
    </row>
    <row r="38" spans="1:20" x14ac:dyDescent="0.3">
      <c r="A38" s="14"/>
      <c r="B38" s="2">
        <v>8</v>
      </c>
      <c r="C38" s="2">
        <v>1</v>
      </c>
      <c r="D38" s="2">
        <v>0</v>
      </c>
      <c r="E38" s="2">
        <v>0</v>
      </c>
      <c r="G38" s="2">
        <v>8</v>
      </c>
      <c r="H38" s="2">
        <v>1</v>
      </c>
      <c r="I38" s="2">
        <v>1</v>
      </c>
      <c r="J38" s="2">
        <v>0</v>
      </c>
      <c r="L38" s="2">
        <v>8</v>
      </c>
      <c r="M38" s="2">
        <v>1</v>
      </c>
      <c r="N38" s="2">
        <v>1</v>
      </c>
      <c r="O38" s="2">
        <v>0</v>
      </c>
    </row>
    <row r="39" spans="1:20" x14ac:dyDescent="0.3">
      <c r="A39" s="14"/>
      <c r="B39" s="2">
        <v>9</v>
      </c>
      <c r="C39" s="2">
        <v>1</v>
      </c>
      <c r="D39" s="2">
        <v>0</v>
      </c>
      <c r="E39" s="2">
        <v>0</v>
      </c>
      <c r="G39" s="2">
        <v>9</v>
      </c>
      <c r="H39" s="2">
        <v>1</v>
      </c>
      <c r="I39" s="2">
        <v>1</v>
      </c>
      <c r="J39" s="2">
        <v>0</v>
      </c>
      <c r="L39" s="2">
        <v>9</v>
      </c>
      <c r="M39" s="2">
        <v>1</v>
      </c>
      <c r="N39" s="2">
        <v>0</v>
      </c>
      <c r="O39" s="2">
        <v>0</v>
      </c>
    </row>
    <row r="40" spans="1:20" x14ac:dyDescent="0.3">
      <c r="A40" s="14"/>
      <c r="B40" s="2">
        <v>10</v>
      </c>
      <c r="C40" s="2">
        <v>1</v>
      </c>
      <c r="D40" s="2">
        <v>1</v>
      </c>
      <c r="E40" s="2">
        <v>0</v>
      </c>
      <c r="G40" s="2">
        <v>10</v>
      </c>
      <c r="H40" s="2">
        <v>1</v>
      </c>
      <c r="I40" s="2">
        <v>0</v>
      </c>
      <c r="J40" s="2">
        <v>0</v>
      </c>
      <c r="L40" s="2">
        <v>10</v>
      </c>
      <c r="M40" s="2">
        <v>1</v>
      </c>
      <c r="N40" s="2">
        <v>1</v>
      </c>
      <c r="O40" s="2">
        <v>1</v>
      </c>
      <c r="R40" s="12" t="s">
        <v>12</v>
      </c>
      <c r="S40" s="12" t="s">
        <v>2</v>
      </c>
      <c r="T40" s="13" t="s">
        <v>4</v>
      </c>
    </row>
    <row r="41" spans="1:20" x14ac:dyDescent="0.3">
      <c r="A41" s="14"/>
      <c r="B41" s="2" t="s">
        <v>5</v>
      </c>
      <c r="C41" s="2">
        <f t="shared" ref="C41:D41" si="1">SUM(C31:C40)</f>
        <v>10</v>
      </c>
      <c r="D41" s="2">
        <f t="shared" si="1"/>
        <v>4</v>
      </c>
      <c r="E41" s="2">
        <f>SUM(E31:E40)</f>
        <v>1</v>
      </c>
      <c r="G41" s="2" t="s">
        <v>5</v>
      </c>
      <c r="H41" s="2">
        <f>SUM(H31:H40)</f>
        <v>9</v>
      </c>
      <c r="I41" s="2">
        <f>SUM(I31:I40)</f>
        <v>7</v>
      </c>
      <c r="J41" s="2">
        <f>SUM(J31:J40)</f>
        <v>3</v>
      </c>
      <c r="L41" s="2" t="s">
        <v>5</v>
      </c>
      <c r="M41" s="2">
        <f>SUM(M31:M40)</f>
        <v>9</v>
      </c>
      <c r="N41" s="2">
        <f>SUM(N31:N40)</f>
        <v>7</v>
      </c>
      <c r="O41" s="2">
        <f>SUM(O31:O40)</f>
        <v>3</v>
      </c>
      <c r="Q41" s="2" t="s">
        <v>5</v>
      </c>
      <c r="R41" s="2">
        <f>SUM(Table15634[[#This Row],[Detectar]],Table156937[[#This Row],[Detectar]],Table1561240[[#This Row],[Detectar]])</f>
        <v>28</v>
      </c>
      <c r="S41" s="2">
        <f>SUM(Table15634[[#This Row],[Coger]],Table156937[[#This Row],[Coger]],Table1561240[[#This Row],[Coger]])</f>
        <v>18</v>
      </c>
      <c r="T41" s="2">
        <f>SUM(Table15634[[#This Row],[Dejar 5%]],Table156937[[#This Row],[Dejar 5%]],Table1561240[[#This Row],[Dejar 5%]])</f>
        <v>7</v>
      </c>
    </row>
  </sheetData>
  <mergeCells count="8">
    <mergeCell ref="A17:A28"/>
    <mergeCell ref="A30:A41"/>
    <mergeCell ref="A1:O2"/>
    <mergeCell ref="R2:U2"/>
    <mergeCell ref="B3:E3"/>
    <mergeCell ref="G3:J3"/>
    <mergeCell ref="L3:O3"/>
    <mergeCell ref="A4:A15"/>
  </mergeCells>
  <pageMargins left="0.7" right="0.7" top="0.75" bottom="0.75" header="0.3" footer="0.3"/>
  <ignoredErrors>
    <ignoredError sqref="C31:D40" calculatedColumn="1"/>
  </ignoredErrors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Sistema1</vt:lpstr>
      <vt:lpstr>Sistema1_1</vt:lpstr>
      <vt:lpstr>Sistema1_2</vt:lpstr>
      <vt:lpstr>Sistema3</vt:lpstr>
      <vt:lpstr>Sistema3_1</vt:lpstr>
      <vt:lpstr>Sistema3_2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dtertre59</dc:creator>
  <cp:lastModifiedBy>David Tertre</cp:lastModifiedBy>
  <cp:lastPrinted>2024-06-10T19:26:24Z</cp:lastPrinted>
  <dcterms:created xsi:type="dcterms:W3CDTF">2015-06-05T18:17:20Z</dcterms:created>
  <dcterms:modified xsi:type="dcterms:W3CDTF">2024-06-13T21:26:12Z</dcterms:modified>
</cp:coreProperties>
</file>