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slicers/slicer1.xml" ContentType="application/vnd.ms-excel.slicer+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D:\x\Project\Excel Projects\'Project1_AgriTracker\"/>
    </mc:Choice>
  </mc:AlternateContent>
  <xr:revisionPtr revIDLastSave="0" documentId="13_ncr:1_{A291D3FE-CEC3-43A0-8437-0418D407986F}" xr6:coauthVersionLast="47" xr6:coauthVersionMax="47" xr10:uidLastSave="{00000000-0000-0000-0000-000000000000}"/>
  <bookViews>
    <workbookView xWindow="-108" yWindow="-108" windowWidth="23256" windowHeight="12456" activeTab="1" xr2:uid="{EB04800A-CAD1-4366-96F6-FA66C781BB37}"/>
  </bookViews>
  <sheets>
    <sheet name="Cover" sheetId="11" r:id="rId1"/>
    <sheet name="Executive Summary" sheetId="10" r:id="rId2"/>
    <sheet name="RAW DATA" sheetId="1" r:id="rId3"/>
    <sheet name="Clean_Data" sheetId="2" r:id="rId4"/>
    <sheet name="Analysis" sheetId="3" r:id="rId5"/>
    <sheet name="Pivot_Backend    " sheetId="6" r:id="rId6"/>
    <sheet name="Dashboard" sheetId="8" r:id="rId7"/>
  </sheets>
  <definedNames>
    <definedName name="_xlnm._FilterDatabase" localSheetId="3" hidden="1">Clean_Data!$A$1:$N$301</definedName>
    <definedName name="Slicer_Crop_Type">#N/A</definedName>
    <definedName name="Slicer_Crop_Type1">#N/A</definedName>
    <definedName name="Slicer_Distict">#N/A</definedName>
    <definedName name="Slicer_Districts">#N/A</definedName>
    <definedName name="Slicer_Irrigation_Type">#N/A</definedName>
    <definedName name="Slicer_Rainfall_bands">#N/A</definedName>
    <definedName name="Slicer_Season">#N/A</definedName>
    <definedName name="Slicer_Soil_Type">#N/A</definedName>
    <definedName name="Slicer_Soil_types">#N/A</definedName>
    <definedName name="Slicer_Year">#N/A</definedName>
    <definedName name="Slicer_Year1">#N/A</definedName>
  </definedNames>
  <calcPr calcId="18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5"/>
        <x14:slicerCache r:id="rId16"/>
        <x14:slicerCache r:id="rId17"/>
        <x14:slicerCache r:id="rId18"/>
        <x14:slicerCache r:id="rId19"/>
      </x15:slicerCaches>
    </ext>
  </extLst>
</workbook>
</file>

<file path=xl/calcChain.xml><?xml version="1.0" encoding="utf-8"?>
<calcChain xmlns="http://schemas.openxmlformats.org/spreadsheetml/2006/main">
  <c r="N2" i="2" l="1"/>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D72" i="3"/>
  <c r="D73" i="3"/>
  <c r="D71" i="3"/>
  <c r="C72" i="3"/>
  <c r="C73" i="3"/>
  <c r="C71" i="3"/>
  <c r="B72" i="3"/>
  <c r="B73" i="3"/>
  <c r="B71" i="3"/>
  <c r="C46" i="3"/>
  <c r="C47" i="3"/>
  <c r="C48" i="3"/>
  <c r="C49" i="3"/>
  <c r="C45" i="3"/>
  <c r="B46" i="3"/>
  <c r="D46" i="3" s="1"/>
  <c r="B47" i="3"/>
  <c r="B48" i="3"/>
  <c r="B49" i="3"/>
  <c r="B45" i="3"/>
  <c r="D45" i="3" s="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2" i="2"/>
  <c r="D28" i="3"/>
  <c r="D29" i="3"/>
  <c r="D30" i="3"/>
  <c r="D31" i="3"/>
  <c r="D32" i="3"/>
  <c r="D33" i="3"/>
  <c r="D34" i="3"/>
  <c r="D27" i="3"/>
  <c r="C28" i="3"/>
  <c r="C29" i="3"/>
  <c r="C30" i="3"/>
  <c r="C31" i="3"/>
  <c r="C32" i="3"/>
  <c r="C33" i="3"/>
  <c r="C34" i="3"/>
  <c r="C27" i="3"/>
  <c r="B27" i="3"/>
  <c r="B28" i="3"/>
  <c r="B29" i="3"/>
  <c r="B30" i="3"/>
  <c r="B31" i="3"/>
  <c r="B32" i="3"/>
  <c r="B33" i="3"/>
  <c r="B34" i="3"/>
  <c r="B9" i="3"/>
  <c r="B10" i="3"/>
  <c r="B11" i="3"/>
  <c r="B12" i="3"/>
  <c r="B13" i="3"/>
  <c r="B14" i="3"/>
  <c r="B15" i="3"/>
  <c r="B16" i="3"/>
  <c r="B17" i="3"/>
  <c r="C9" i="3"/>
  <c r="C10" i="3"/>
  <c r="C11" i="3"/>
  <c r="C12" i="3"/>
  <c r="C13" i="3"/>
  <c r="C14" i="3"/>
  <c r="C15" i="3"/>
  <c r="C16" i="3"/>
  <c r="C17" i="3"/>
  <c r="C8" i="3"/>
  <c r="B8" i="3"/>
  <c r="B59" i="3" l="1"/>
  <c r="D47" i="3"/>
  <c r="D49" i="3"/>
  <c r="D48" i="3"/>
  <c r="B60" i="3"/>
  <c r="B58" i="3"/>
</calcChain>
</file>

<file path=xl/sharedStrings.xml><?xml version="1.0" encoding="utf-8"?>
<sst xmlns="http://schemas.openxmlformats.org/spreadsheetml/2006/main" count="4341" uniqueCount="443">
  <si>
    <t>Record_ID</t>
  </si>
  <si>
    <t>District</t>
  </si>
  <si>
    <t>Crop_Type</t>
  </si>
  <si>
    <t>Season</t>
  </si>
  <si>
    <t>Soil_Type</t>
  </si>
  <si>
    <t>Rainfall_mm</t>
  </si>
  <si>
    <t>Temperature_Celsius</t>
  </si>
  <si>
    <t>Irrigation_Type</t>
  </si>
  <si>
    <t>Input_Cost_INR</t>
  </si>
  <si>
    <t>Yield_Quintal_per_Hectare</t>
  </si>
  <si>
    <t>Farmer_ID</t>
  </si>
  <si>
    <t>Year</t>
  </si>
  <si>
    <t>REC001</t>
  </si>
  <si>
    <t>Cuttack</t>
  </si>
  <si>
    <t>Rice</t>
  </si>
  <si>
    <t>Zaid</t>
  </si>
  <si>
    <t>Red</t>
  </si>
  <si>
    <t>Rainfed</t>
  </si>
  <si>
    <t>F006</t>
  </si>
  <si>
    <t>REC002</t>
  </si>
  <si>
    <t>Kendrapara</t>
  </si>
  <si>
    <t>Kharif</t>
  </si>
  <si>
    <t>Alluvial</t>
  </si>
  <si>
    <t>F045</t>
  </si>
  <si>
    <t>REC003</t>
  </si>
  <si>
    <t>Sugarcane</t>
  </si>
  <si>
    <t>Rabi</t>
  </si>
  <si>
    <t>Sandy</t>
  </si>
  <si>
    <t>Canal</t>
  </si>
  <si>
    <t>F010</t>
  </si>
  <si>
    <t>REC004</t>
  </si>
  <si>
    <t>Sambalpur</t>
  </si>
  <si>
    <t>Wheat</t>
  </si>
  <si>
    <t>Laterite</t>
  </si>
  <si>
    <t>Drip</t>
  </si>
  <si>
    <t>F035</t>
  </si>
  <si>
    <t>REC005</t>
  </si>
  <si>
    <t>F003</t>
  </si>
  <si>
    <t>REC006</t>
  </si>
  <si>
    <t>Ganjam</t>
  </si>
  <si>
    <t>Cotton</t>
  </si>
  <si>
    <t>Black</t>
  </si>
  <si>
    <t>Sprinkler</t>
  </si>
  <si>
    <t>F024</t>
  </si>
  <si>
    <t>REC007</t>
  </si>
  <si>
    <t>F041</t>
  </si>
  <si>
    <t>REC008</t>
  </si>
  <si>
    <t>Bhadrak</t>
  </si>
  <si>
    <t>F026</t>
  </si>
  <si>
    <t>REC009</t>
  </si>
  <si>
    <t>F048</t>
  </si>
  <si>
    <t>REC010</t>
  </si>
  <si>
    <t>unknown</t>
  </si>
  <si>
    <t>F033</t>
  </si>
  <si>
    <t>REC011</t>
  </si>
  <si>
    <t>F039</t>
  </si>
  <si>
    <t>REC012</t>
  </si>
  <si>
    <t>F019</t>
  </si>
  <si>
    <t>REC013</t>
  </si>
  <si>
    <t>Puri</t>
  </si>
  <si>
    <t>Pulses</t>
  </si>
  <si>
    <t>REC014</t>
  </si>
  <si>
    <t>Angul</t>
  </si>
  <si>
    <t>rainfed</t>
  </si>
  <si>
    <t>F008</t>
  </si>
  <si>
    <t>REC015</t>
  </si>
  <si>
    <t>Balasore</t>
  </si>
  <si>
    <t>RAINFED</t>
  </si>
  <si>
    <t>F049</t>
  </si>
  <si>
    <t>REC016</t>
  </si>
  <si>
    <t>Maize</t>
  </si>
  <si>
    <t>SPRINKLER</t>
  </si>
  <si>
    <t>REC017</t>
  </si>
  <si>
    <t>F002</t>
  </si>
  <si>
    <t>REC018</t>
  </si>
  <si>
    <t>F022</t>
  </si>
  <si>
    <t>REC019</t>
  </si>
  <si>
    <t>F027</t>
  </si>
  <si>
    <t>REC020</t>
  </si>
  <si>
    <t>F007</t>
  </si>
  <si>
    <t>REC021</t>
  </si>
  <si>
    <t>Groundnut</t>
  </si>
  <si>
    <t>F016</t>
  </si>
  <si>
    <t>REC022</t>
  </si>
  <si>
    <t>Jajpur</t>
  </si>
  <si>
    <t>F014</t>
  </si>
  <si>
    <t>REC023</t>
  </si>
  <si>
    <t>Khordha</t>
  </si>
  <si>
    <t>F047</t>
  </si>
  <si>
    <t>REC024</t>
  </si>
  <si>
    <t>F038</t>
  </si>
  <si>
    <t>REC025</t>
  </si>
  <si>
    <t>REC026</t>
  </si>
  <si>
    <t>F046</t>
  </si>
  <si>
    <t>REC027</t>
  </si>
  <si>
    <t>F001</t>
  </si>
  <si>
    <t>REC028</t>
  </si>
  <si>
    <t>REC029</t>
  </si>
  <si>
    <t>F043</t>
  </si>
  <si>
    <t>REC030</t>
  </si>
  <si>
    <t>drip</t>
  </si>
  <si>
    <t>REC031</t>
  </si>
  <si>
    <t>F009</t>
  </si>
  <si>
    <t>REC032</t>
  </si>
  <si>
    <t>REC033</t>
  </si>
  <si>
    <t>REC034</t>
  </si>
  <si>
    <t>REC035</t>
  </si>
  <si>
    <t>Soybean</t>
  </si>
  <si>
    <t>REC036</t>
  </si>
  <si>
    <t>F015</t>
  </si>
  <si>
    <t>REC037</t>
  </si>
  <si>
    <t>F044</t>
  </si>
  <si>
    <t>REC038</t>
  </si>
  <si>
    <t>F023</t>
  </si>
  <si>
    <t>REC039</t>
  </si>
  <si>
    <t>REC040</t>
  </si>
  <si>
    <t>REC041</t>
  </si>
  <si>
    <t>F025</t>
  </si>
  <si>
    <t>REC042</t>
  </si>
  <si>
    <t>F042</t>
  </si>
  <si>
    <t>REC043</t>
  </si>
  <si>
    <t>REC044</t>
  </si>
  <si>
    <t>F031</t>
  </si>
  <si>
    <t>REC045</t>
  </si>
  <si>
    <t>REC046</t>
  </si>
  <si>
    <t>REC047</t>
  </si>
  <si>
    <t>sprinkler</t>
  </si>
  <si>
    <t>REC048</t>
  </si>
  <si>
    <t>REC049</t>
  </si>
  <si>
    <t>REC050</t>
  </si>
  <si>
    <t>F050</t>
  </si>
  <si>
    <t>REC051</t>
  </si>
  <si>
    <t>REC052</t>
  </si>
  <si>
    <t>REC053</t>
  </si>
  <si>
    <t>F030</t>
  </si>
  <si>
    <t>REC054</t>
  </si>
  <si>
    <t>REC055</t>
  </si>
  <si>
    <t>REC056</t>
  </si>
  <si>
    <t>REC057</t>
  </si>
  <si>
    <t>F020</t>
  </si>
  <si>
    <t>REC058</t>
  </si>
  <si>
    <t>REC059</t>
  </si>
  <si>
    <t>REC060</t>
  </si>
  <si>
    <t>REC061</t>
  </si>
  <si>
    <t>REC062</t>
  </si>
  <si>
    <t>REC063</t>
  </si>
  <si>
    <t>REC064</t>
  </si>
  <si>
    <t>REC065</t>
  </si>
  <si>
    <t>REC066</t>
  </si>
  <si>
    <t>REC067</t>
  </si>
  <si>
    <t>REC068</t>
  </si>
  <si>
    <t>F018</t>
  </si>
  <si>
    <t>REC069</t>
  </si>
  <si>
    <t>REC070</t>
  </si>
  <si>
    <t>F005</t>
  </si>
  <si>
    <t>REC071</t>
  </si>
  <si>
    <t>REC072</t>
  </si>
  <si>
    <t>F040</t>
  </si>
  <si>
    <t>REC073</t>
  </si>
  <si>
    <t>CANAL</t>
  </si>
  <si>
    <t>REC074</t>
  </si>
  <si>
    <t>F017</t>
  </si>
  <si>
    <t>REC075</t>
  </si>
  <si>
    <t>F011</t>
  </si>
  <si>
    <t>REC076</t>
  </si>
  <si>
    <t>F032</t>
  </si>
  <si>
    <t>REC077</t>
  </si>
  <si>
    <t>F037</t>
  </si>
  <si>
    <t>REC078</t>
  </si>
  <si>
    <t>REC079</t>
  </si>
  <si>
    <t>REC080</t>
  </si>
  <si>
    <t>REC081</t>
  </si>
  <si>
    <t>REC082</t>
  </si>
  <si>
    <t>REC083</t>
  </si>
  <si>
    <t>REC084</t>
  </si>
  <si>
    <t>REC085</t>
  </si>
  <si>
    <t>REC086</t>
  </si>
  <si>
    <t>F013</t>
  </si>
  <si>
    <t>REC087</t>
  </si>
  <si>
    <t>REC088</t>
  </si>
  <si>
    <t>F034</t>
  </si>
  <si>
    <t>REC089</t>
  </si>
  <si>
    <t>DRIP</t>
  </si>
  <si>
    <t>REC090</t>
  </si>
  <si>
    <t>REC091</t>
  </si>
  <si>
    <t>REC092</t>
  </si>
  <si>
    <t>REC093</t>
  </si>
  <si>
    <t>REC094</t>
  </si>
  <si>
    <t>REC095</t>
  </si>
  <si>
    <t>REC096</t>
  </si>
  <si>
    <t>REC097</t>
  </si>
  <si>
    <t>canal</t>
  </si>
  <si>
    <t>REC098</t>
  </si>
  <si>
    <t>REC099</t>
  </si>
  <si>
    <t>REC100</t>
  </si>
  <si>
    <t>REC101</t>
  </si>
  <si>
    <t>REC102</t>
  </si>
  <si>
    <t>REC103</t>
  </si>
  <si>
    <t>REC104</t>
  </si>
  <si>
    <t>REC105</t>
  </si>
  <si>
    <t>REC106</t>
  </si>
  <si>
    <t>REC107</t>
  </si>
  <si>
    <t>REC108</t>
  </si>
  <si>
    <t>REC109</t>
  </si>
  <si>
    <t>REC110</t>
  </si>
  <si>
    <t>REC111</t>
  </si>
  <si>
    <t>REC112</t>
  </si>
  <si>
    <t>REC113</t>
  </si>
  <si>
    <t>REC114</t>
  </si>
  <si>
    <t>F021</t>
  </si>
  <si>
    <t>REC115</t>
  </si>
  <si>
    <t>REC116</t>
  </si>
  <si>
    <t>REC117</t>
  </si>
  <si>
    <t>REC118</t>
  </si>
  <si>
    <t>REC119</t>
  </si>
  <si>
    <t>REC120</t>
  </si>
  <si>
    <t>REC121</t>
  </si>
  <si>
    <t>REC122</t>
  </si>
  <si>
    <t>REC123</t>
  </si>
  <si>
    <t>REC124</t>
  </si>
  <si>
    <t>REC125</t>
  </si>
  <si>
    <t>REC126</t>
  </si>
  <si>
    <t>REC127</t>
  </si>
  <si>
    <t>REC128</t>
  </si>
  <si>
    <t>REC129</t>
  </si>
  <si>
    <t>F012</t>
  </si>
  <si>
    <t>REC130</t>
  </si>
  <si>
    <t>REC131</t>
  </si>
  <si>
    <t>F029</t>
  </si>
  <si>
    <t>REC132</t>
  </si>
  <si>
    <t>REC133</t>
  </si>
  <si>
    <t>REC134</t>
  </si>
  <si>
    <t>REC135</t>
  </si>
  <si>
    <t>REC136</t>
  </si>
  <si>
    <t>REC137</t>
  </si>
  <si>
    <t>REC138</t>
  </si>
  <si>
    <t>REC139</t>
  </si>
  <si>
    <t>REC140</t>
  </si>
  <si>
    <t>REC141</t>
  </si>
  <si>
    <t>REC142</t>
  </si>
  <si>
    <t>REC143</t>
  </si>
  <si>
    <t>REC144</t>
  </si>
  <si>
    <t>REC145</t>
  </si>
  <si>
    <t>REC146</t>
  </si>
  <si>
    <t>REC147</t>
  </si>
  <si>
    <t>REC148</t>
  </si>
  <si>
    <t>REC149</t>
  </si>
  <si>
    <t>REC150</t>
  </si>
  <si>
    <t>REC151</t>
  </si>
  <si>
    <t>REC152</t>
  </si>
  <si>
    <t>REC153</t>
  </si>
  <si>
    <t>REC154</t>
  </si>
  <si>
    <t>REC155</t>
  </si>
  <si>
    <t>REC156</t>
  </si>
  <si>
    <t>F028</t>
  </si>
  <si>
    <t>REC157</t>
  </si>
  <si>
    <t>F004</t>
  </si>
  <si>
    <t>REC158</t>
  </si>
  <si>
    <t>REC159</t>
  </si>
  <si>
    <t>REC160</t>
  </si>
  <si>
    <t>REC161</t>
  </si>
  <si>
    <t>REC162</t>
  </si>
  <si>
    <t>REC163</t>
  </si>
  <si>
    <t>REC164</t>
  </si>
  <si>
    <t>REC165</t>
  </si>
  <si>
    <t>REC166</t>
  </si>
  <si>
    <t>F036</t>
  </si>
  <si>
    <t>REC167</t>
  </si>
  <si>
    <t>REC168</t>
  </si>
  <si>
    <t>REC169</t>
  </si>
  <si>
    <t>REC170</t>
  </si>
  <si>
    <t>REC171</t>
  </si>
  <si>
    <t>REC172</t>
  </si>
  <si>
    <t>REC173</t>
  </si>
  <si>
    <t>REC174</t>
  </si>
  <si>
    <t>REC175</t>
  </si>
  <si>
    <t>REC176</t>
  </si>
  <si>
    <t>REC177</t>
  </si>
  <si>
    <t>REC178</t>
  </si>
  <si>
    <t>REC179</t>
  </si>
  <si>
    <t>REC180</t>
  </si>
  <si>
    <t>REC181</t>
  </si>
  <si>
    <t>REC182</t>
  </si>
  <si>
    <t>REC183</t>
  </si>
  <si>
    <t xml:space="preserve">Puri  </t>
  </si>
  <si>
    <t>REC184</t>
  </si>
  <si>
    <t>REC185</t>
  </si>
  <si>
    <t>REC186</t>
  </si>
  <si>
    <t>REC187</t>
  </si>
  <si>
    <t>REC188</t>
  </si>
  <si>
    <t>REC189</t>
  </si>
  <si>
    <t>not recorded</t>
  </si>
  <si>
    <t>REC190</t>
  </si>
  <si>
    <t>REC191</t>
  </si>
  <si>
    <t>REC192</t>
  </si>
  <si>
    <t>REC193</t>
  </si>
  <si>
    <t>REC194</t>
  </si>
  <si>
    <t>REC195</t>
  </si>
  <si>
    <t>REC196</t>
  </si>
  <si>
    <t>REC197</t>
  </si>
  <si>
    <t>REC198</t>
  </si>
  <si>
    <t>REC199</t>
  </si>
  <si>
    <t>REC200</t>
  </si>
  <si>
    <t>REC201</t>
  </si>
  <si>
    <t>pending</t>
  </si>
  <si>
    <t>REC202</t>
  </si>
  <si>
    <t>REC203</t>
  </si>
  <si>
    <t>REC204</t>
  </si>
  <si>
    <t>REC205</t>
  </si>
  <si>
    <t>REC206</t>
  </si>
  <si>
    <t>REC207</t>
  </si>
  <si>
    <t>REC208</t>
  </si>
  <si>
    <t>REC209</t>
  </si>
  <si>
    <t>REC210</t>
  </si>
  <si>
    <t>REC211</t>
  </si>
  <si>
    <t>REC212</t>
  </si>
  <si>
    <t>REC213</t>
  </si>
  <si>
    <t>REC214</t>
  </si>
  <si>
    <t>REC215</t>
  </si>
  <si>
    <t>REC216</t>
  </si>
  <si>
    <t>REC217</t>
  </si>
  <si>
    <t>REC218</t>
  </si>
  <si>
    <t>REC219</t>
  </si>
  <si>
    <t>REC220</t>
  </si>
  <si>
    <t>REC221</t>
  </si>
  <si>
    <t>REC222</t>
  </si>
  <si>
    <t>REC223</t>
  </si>
  <si>
    <t>REC224</t>
  </si>
  <si>
    <t>REC225</t>
  </si>
  <si>
    <t>REC226</t>
  </si>
  <si>
    <t>REC227</t>
  </si>
  <si>
    <t>REC228</t>
  </si>
  <si>
    <t>REC229</t>
  </si>
  <si>
    <t>REC230</t>
  </si>
  <si>
    <t>REC231</t>
  </si>
  <si>
    <t>REC232</t>
  </si>
  <si>
    <t>REC233</t>
  </si>
  <si>
    <t>REC234</t>
  </si>
  <si>
    <t>REC235</t>
  </si>
  <si>
    <t>REC236</t>
  </si>
  <si>
    <t>REC237</t>
  </si>
  <si>
    <t>REC238</t>
  </si>
  <si>
    <t>REC239</t>
  </si>
  <si>
    <t>REC240</t>
  </si>
  <si>
    <t>REC241</t>
  </si>
  <si>
    <t>REC242</t>
  </si>
  <si>
    <t>REC243</t>
  </si>
  <si>
    <t>REC244</t>
  </si>
  <si>
    <t>REC245</t>
  </si>
  <si>
    <t>REC246</t>
  </si>
  <si>
    <t>REC247</t>
  </si>
  <si>
    <t>REC248</t>
  </si>
  <si>
    <t>REC249</t>
  </si>
  <si>
    <t>REC250</t>
  </si>
  <si>
    <t>REC251</t>
  </si>
  <si>
    <t>REC252</t>
  </si>
  <si>
    <t>REC253</t>
  </si>
  <si>
    <t>TBD</t>
  </si>
  <si>
    <t>REC254</t>
  </si>
  <si>
    <t>REC255</t>
  </si>
  <si>
    <t>REC256</t>
  </si>
  <si>
    <t>REC257</t>
  </si>
  <si>
    <t>REC258</t>
  </si>
  <si>
    <t>REC259</t>
  </si>
  <si>
    <t>REC260</t>
  </si>
  <si>
    <t>REC261</t>
  </si>
  <si>
    <t xml:space="preserve"> Angul </t>
  </si>
  <si>
    <t>REC262</t>
  </si>
  <si>
    <t>REC263</t>
  </si>
  <si>
    <t>REC264</t>
  </si>
  <si>
    <t>REC265</t>
  </si>
  <si>
    <t>REC266</t>
  </si>
  <si>
    <t>REC267</t>
  </si>
  <si>
    <t>REC268</t>
  </si>
  <si>
    <t>REC269</t>
  </si>
  <si>
    <t>REC270</t>
  </si>
  <si>
    <t>REC271</t>
  </si>
  <si>
    <t>REC272</t>
  </si>
  <si>
    <t>REC273</t>
  </si>
  <si>
    <t>REC274</t>
  </si>
  <si>
    <t>REC275</t>
  </si>
  <si>
    <t>REC276</t>
  </si>
  <si>
    <t>REC277</t>
  </si>
  <si>
    <t>REC278</t>
  </si>
  <si>
    <t>REC279</t>
  </si>
  <si>
    <t>REC280</t>
  </si>
  <si>
    <t>REC281</t>
  </si>
  <si>
    <t>REC282</t>
  </si>
  <si>
    <t>REC283</t>
  </si>
  <si>
    <t>REC284</t>
  </si>
  <si>
    <t>REC285</t>
  </si>
  <si>
    <t>REC286</t>
  </si>
  <si>
    <t>REC287</t>
  </si>
  <si>
    <t>REC288</t>
  </si>
  <si>
    <t>N/A</t>
  </si>
  <si>
    <t>REC289</t>
  </si>
  <si>
    <t>REC290</t>
  </si>
  <si>
    <t>REC291</t>
  </si>
  <si>
    <t>REC292</t>
  </si>
  <si>
    <t>REC293</t>
  </si>
  <si>
    <t xml:space="preserve"> Balasore </t>
  </si>
  <si>
    <t>REC294</t>
  </si>
  <si>
    <t>REC295</t>
  </si>
  <si>
    <t>REC296</t>
  </si>
  <si>
    <t>REC297</t>
  </si>
  <si>
    <t>REC298</t>
  </si>
  <si>
    <t>REC299</t>
  </si>
  <si>
    <t>REC300</t>
  </si>
  <si>
    <t>District-wise Average Yield</t>
  </si>
  <si>
    <t>Districts</t>
  </si>
  <si>
    <t>No.of Records Exist per District</t>
  </si>
  <si>
    <t>Crop Performance(average yield) by Season</t>
  </si>
  <si>
    <t>Rainfall  Bands</t>
  </si>
  <si>
    <t>Rainfall Impact Analysis</t>
  </si>
  <si>
    <t>High(&gt;900mm)</t>
  </si>
  <si>
    <t>Low(&lt;400mm)</t>
  </si>
  <si>
    <t>Medium(400-900mm)</t>
  </si>
  <si>
    <t>Soil Type Productivity</t>
  </si>
  <si>
    <t>Soil types</t>
  </si>
  <si>
    <t>Yield/Rs 1000 Spent</t>
  </si>
  <si>
    <t>Average yield</t>
  </si>
  <si>
    <t>Average input cost</t>
  </si>
  <si>
    <t>Total Records</t>
  </si>
  <si>
    <t>Average Yield</t>
  </si>
  <si>
    <t>Year-wise Trend</t>
  </si>
  <si>
    <t>Performance'.</t>
  </si>
  <si>
    <t>Rainfall bands</t>
  </si>
  <si>
    <t>Grand Total</t>
  </si>
  <si>
    <t>Sum of Yield_Quintal_per_Hectare</t>
  </si>
  <si>
    <t>Average of Yield_Quintal_per_Hectare</t>
  </si>
  <si>
    <t>(All)</t>
  </si>
  <si>
    <t>Crop Performance District-Cum-Seasonwise</t>
  </si>
  <si>
    <t>Crop Type</t>
  </si>
  <si>
    <t>District Type</t>
  </si>
  <si>
    <t>Soil Type Performance</t>
  </si>
  <si>
    <t>Count of Record_ID</t>
  </si>
  <si>
    <t>Soil Types</t>
  </si>
  <si>
    <t>Year-wise Season Trend</t>
  </si>
  <si>
    <t xml:space="preserve">Season </t>
  </si>
  <si>
    <t>Irrigation Type Impact</t>
  </si>
  <si>
    <t>Irrigation Type</t>
  </si>
  <si>
    <t>Average Input Cost</t>
  </si>
  <si>
    <t>Rainfall Band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</si>
</sst>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_ ;\-#,##0\ "/>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50"/>
        <bgColor indexed="64"/>
      </patternFill>
    </fill>
    <fill>
      <patternFill patternType="solid">
        <fgColor theme="9" tint="0.39997558519241921"/>
        <bgColor indexed="64"/>
      </patternFill>
    </fill>
    <fill>
      <patternFill patternType="solid">
        <fgColor theme="5" tint="-0.249977111117893"/>
        <bgColor indexed="64"/>
      </patternFill>
    </fill>
    <fill>
      <patternFill patternType="solid">
        <fgColor rgb="FFFF0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3">
    <xf numFmtId="0" fontId="0" fillId="0" borderId="0" xfId="0"/>
    <xf numFmtId="164" fontId="0" fillId="0" borderId="0" xfId="0" applyNumberFormat="1"/>
    <xf numFmtId="165" fontId="0" fillId="0" borderId="0" xfId="0" applyNumberFormat="1"/>
    <xf numFmtId="0" fontId="0" fillId="33" borderId="0" xfId="0" applyFill="1"/>
    <xf numFmtId="0" fontId="0" fillId="34" borderId="0" xfId="0" applyFill="1"/>
    <xf numFmtId="2" fontId="0" fillId="0" borderId="0" xfId="0" applyNumberFormat="1"/>
    <xf numFmtId="0" fontId="0" fillId="0" borderId="0" xfId="0" applyAlignment="1">
      <alignment vertical="center" wrapText="1"/>
    </xf>
    <xf numFmtId="49" fontId="0" fillId="0" borderId="0" xfId="0" applyNumberFormat="1" applyAlignment="1">
      <alignment vertical="center" wrapText="1"/>
    </xf>
    <xf numFmtId="49" fontId="0" fillId="0" borderId="0" xfId="0" applyNumberFormat="1"/>
    <xf numFmtId="2" fontId="0" fillId="0" borderId="0" xfId="0" applyNumberFormat="1" applyAlignment="1">
      <alignment vertical="center" wrapText="1"/>
    </xf>
    <xf numFmtId="1" fontId="0" fillId="0" borderId="0" xfId="0" applyNumberFormat="1"/>
    <xf numFmtId="0" fontId="0" fillId="0" borderId="0" xfId="0" applyAlignment="1">
      <alignment horizontal="center" wrapText="1"/>
    </xf>
    <xf numFmtId="0" fontId="16" fillId="0" borderId="0" xfId="0" applyFont="1" applyAlignment="1">
      <alignment horizontal="center" vertical="center" wrapText="1"/>
    </xf>
    <xf numFmtId="0" fontId="0" fillId="0" borderId="0" xfId="0" applyAlignment="1">
      <alignment horizontal="right" vertical="center" wrapText="1"/>
    </xf>
    <xf numFmtId="0" fontId="13" fillId="35" borderId="0" xfId="0" applyFont="1" applyFill="1" applyAlignment="1">
      <alignment horizontal="center"/>
    </xf>
    <xf numFmtId="0" fontId="0" fillId="0" borderId="0" xfId="0" applyAlignment="1">
      <alignment horizontal="center" vertical="center"/>
    </xf>
    <xf numFmtId="0" fontId="0" fillId="0" borderId="0" xfId="0" applyAlignment="1">
      <alignment horizontal="center"/>
    </xf>
    <xf numFmtId="0" fontId="13" fillId="36" borderId="0" xfId="0" applyFont="1" applyFill="1" applyAlignment="1">
      <alignment horizontal="center"/>
    </xf>
    <xf numFmtId="0" fontId="0" fillId="0" borderId="0" xfId="0" pivotButton="1"/>
    <xf numFmtId="0" fontId="0" fillId="0" borderId="0" xfId="0" applyAlignment="1">
      <alignment horizontal="left"/>
    </xf>
    <xf numFmtId="0" fontId="13" fillId="35" borderId="0" xfId="0" applyFont="1" applyFill="1" applyAlignment="1">
      <alignment horizontal="center"/>
    </xf>
    <xf numFmtId="0" fontId="13" fillId="36" borderId="0" xfId="0" applyFont="1" applyFill="1" applyAlignment="1">
      <alignment horizontal="center"/>
    </xf>
    <xf numFmtId="0" fontId="13" fillId="36" borderId="0" xfId="0" applyFont="1" applyFill="1" applyAlignment="1">
      <alignment horizont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2">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numFmt numFmtId="2" formatCode="0.00"/>
    </dxf>
    <dxf>
      <numFmt numFmtId="0" formatCode="General"/>
    </dxf>
    <dxf>
      <alignment horizontal="center" vertical="bottom" textRotation="0" wrapText="1" indent="0" justifyLastLine="0" shrinkToFit="0" readingOrder="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numFmt numFmtId="2" formatCode="0.00"/>
    </dxf>
    <dxf>
      <alignment horizontal="center" vertical="center" textRotation="0" wrapText="0" indent="0" justifyLastLine="0" shrinkToFit="0" readingOrder="0"/>
    </dxf>
    <dxf>
      <numFmt numFmtId="2" formatCode="0.00"/>
      <alignment horizontal="right" vertical="center" textRotation="0" wrapText="1" indent="0" justifyLastLine="0" shrinkToFit="0" readingOrder="0"/>
    </dxf>
    <dxf>
      <numFmt numFmtId="2" formatCode="0.00"/>
      <alignment horizontal="right" vertical="center" textRotation="0" wrapText="1" indent="0" justifyLastLine="0" shrinkToFit="0" readingOrder="0"/>
    </dxf>
    <dxf>
      <alignment horizontal="right" vertical="center" textRotation="0" wrapText="1" indent="0" justifyLastLine="0" shrinkToFit="0" readingOrder="0"/>
    </dxf>
    <dxf>
      <alignment horizontal="general" vertical="center" textRotation="0" wrapText="1" indent="0" justifyLastLine="0" shrinkToFit="0" readingOrder="0"/>
    </dxf>
    <dxf>
      <alignment horizontal="right"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ill>
        <patternFill patternType="solid">
          <fgColor indexed="64"/>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dxf>
    <dxf>
      <fill>
        <patternFill patternType="solid">
          <fgColor indexed="64"/>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microsoft.com/office/2007/relationships/slicerCache" Target="slicerCaches/slicerCache10.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microsoft.com/office/2007/relationships/slicerCache" Target="slicerCaches/slicerCache4.xml"/><Relationship Id="rId17" Type="http://schemas.microsoft.com/office/2007/relationships/slicerCache" Target="slicerCaches/slicerCache9.xml"/><Relationship Id="rId2" Type="http://schemas.openxmlformats.org/officeDocument/2006/relationships/worksheet" Target="worksheets/sheet2.xml"/><Relationship Id="rId16" Type="http://schemas.microsoft.com/office/2007/relationships/slicerCache" Target="slicerCaches/slicerCache8.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microsoft.com/office/2007/relationships/slicerCache" Target="slicerCaches/slicerCache7.xml"/><Relationship Id="rId23" Type="http://schemas.openxmlformats.org/officeDocument/2006/relationships/calcChain" Target="calcChain.xml"/><Relationship Id="rId10" Type="http://schemas.microsoft.com/office/2007/relationships/slicerCache" Target="slicerCaches/slicerCache2.xml"/><Relationship Id="rId19" Type="http://schemas.microsoft.com/office/2007/relationships/slicerCache" Target="slicerCaches/slicerCache11.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[AgriTracker_Project.xlsx]Pivot_Backend    !PivotTable4</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a:t>Crop Performance District-Cum-Seasonwise </a:t>
            </a:r>
          </a:p>
        </c:rich>
      </c:tx>
      <c:layout>
        <c:manualLayout>
          <c:xMode val="edge"/>
          <c:yMode val="edge"/>
          <c:x val="0.33520359848484849"/>
          <c:y val="4.63092002880170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5400000" spcFirstLastPara="1" vertOverflow="ellipsis"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5400000" spcFirstLastPara="1" vertOverflow="ellipsis"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5400000" spcFirstLastPara="1" vertOverflow="ellipsis"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5400000" spcFirstLastPara="1" vertOverflow="ellipsis"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5400000" spcFirstLastPara="1" vertOverflow="ellipsis"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5400000" spcFirstLastPara="1" vertOverflow="ellipsis"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5400000" spcFirstLastPara="1" vertOverflow="ellipsis"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5400000" spcFirstLastPara="1" vertOverflow="ellipsis"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5400000" spcFirstLastPara="1" vertOverflow="ellipsis"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lumMod val="60000"/>
            </a:schemeClr>
          </a:solidFill>
          <a:ln>
            <a:noFill/>
          </a:ln>
          <a:effectLst/>
        </c:spPr>
      </c:pivotFmt>
      <c:pivotFmt>
        <c:idx val="31"/>
        <c:spPr>
          <a:solidFill>
            <a:schemeClr val="accent1">
              <a:lumMod val="60000"/>
            </a:schemeClr>
          </a:solidFill>
          <a:ln>
            <a:noFill/>
          </a:ln>
          <a:effectLst/>
        </c:spPr>
      </c:pivotFmt>
    </c:pivotFmts>
    <c:plotArea>
      <c:layout>
        <c:manualLayout>
          <c:layoutTarget val="inner"/>
          <c:xMode val="edge"/>
          <c:yMode val="edge"/>
          <c:x val="2.7925353435934164E-3"/>
          <c:y val="0.28262925928506727"/>
          <c:w val="0.92625389599737529"/>
          <c:h val="0.48070837107750913"/>
        </c:manualLayout>
      </c:layout>
      <c:barChart>
        <c:barDir val="col"/>
        <c:grouping val="clustered"/>
        <c:varyColors val="0"/>
        <c:ser>
          <c:idx val="0"/>
          <c:order val="0"/>
          <c:tx>
            <c:strRef>
              <c:f>'Pivot_Backend    '!$B$6:$B$7</c:f>
              <c:strCache>
                <c:ptCount val="1"/>
                <c:pt idx="0">
                  <c:v>Angul</c:v>
                </c:pt>
              </c:strCache>
            </c:strRef>
          </c:tx>
          <c:spPr>
            <a:solidFill>
              <a:schemeClr val="accent1"/>
            </a:solidFill>
            <a:ln>
              <a:noFill/>
            </a:ln>
            <a:effectLst/>
          </c:spPr>
          <c:invertIfNegative val="0"/>
          <c:dLbls>
            <c:spPr>
              <a:noFill/>
              <a:ln>
                <a:noFill/>
              </a:ln>
              <a:effectLst/>
            </c:spPr>
            <c:txPr>
              <a:bodyPr rot="-5400000" spcFirstLastPara="1" vertOverflow="ellipsis"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'Pivot_Backend    '!$A$8:$A$16</c:f>
              <c:strCache>
                <c:ptCount val="8"/>
                <c:pt idx="0">
                  <c:v>Cotton</c:v>
                </c:pt>
                <c:pt idx="1">
                  <c:v>Groundnut</c:v>
                </c:pt>
                <c:pt idx="2">
                  <c:v>Maize</c:v>
                </c:pt>
                <c:pt idx="3">
                  <c:v>Pulses</c:v>
                </c:pt>
                <c:pt idx="4">
                  <c:v>Rice</c:v>
                </c:pt>
                <c:pt idx="5">
                  <c:v>Soybean</c:v>
                </c:pt>
                <c:pt idx="6">
                  <c:v>Sugarcane</c:v>
                </c:pt>
                <c:pt idx="7">
                  <c:v>Wheat</c:v>
                </c:pt>
              </c:strCache>
            </c:strRef>
          </c:cat>
          <c:val>
            <c:numRef>
              <c:f>'Pivot_Backend    '!$B$8:$B$16</c:f>
              <c:numCache>
                <c:formatCode>0.00</c:formatCode>
                <c:ptCount val="8"/>
                <c:pt idx="0">
                  <c:v>17.850000000000001</c:v>
                </c:pt>
                <c:pt idx="1">
                  <c:v>35.233333333333327</c:v>
                </c:pt>
                <c:pt idx="2">
                  <c:v>21.133333333333333</c:v>
                </c:pt>
                <c:pt idx="3">
                  <c:v>17.45</c:v>
                </c:pt>
                <c:pt idx="4">
                  <c:v>8.35</c:v>
                </c:pt>
                <c:pt idx="5">
                  <c:v>14.7</c:v>
                </c:pt>
                <c:pt idx="6">
                  <c:v>25.824999999999999</c:v>
                </c:pt>
                <c:pt idx="7">
                  <c:v>20.32</c:v>
                </c:pt>
              </c:numCache>
            </c:numRef>
          </c:val>
          <c:extLst>
            <c:ext xmlns:c16="http://schemas.microsoft.com/office/drawing/2014/chart" uri="{C3380CC4-5D6E-409C-BE32-E72D297353CC}">
              <c16:uniqueId val="{00000000-5951-456F-B478-921DC65048AB}"/>
            </c:ext>
          </c:extLst>
        </c:ser>
        <c:ser>
          <c:idx val="1"/>
          <c:order val="1"/>
          <c:tx>
            <c:strRef>
              <c:f>'Pivot_Backend    '!$C$6:$C$7</c:f>
              <c:strCache>
                <c:ptCount val="1"/>
                <c:pt idx="0">
                  <c:v>Balasore</c:v>
                </c:pt>
              </c:strCache>
            </c:strRef>
          </c:tx>
          <c:spPr>
            <a:solidFill>
              <a:schemeClr val="accent2"/>
            </a:solidFill>
            <a:ln>
              <a:noFill/>
            </a:ln>
            <a:effectLst/>
          </c:spPr>
          <c:invertIfNegative val="0"/>
          <c:dLbls>
            <c:spPr>
              <a:noFill/>
              <a:ln>
                <a:noFill/>
              </a:ln>
              <a:effectLst/>
            </c:spPr>
            <c:txPr>
              <a:bodyPr rot="-5400000" spcFirstLastPara="1" vertOverflow="ellipsis"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'Pivot_Backend    '!$A$8:$A$16</c:f>
              <c:strCache>
                <c:ptCount val="8"/>
                <c:pt idx="0">
                  <c:v>Cotton</c:v>
                </c:pt>
                <c:pt idx="1">
                  <c:v>Groundnut</c:v>
                </c:pt>
                <c:pt idx="2">
                  <c:v>Maize</c:v>
                </c:pt>
                <c:pt idx="3">
                  <c:v>Pulses</c:v>
                </c:pt>
                <c:pt idx="4">
                  <c:v>Rice</c:v>
                </c:pt>
                <c:pt idx="5">
                  <c:v>Soybean</c:v>
                </c:pt>
                <c:pt idx="6">
                  <c:v>Sugarcane</c:v>
                </c:pt>
                <c:pt idx="7">
                  <c:v>Wheat</c:v>
                </c:pt>
              </c:strCache>
            </c:strRef>
          </c:cat>
          <c:val>
            <c:numRef>
              <c:f>'Pivot_Backend    '!$C$8:$C$16</c:f>
              <c:numCache>
                <c:formatCode>0.00</c:formatCode>
                <c:ptCount val="8"/>
                <c:pt idx="0">
                  <c:v>14.259999999999996</c:v>
                </c:pt>
                <c:pt idx="1">
                  <c:v>16.766666666666666</c:v>
                </c:pt>
                <c:pt idx="2">
                  <c:v>17.600000000000001</c:v>
                </c:pt>
                <c:pt idx="3">
                  <c:v>20.357142857142858</c:v>
                </c:pt>
                <c:pt idx="4">
                  <c:v>15.7</c:v>
                </c:pt>
                <c:pt idx="5">
                  <c:v>15.6</c:v>
                </c:pt>
                <c:pt idx="6">
                  <c:v>33.65</c:v>
                </c:pt>
                <c:pt idx="7">
                  <c:v>39.6</c:v>
                </c:pt>
              </c:numCache>
            </c:numRef>
          </c:val>
          <c:extLst>
            <c:ext xmlns:c16="http://schemas.microsoft.com/office/drawing/2014/chart" uri="{C3380CC4-5D6E-409C-BE32-E72D297353CC}">
              <c16:uniqueId val="{00000014-7FD6-4793-B842-C3529EA3331A}"/>
            </c:ext>
          </c:extLst>
        </c:ser>
        <c:ser>
          <c:idx val="2"/>
          <c:order val="2"/>
          <c:tx>
            <c:strRef>
              <c:f>'Pivot_Backend    '!$D$6:$D$7</c:f>
              <c:strCache>
                <c:ptCount val="1"/>
                <c:pt idx="0">
                  <c:v>Bhadrak</c:v>
                </c:pt>
              </c:strCache>
            </c:strRef>
          </c:tx>
          <c:spPr>
            <a:solidFill>
              <a:schemeClr val="accent3"/>
            </a:solidFill>
            <a:ln>
              <a:noFill/>
            </a:ln>
            <a:effectLst/>
          </c:spPr>
          <c:invertIfNegative val="0"/>
          <c:dLbls>
            <c:spPr>
              <a:noFill/>
              <a:ln>
                <a:noFill/>
              </a:ln>
              <a:effectLst/>
            </c:spPr>
            <c:txPr>
              <a:bodyPr rot="-5400000" spcFirstLastPara="1" vertOverflow="ellipsis"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'Pivot_Backend    '!$A$8:$A$16</c:f>
              <c:strCache>
                <c:ptCount val="8"/>
                <c:pt idx="0">
                  <c:v>Cotton</c:v>
                </c:pt>
                <c:pt idx="1">
                  <c:v>Groundnut</c:v>
                </c:pt>
                <c:pt idx="2">
                  <c:v>Maize</c:v>
                </c:pt>
                <c:pt idx="3">
                  <c:v>Pulses</c:v>
                </c:pt>
                <c:pt idx="4">
                  <c:v>Rice</c:v>
                </c:pt>
                <c:pt idx="5">
                  <c:v>Soybean</c:v>
                </c:pt>
                <c:pt idx="6">
                  <c:v>Sugarcane</c:v>
                </c:pt>
                <c:pt idx="7">
                  <c:v>Wheat</c:v>
                </c:pt>
              </c:strCache>
            </c:strRef>
          </c:cat>
          <c:val>
            <c:numRef>
              <c:f>'Pivot_Backend    '!$D$8:$D$16</c:f>
              <c:numCache>
                <c:formatCode>0.00</c:formatCode>
                <c:ptCount val="8"/>
                <c:pt idx="0">
                  <c:v>23.625</c:v>
                </c:pt>
                <c:pt idx="1">
                  <c:v>21.137499999999999</c:v>
                </c:pt>
                <c:pt idx="2">
                  <c:v>14.899999999999999</c:v>
                </c:pt>
                <c:pt idx="3">
                  <c:v>23.166666666666668</c:v>
                </c:pt>
                <c:pt idx="4">
                  <c:v>18.200000000000003</c:v>
                </c:pt>
                <c:pt idx="5">
                  <c:v>25.433333333333334</c:v>
                </c:pt>
                <c:pt idx="6">
                  <c:v>18.022222222222226</c:v>
                </c:pt>
                <c:pt idx="7">
                  <c:v>23.633333333333329</c:v>
                </c:pt>
              </c:numCache>
            </c:numRef>
          </c:val>
          <c:extLst>
            <c:ext xmlns:c16="http://schemas.microsoft.com/office/drawing/2014/chart" uri="{C3380CC4-5D6E-409C-BE32-E72D297353CC}">
              <c16:uniqueId val="{00000015-7FD6-4793-B842-C3529EA3331A}"/>
            </c:ext>
          </c:extLst>
        </c:ser>
        <c:ser>
          <c:idx val="3"/>
          <c:order val="3"/>
          <c:tx>
            <c:strRef>
              <c:f>'Pivot_Backend    '!$E$6:$E$7</c:f>
              <c:strCache>
                <c:ptCount val="1"/>
                <c:pt idx="0">
                  <c:v>Cuttack</c:v>
                </c:pt>
              </c:strCache>
            </c:strRef>
          </c:tx>
          <c:spPr>
            <a:solidFill>
              <a:schemeClr val="accent4"/>
            </a:solidFill>
            <a:ln>
              <a:noFill/>
            </a:ln>
            <a:effectLst/>
          </c:spPr>
          <c:invertIfNegative val="0"/>
          <c:dLbls>
            <c:spPr>
              <a:noFill/>
              <a:ln>
                <a:noFill/>
              </a:ln>
              <a:effectLst/>
            </c:spPr>
            <c:txPr>
              <a:bodyPr rot="-5400000" spcFirstLastPara="1" vertOverflow="ellipsis"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'Pivot_Backend    '!$A$8:$A$16</c:f>
              <c:strCache>
                <c:ptCount val="8"/>
                <c:pt idx="0">
                  <c:v>Cotton</c:v>
                </c:pt>
                <c:pt idx="1">
                  <c:v>Groundnut</c:v>
                </c:pt>
                <c:pt idx="2">
                  <c:v>Maize</c:v>
                </c:pt>
                <c:pt idx="3">
                  <c:v>Pulses</c:v>
                </c:pt>
                <c:pt idx="4">
                  <c:v>Rice</c:v>
                </c:pt>
                <c:pt idx="5">
                  <c:v>Soybean</c:v>
                </c:pt>
                <c:pt idx="6">
                  <c:v>Sugarcane</c:v>
                </c:pt>
                <c:pt idx="7">
                  <c:v>Wheat</c:v>
                </c:pt>
              </c:strCache>
            </c:strRef>
          </c:cat>
          <c:val>
            <c:numRef>
              <c:f>'Pivot_Backend    '!$E$8:$E$16</c:f>
              <c:numCache>
                <c:formatCode>0.00</c:formatCode>
                <c:ptCount val="8"/>
                <c:pt idx="1">
                  <c:v>34.049999999999997</c:v>
                </c:pt>
                <c:pt idx="2">
                  <c:v>25.675000000000001</c:v>
                </c:pt>
                <c:pt idx="3">
                  <c:v>16.842857142857145</c:v>
                </c:pt>
                <c:pt idx="4">
                  <c:v>17.959999999999997</c:v>
                </c:pt>
                <c:pt idx="5">
                  <c:v>45.849999999999994</c:v>
                </c:pt>
                <c:pt idx="6">
                  <c:v>10.566666666666666</c:v>
                </c:pt>
                <c:pt idx="7">
                  <c:v>20.45</c:v>
                </c:pt>
              </c:numCache>
            </c:numRef>
          </c:val>
          <c:extLst>
            <c:ext xmlns:c16="http://schemas.microsoft.com/office/drawing/2014/chart" uri="{C3380CC4-5D6E-409C-BE32-E72D297353CC}">
              <c16:uniqueId val="{00000016-7FD6-4793-B842-C3529EA3331A}"/>
            </c:ext>
          </c:extLst>
        </c:ser>
        <c:ser>
          <c:idx val="4"/>
          <c:order val="4"/>
          <c:tx>
            <c:strRef>
              <c:f>'Pivot_Backend    '!$F$6:$F$7</c:f>
              <c:strCache>
                <c:ptCount val="1"/>
                <c:pt idx="0">
                  <c:v>Ganjam</c:v>
                </c:pt>
              </c:strCache>
            </c:strRef>
          </c:tx>
          <c:spPr>
            <a:solidFill>
              <a:schemeClr val="accent5"/>
            </a:solidFill>
            <a:ln>
              <a:noFill/>
            </a:ln>
            <a:effectLst/>
          </c:spPr>
          <c:invertIfNegative val="0"/>
          <c:dLbls>
            <c:spPr>
              <a:noFill/>
              <a:ln>
                <a:noFill/>
              </a:ln>
              <a:effectLst/>
            </c:spPr>
            <c:txPr>
              <a:bodyPr rot="-5400000" spcFirstLastPara="1" vertOverflow="ellipsis"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'Pivot_Backend    '!$A$8:$A$16</c:f>
              <c:strCache>
                <c:ptCount val="8"/>
                <c:pt idx="0">
                  <c:v>Cotton</c:v>
                </c:pt>
                <c:pt idx="1">
                  <c:v>Groundnut</c:v>
                </c:pt>
                <c:pt idx="2">
                  <c:v>Maize</c:v>
                </c:pt>
                <c:pt idx="3">
                  <c:v>Pulses</c:v>
                </c:pt>
                <c:pt idx="4">
                  <c:v>Rice</c:v>
                </c:pt>
                <c:pt idx="5">
                  <c:v>Soybean</c:v>
                </c:pt>
                <c:pt idx="6">
                  <c:v>Sugarcane</c:v>
                </c:pt>
                <c:pt idx="7">
                  <c:v>Wheat</c:v>
                </c:pt>
              </c:strCache>
            </c:strRef>
          </c:cat>
          <c:val>
            <c:numRef>
              <c:f>'Pivot_Backend    '!$F$8:$F$16</c:f>
              <c:numCache>
                <c:formatCode>0.00</c:formatCode>
                <c:ptCount val="8"/>
                <c:pt idx="0">
                  <c:v>24.65</c:v>
                </c:pt>
                <c:pt idx="1">
                  <c:v>10.050000000000001</c:v>
                </c:pt>
                <c:pt idx="2">
                  <c:v>10.850000000000001</c:v>
                </c:pt>
                <c:pt idx="3">
                  <c:v>19.700000000000003</c:v>
                </c:pt>
                <c:pt idx="4">
                  <c:v>17.7</c:v>
                </c:pt>
                <c:pt idx="5">
                  <c:v>17</c:v>
                </c:pt>
                <c:pt idx="6">
                  <c:v>20.45</c:v>
                </c:pt>
                <c:pt idx="7">
                  <c:v>19.260000000000002</c:v>
                </c:pt>
              </c:numCache>
            </c:numRef>
          </c:val>
          <c:extLst>
            <c:ext xmlns:c16="http://schemas.microsoft.com/office/drawing/2014/chart" uri="{C3380CC4-5D6E-409C-BE32-E72D297353CC}">
              <c16:uniqueId val="{00000017-7FD6-4793-B842-C3529EA3331A}"/>
            </c:ext>
          </c:extLst>
        </c:ser>
        <c:ser>
          <c:idx val="5"/>
          <c:order val="5"/>
          <c:tx>
            <c:strRef>
              <c:f>'Pivot_Backend    '!$G$6:$G$7</c:f>
              <c:strCache>
                <c:ptCount val="1"/>
                <c:pt idx="0">
                  <c:v>Jajpur</c:v>
                </c:pt>
              </c:strCache>
            </c:strRef>
          </c:tx>
          <c:spPr>
            <a:solidFill>
              <a:schemeClr val="accent6"/>
            </a:solidFill>
            <a:ln>
              <a:noFill/>
            </a:ln>
            <a:effectLst/>
          </c:spPr>
          <c:invertIfNegative val="0"/>
          <c:dLbls>
            <c:spPr>
              <a:noFill/>
              <a:ln>
                <a:noFill/>
              </a:ln>
              <a:effectLst/>
            </c:spPr>
            <c:txPr>
              <a:bodyPr rot="-5400000" spcFirstLastPara="1" vertOverflow="ellipsis"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'Pivot_Backend    '!$A$8:$A$16</c:f>
              <c:strCache>
                <c:ptCount val="8"/>
                <c:pt idx="0">
                  <c:v>Cotton</c:v>
                </c:pt>
                <c:pt idx="1">
                  <c:v>Groundnut</c:v>
                </c:pt>
                <c:pt idx="2">
                  <c:v>Maize</c:v>
                </c:pt>
                <c:pt idx="3">
                  <c:v>Pulses</c:v>
                </c:pt>
                <c:pt idx="4">
                  <c:v>Rice</c:v>
                </c:pt>
                <c:pt idx="5">
                  <c:v>Soybean</c:v>
                </c:pt>
                <c:pt idx="6">
                  <c:v>Sugarcane</c:v>
                </c:pt>
                <c:pt idx="7">
                  <c:v>Wheat</c:v>
                </c:pt>
              </c:strCache>
            </c:strRef>
          </c:cat>
          <c:val>
            <c:numRef>
              <c:f>'Pivot_Backend    '!$G$8:$G$16</c:f>
              <c:numCache>
                <c:formatCode>0.00</c:formatCode>
                <c:ptCount val="8"/>
                <c:pt idx="0">
                  <c:v>20.6</c:v>
                </c:pt>
                <c:pt idx="1">
                  <c:v>26.099999999999998</c:v>
                </c:pt>
                <c:pt idx="2">
                  <c:v>13.049999999999999</c:v>
                </c:pt>
                <c:pt idx="3">
                  <c:v>12.4</c:v>
                </c:pt>
                <c:pt idx="4">
                  <c:v>28.48</c:v>
                </c:pt>
                <c:pt idx="5">
                  <c:v>15.525</c:v>
                </c:pt>
                <c:pt idx="6">
                  <c:v>11.34</c:v>
                </c:pt>
                <c:pt idx="7">
                  <c:v>19.850000000000001</c:v>
                </c:pt>
              </c:numCache>
            </c:numRef>
          </c:val>
          <c:extLst>
            <c:ext xmlns:c16="http://schemas.microsoft.com/office/drawing/2014/chart" uri="{C3380CC4-5D6E-409C-BE32-E72D297353CC}">
              <c16:uniqueId val="{00000018-7FD6-4793-B842-C3529EA3331A}"/>
            </c:ext>
          </c:extLst>
        </c:ser>
        <c:ser>
          <c:idx val="6"/>
          <c:order val="6"/>
          <c:tx>
            <c:strRef>
              <c:f>'Pivot_Backend    '!$H$6:$H$7</c:f>
              <c:strCache>
                <c:ptCount val="1"/>
                <c:pt idx="0">
                  <c:v>Kendrapara</c:v>
                </c:pt>
              </c:strCache>
            </c:strRef>
          </c:tx>
          <c:spPr>
            <a:solidFill>
              <a:schemeClr val="accent1">
                <a:lumMod val="60000"/>
              </a:schemeClr>
            </a:solidFill>
            <a:ln>
              <a:noFill/>
            </a:ln>
            <a:effectLst/>
          </c:spPr>
          <c:invertIfNegative val="0"/>
          <c:dPt>
            <c:idx val="2"/>
            <c:invertIfNegative val="0"/>
            <c:bubble3D val="0"/>
            <c:spPr>
              <a:solidFill>
                <a:schemeClr val="accent1">
                  <a:lumMod val="60000"/>
                </a:schemeClr>
              </a:solidFill>
              <a:ln>
                <a:noFill/>
              </a:ln>
              <a:effectLst/>
            </c:spPr>
            <c:extLst>
              <c:ext xmlns:c16="http://schemas.microsoft.com/office/drawing/2014/chart" uri="{C3380CC4-5D6E-409C-BE32-E72D297353CC}">
                <c16:uniqueId val="{00000001-F22F-43AF-A141-FB191757950E}"/>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'Pivot_Backend    '!$A$8:$A$16</c:f>
              <c:strCache>
                <c:ptCount val="8"/>
                <c:pt idx="0">
                  <c:v>Cotton</c:v>
                </c:pt>
                <c:pt idx="1">
                  <c:v>Groundnut</c:v>
                </c:pt>
                <c:pt idx="2">
                  <c:v>Maize</c:v>
                </c:pt>
                <c:pt idx="3">
                  <c:v>Pulses</c:v>
                </c:pt>
                <c:pt idx="4">
                  <c:v>Rice</c:v>
                </c:pt>
                <c:pt idx="5">
                  <c:v>Soybean</c:v>
                </c:pt>
                <c:pt idx="6">
                  <c:v>Sugarcane</c:v>
                </c:pt>
                <c:pt idx="7">
                  <c:v>Wheat</c:v>
                </c:pt>
              </c:strCache>
            </c:strRef>
          </c:cat>
          <c:val>
            <c:numRef>
              <c:f>'Pivot_Backend    '!$H$8:$H$16</c:f>
              <c:numCache>
                <c:formatCode>0.00</c:formatCode>
                <c:ptCount val="8"/>
                <c:pt idx="0">
                  <c:v>26.225000000000001</c:v>
                </c:pt>
                <c:pt idx="1">
                  <c:v>21.866666666666664</c:v>
                </c:pt>
                <c:pt idx="2">
                  <c:v>13.2</c:v>
                </c:pt>
                <c:pt idx="3">
                  <c:v>29.119999999999997</c:v>
                </c:pt>
                <c:pt idx="4">
                  <c:v>26.400000000000002</c:v>
                </c:pt>
                <c:pt idx="5">
                  <c:v>23.066666666666663</c:v>
                </c:pt>
                <c:pt idx="6">
                  <c:v>13.800000000000002</c:v>
                </c:pt>
                <c:pt idx="7">
                  <c:v>11.55</c:v>
                </c:pt>
              </c:numCache>
            </c:numRef>
          </c:val>
          <c:extLst>
            <c:ext xmlns:c16="http://schemas.microsoft.com/office/drawing/2014/chart" uri="{C3380CC4-5D6E-409C-BE32-E72D297353CC}">
              <c16:uniqueId val="{00000019-7FD6-4793-B842-C3529EA3331A}"/>
            </c:ext>
          </c:extLst>
        </c:ser>
        <c:ser>
          <c:idx val="7"/>
          <c:order val="7"/>
          <c:tx>
            <c:strRef>
              <c:f>'Pivot_Backend    '!$I$6:$I$7</c:f>
              <c:strCache>
                <c:ptCount val="1"/>
                <c:pt idx="0">
                  <c:v>Khordha</c:v>
                </c:pt>
              </c:strCache>
            </c:strRef>
          </c:tx>
          <c:spPr>
            <a:solidFill>
              <a:schemeClr val="accent2">
                <a:lumMod val="60000"/>
              </a:schemeClr>
            </a:solidFill>
            <a:ln>
              <a:noFill/>
            </a:ln>
            <a:effectLst/>
          </c:spPr>
          <c:invertIfNegative val="0"/>
          <c:dLbls>
            <c:spPr>
              <a:noFill/>
              <a:ln>
                <a:noFill/>
              </a:ln>
              <a:effectLst/>
            </c:spPr>
            <c:txPr>
              <a:bodyPr rot="-5400000" spcFirstLastPara="1" vertOverflow="ellipsis"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'Pivot_Backend    '!$A$8:$A$16</c:f>
              <c:strCache>
                <c:ptCount val="8"/>
                <c:pt idx="0">
                  <c:v>Cotton</c:v>
                </c:pt>
                <c:pt idx="1">
                  <c:v>Groundnut</c:v>
                </c:pt>
                <c:pt idx="2">
                  <c:v>Maize</c:v>
                </c:pt>
                <c:pt idx="3">
                  <c:v>Pulses</c:v>
                </c:pt>
                <c:pt idx="4">
                  <c:v>Rice</c:v>
                </c:pt>
                <c:pt idx="5">
                  <c:v>Soybean</c:v>
                </c:pt>
                <c:pt idx="6">
                  <c:v>Sugarcane</c:v>
                </c:pt>
                <c:pt idx="7">
                  <c:v>Wheat</c:v>
                </c:pt>
              </c:strCache>
            </c:strRef>
          </c:cat>
          <c:val>
            <c:numRef>
              <c:f>'Pivot_Backend    '!$I$8:$I$16</c:f>
              <c:numCache>
                <c:formatCode>0.00</c:formatCode>
                <c:ptCount val="8"/>
                <c:pt idx="0">
                  <c:v>15.419999999999998</c:v>
                </c:pt>
                <c:pt idx="1">
                  <c:v>26.6</c:v>
                </c:pt>
                <c:pt idx="2">
                  <c:v>21.042857142857144</c:v>
                </c:pt>
                <c:pt idx="3">
                  <c:v>12.4</c:v>
                </c:pt>
                <c:pt idx="4">
                  <c:v>27.2</c:v>
                </c:pt>
                <c:pt idx="5">
                  <c:v>27.75</c:v>
                </c:pt>
                <c:pt idx="6">
                  <c:v>16.225000000000001</c:v>
                </c:pt>
                <c:pt idx="7">
                  <c:v>6.7</c:v>
                </c:pt>
              </c:numCache>
            </c:numRef>
          </c:val>
          <c:extLst>
            <c:ext xmlns:c16="http://schemas.microsoft.com/office/drawing/2014/chart" uri="{C3380CC4-5D6E-409C-BE32-E72D297353CC}">
              <c16:uniqueId val="{0000001A-7FD6-4793-B842-C3529EA3331A}"/>
            </c:ext>
          </c:extLst>
        </c:ser>
        <c:ser>
          <c:idx val="8"/>
          <c:order val="8"/>
          <c:tx>
            <c:strRef>
              <c:f>'Pivot_Backend    '!$J$6:$J$7</c:f>
              <c:strCache>
                <c:ptCount val="1"/>
                <c:pt idx="0">
                  <c:v>Puri</c:v>
                </c:pt>
              </c:strCache>
            </c:strRef>
          </c:tx>
          <c:spPr>
            <a:solidFill>
              <a:schemeClr val="accent3">
                <a:lumMod val="60000"/>
              </a:schemeClr>
            </a:solidFill>
            <a:ln>
              <a:noFill/>
            </a:ln>
            <a:effectLst/>
          </c:spPr>
          <c:invertIfNegative val="0"/>
          <c:dLbls>
            <c:spPr>
              <a:noFill/>
              <a:ln>
                <a:noFill/>
              </a:ln>
              <a:effectLst/>
            </c:spPr>
            <c:txPr>
              <a:bodyPr rot="-5400000" spcFirstLastPara="1" vertOverflow="ellipsis"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'Pivot_Backend    '!$A$8:$A$16</c:f>
              <c:strCache>
                <c:ptCount val="8"/>
                <c:pt idx="0">
                  <c:v>Cotton</c:v>
                </c:pt>
                <c:pt idx="1">
                  <c:v>Groundnut</c:v>
                </c:pt>
                <c:pt idx="2">
                  <c:v>Maize</c:v>
                </c:pt>
                <c:pt idx="3">
                  <c:v>Pulses</c:v>
                </c:pt>
                <c:pt idx="4">
                  <c:v>Rice</c:v>
                </c:pt>
                <c:pt idx="5">
                  <c:v>Soybean</c:v>
                </c:pt>
                <c:pt idx="6">
                  <c:v>Sugarcane</c:v>
                </c:pt>
                <c:pt idx="7">
                  <c:v>Wheat</c:v>
                </c:pt>
              </c:strCache>
            </c:strRef>
          </c:cat>
          <c:val>
            <c:numRef>
              <c:f>'Pivot_Backend    '!$J$8:$J$16</c:f>
              <c:numCache>
                <c:formatCode>0.00</c:formatCode>
                <c:ptCount val="8"/>
                <c:pt idx="0">
                  <c:v>24.020000000000003</c:v>
                </c:pt>
                <c:pt idx="1">
                  <c:v>15.2</c:v>
                </c:pt>
                <c:pt idx="2">
                  <c:v>16.899999999999999</c:v>
                </c:pt>
                <c:pt idx="3">
                  <c:v>22.55</c:v>
                </c:pt>
                <c:pt idx="4">
                  <c:v>13.524999999999999</c:v>
                </c:pt>
                <c:pt idx="5">
                  <c:v>25.866666666666671</c:v>
                </c:pt>
                <c:pt idx="6">
                  <c:v>26.839999999999996</c:v>
                </c:pt>
                <c:pt idx="7">
                  <c:v>14.299999999999999</c:v>
                </c:pt>
              </c:numCache>
            </c:numRef>
          </c:val>
          <c:extLst>
            <c:ext xmlns:c16="http://schemas.microsoft.com/office/drawing/2014/chart" uri="{C3380CC4-5D6E-409C-BE32-E72D297353CC}">
              <c16:uniqueId val="{0000001B-7FD6-4793-B842-C3529EA3331A}"/>
            </c:ext>
          </c:extLst>
        </c:ser>
        <c:ser>
          <c:idx val="9"/>
          <c:order val="9"/>
          <c:tx>
            <c:strRef>
              <c:f>'Pivot_Backend    '!$K$6:$K$7</c:f>
              <c:strCache>
                <c:ptCount val="1"/>
                <c:pt idx="0">
                  <c:v>Sambalpur</c:v>
                </c:pt>
              </c:strCache>
            </c:strRef>
          </c:tx>
          <c:spPr>
            <a:solidFill>
              <a:schemeClr val="accent4">
                <a:lumMod val="60000"/>
              </a:schemeClr>
            </a:solidFill>
            <a:ln>
              <a:noFill/>
            </a:ln>
            <a:effectLst/>
          </c:spPr>
          <c:invertIfNegative val="0"/>
          <c:dLbls>
            <c:spPr>
              <a:noFill/>
              <a:ln>
                <a:noFill/>
              </a:ln>
              <a:effectLst/>
            </c:spPr>
            <c:txPr>
              <a:bodyPr rot="-5400000" spcFirstLastPara="1" vertOverflow="ellipsis"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'Pivot_Backend    '!$A$8:$A$16</c:f>
              <c:strCache>
                <c:ptCount val="8"/>
                <c:pt idx="0">
                  <c:v>Cotton</c:v>
                </c:pt>
                <c:pt idx="1">
                  <c:v>Groundnut</c:v>
                </c:pt>
                <c:pt idx="2">
                  <c:v>Maize</c:v>
                </c:pt>
                <c:pt idx="3">
                  <c:v>Pulses</c:v>
                </c:pt>
                <c:pt idx="4">
                  <c:v>Rice</c:v>
                </c:pt>
                <c:pt idx="5">
                  <c:v>Soybean</c:v>
                </c:pt>
                <c:pt idx="6">
                  <c:v>Sugarcane</c:v>
                </c:pt>
                <c:pt idx="7">
                  <c:v>Wheat</c:v>
                </c:pt>
              </c:strCache>
            </c:strRef>
          </c:cat>
          <c:val>
            <c:numRef>
              <c:f>'Pivot_Backend    '!$K$8:$K$16</c:f>
              <c:numCache>
                <c:formatCode>0.00</c:formatCode>
                <c:ptCount val="8"/>
                <c:pt idx="0">
                  <c:v>15.35</c:v>
                </c:pt>
                <c:pt idx="1">
                  <c:v>5.6</c:v>
                </c:pt>
                <c:pt idx="2">
                  <c:v>26.3</c:v>
                </c:pt>
                <c:pt idx="3">
                  <c:v>20.95</c:v>
                </c:pt>
                <c:pt idx="4">
                  <c:v>20</c:v>
                </c:pt>
                <c:pt idx="5">
                  <c:v>20.149999999999999</c:v>
                </c:pt>
                <c:pt idx="6">
                  <c:v>34.799999999999997</c:v>
                </c:pt>
                <c:pt idx="7">
                  <c:v>13.930000000000001</c:v>
                </c:pt>
              </c:numCache>
            </c:numRef>
          </c:val>
          <c:extLst>
            <c:ext xmlns:c16="http://schemas.microsoft.com/office/drawing/2014/chart" uri="{C3380CC4-5D6E-409C-BE32-E72D297353CC}">
              <c16:uniqueId val="{0000001C-7FD6-4793-B842-C3529EA3331A}"/>
            </c:ext>
          </c:extLst>
        </c:ser>
        <c:dLbls>
          <c:showLegendKey val="0"/>
          <c:showVal val="0"/>
          <c:showCatName val="0"/>
          <c:showSerName val="0"/>
          <c:showPercent val="0"/>
          <c:showBubbleSize val="0"/>
        </c:dLbls>
        <c:gapWidth val="219"/>
        <c:overlap val="-27"/>
        <c:axId val="2052988607"/>
        <c:axId val="2052984287"/>
      </c:barChart>
      <c:catAx>
        <c:axId val="2052988607"/>
        <c:scaling>
          <c:orientation val="minMax"/>
        </c:scaling>
        <c:delete val="1"/>
        <c:axPos val="b"/>
        <c:numFmt formatCode="General" sourceLinked="1"/>
        <c:majorTickMark val="out"/>
        <c:minorTickMark val="none"/>
        <c:tickLblPos val="nextTo"/>
        <c:crossAx val="2052984287"/>
        <c:crosses val="autoZero"/>
        <c:auto val="1"/>
        <c:lblAlgn val="ctr"/>
        <c:lblOffset val="100"/>
        <c:noMultiLvlLbl val="0"/>
      </c:catAx>
      <c:valAx>
        <c:axId val="2052984287"/>
        <c:scaling>
          <c:orientation val="minMax"/>
        </c:scaling>
        <c:delete val="1"/>
        <c:axPos val="l"/>
        <c:numFmt formatCode="0.00" sourceLinked="1"/>
        <c:majorTickMark val="out"/>
        <c:minorTickMark val="none"/>
        <c:tickLblPos val="nextTo"/>
        <c:crossAx val="2052988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a:outerShdw blurRad="50800" dist="38100" dir="2700000" algn="tl" rotWithShape="0">
        <a:prstClr val="black">
          <a:alpha val="40000"/>
        </a:prstClr>
      </a:outerShdw>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[AgriTracker_Project.xlsx]Pivot_Backend    !PivotTable6</c:name>
    <c:fmtId val="3"/>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IN"/>
              <a:t>Year-wise Season Trend</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'Pivot_Backend    '!$B$28:$B$29</c:f>
              <c:strCache>
                <c:ptCount val="1"/>
                <c:pt idx="0">
                  <c:v>Kharif</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'Pivot_Backend    '!$A$30:$A$33</c:f>
              <c:strCache>
                <c:ptCount val="3"/>
                <c:pt idx="0">
                  <c:v>2021</c:v>
                </c:pt>
                <c:pt idx="1">
                  <c:v>2022</c:v>
                </c:pt>
                <c:pt idx="2">
                  <c:v>2023</c:v>
                </c:pt>
              </c:strCache>
            </c:strRef>
          </c:cat>
          <c:val>
            <c:numRef>
              <c:f>'Pivot_Backend    '!$B$30:$B$33</c:f>
              <c:numCache>
                <c:formatCode>0.00</c:formatCode>
                <c:ptCount val="3"/>
                <c:pt idx="0">
                  <c:v>708.79999999999984</c:v>
                </c:pt>
                <c:pt idx="1">
                  <c:v>1238</c:v>
                </c:pt>
                <c:pt idx="2">
                  <c:v>1113.4999999999998</c:v>
                </c:pt>
              </c:numCache>
            </c:numRef>
          </c:val>
          <c:smooth val="0"/>
          <c:extLst>
            <c:ext xmlns:c16="http://schemas.microsoft.com/office/drawing/2014/chart" uri="{C3380CC4-5D6E-409C-BE32-E72D297353CC}">
              <c16:uniqueId val="{00000000-3411-4F33-AA46-3509F1F4F01B}"/>
            </c:ext>
          </c:extLst>
        </c:ser>
        <c:ser>
          <c:idx val="1"/>
          <c:order val="1"/>
          <c:tx>
            <c:strRef>
              <c:f>'Pivot_Backend    '!$C$28:$C$29</c:f>
              <c:strCache>
                <c:ptCount val="1"/>
                <c:pt idx="0">
                  <c:v>Rabi</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'Pivot_Backend    '!$A$30:$A$33</c:f>
              <c:strCache>
                <c:ptCount val="3"/>
                <c:pt idx="0">
                  <c:v>2021</c:v>
                </c:pt>
                <c:pt idx="1">
                  <c:v>2022</c:v>
                </c:pt>
                <c:pt idx="2">
                  <c:v>2023</c:v>
                </c:pt>
              </c:strCache>
            </c:strRef>
          </c:cat>
          <c:val>
            <c:numRef>
              <c:f>'Pivot_Backend    '!$C$30:$C$33</c:f>
              <c:numCache>
                <c:formatCode>0.00</c:formatCode>
                <c:ptCount val="3"/>
                <c:pt idx="0">
                  <c:v>497.20000000000005</c:v>
                </c:pt>
                <c:pt idx="1">
                  <c:v>516.79999999999984</c:v>
                </c:pt>
                <c:pt idx="2">
                  <c:v>656.10000000000036</c:v>
                </c:pt>
              </c:numCache>
            </c:numRef>
          </c:val>
          <c:smooth val="0"/>
          <c:extLst>
            <c:ext xmlns:c16="http://schemas.microsoft.com/office/drawing/2014/chart" uri="{C3380CC4-5D6E-409C-BE32-E72D297353CC}">
              <c16:uniqueId val="{00000001-3411-4F33-AA46-3509F1F4F01B}"/>
            </c:ext>
          </c:extLst>
        </c:ser>
        <c:ser>
          <c:idx val="2"/>
          <c:order val="2"/>
          <c:tx>
            <c:strRef>
              <c:f>'Pivot_Backend    '!$D$28:$D$29</c:f>
              <c:strCache>
                <c:ptCount val="1"/>
                <c:pt idx="0">
                  <c:v>Zaid</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'Pivot_Backend    '!$A$30:$A$33</c:f>
              <c:strCache>
                <c:ptCount val="3"/>
                <c:pt idx="0">
                  <c:v>2021</c:v>
                </c:pt>
                <c:pt idx="1">
                  <c:v>2022</c:v>
                </c:pt>
                <c:pt idx="2">
                  <c:v>2023</c:v>
                </c:pt>
              </c:strCache>
            </c:strRef>
          </c:cat>
          <c:val>
            <c:numRef>
              <c:f>'Pivot_Backend    '!$D$30:$D$33</c:f>
              <c:numCache>
                <c:formatCode>0.00</c:formatCode>
                <c:ptCount val="3"/>
                <c:pt idx="0">
                  <c:v>380.7</c:v>
                </c:pt>
                <c:pt idx="1">
                  <c:v>458.8</c:v>
                </c:pt>
                <c:pt idx="2">
                  <c:v>394.6</c:v>
                </c:pt>
              </c:numCache>
            </c:numRef>
          </c:val>
          <c:smooth val="0"/>
          <c:extLst>
            <c:ext xmlns:c16="http://schemas.microsoft.com/office/drawing/2014/chart" uri="{C3380CC4-5D6E-409C-BE32-E72D297353CC}">
              <c16:uniqueId val="{00000002-3411-4F33-AA46-3509F1F4F01B}"/>
            </c:ext>
          </c:extLst>
        </c:ser>
        <c:dLbls>
          <c:showLegendKey val="0"/>
          <c:showVal val="0"/>
          <c:showCatName val="0"/>
          <c:showSerName val="0"/>
          <c:showPercent val="0"/>
          <c:showBubbleSize val="0"/>
        </c:dLbls>
        <c:smooth val="0"/>
        <c:axId val="866735391"/>
        <c:axId val="866746911"/>
      </c:lineChart>
      <c:catAx>
        <c:axId val="866735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866746911"/>
        <c:crosses val="autoZero"/>
        <c:auto val="1"/>
        <c:lblAlgn val="ctr"/>
        <c:lblOffset val="100"/>
        <c:noMultiLvlLbl val="0"/>
      </c:catAx>
      <c:valAx>
        <c:axId val="86674691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866735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oftEdge rad="63500"/>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[AgriTracker_Project.xlsx]Pivot_Backend    !PivotTable7</c:name>
    <c:fmtId val="7"/>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IN"/>
              <a:t>Irrigation Type Impact</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'Pivot_Backend    '!$B$39</c:f>
              <c:strCache>
                <c:ptCount val="1"/>
                <c:pt idx="0">
                  <c:v>Average of Yield_Quintal_per_Hectare</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'Pivot_Backend    '!$A$40:$A$44</c:f>
              <c:strCache>
                <c:ptCount val="4"/>
                <c:pt idx="0">
                  <c:v>Canal</c:v>
                </c:pt>
                <c:pt idx="1">
                  <c:v>Drip</c:v>
                </c:pt>
                <c:pt idx="2">
                  <c:v>Rainfed</c:v>
                </c:pt>
                <c:pt idx="3">
                  <c:v>Sprinkler</c:v>
                </c:pt>
              </c:strCache>
            </c:strRef>
          </c:cat>
          <c:val>
            <c:numRef>
              <c:f>'Pivot_Backend    '!$B$40:$B$44</c:f>
              <c:numCache>
                <c:formatCode>0.00</c:formatCode>
                <c:ptCount val="4"/>
                <c:pt idx="0">
                  <c:v>18.910714285714285</c:v>
                </c:pt>
                <c:pt idx="1">
                  <c:v>18.196202531645572</c:v>
                </c:pt>
                <c:pt idx="2">
                  <c:v>21.454651162790693</c:v>
                </c:pt>
                <c:pt idx="3">
                  <c:v>20.543037974683543</c:v>
                </c:pt>
              </c:numCache>
            </c:numRef>
          </c:val>
          <c:extLst>
            <c:ext xmlns:c16="http://schemas.microsoft.com/office/drawing/2014/chart" uri="{C3380CC4-5D6E-409C-BE32-E72D297353CC}">
              <c16:uniqueId val="{00000000-9699-4221-A411-BFF1C60CB483}"/>
            </c:ext>
          </c:extLst>
        </c:ser>
        <c:ser>
          <c:idx val="1"/>
          <c:order val="1"/>
          <c:tx>
            <c:strRef>
              <c:f>'Pivot_Backend    '!$C$39</c:f>
              <c:strCache>
                <c:ptCount val="1"/>
                <c:pt idx="0">
                  <c:v>Count of Record_ID</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'Pivot_Backend    '!$A$40:$A$44</c:f>
              <c:strCache>
                <c:ptCount val="4"/>
                <c:pt idx="0">
                  <c:v>Canal</c:v>
                </c:pt>
                <c:pt idx="1">
                  <c:v>Drip</c:v>
                </c:pt>
                <c:pt idx="2">
                  <c:v>Rainfed</c:v>
                </c:pt>
                <c:pt idx="3">
                  <c:v>Sprinkler</c:v>
                </c:pt>
              </c:strCache>
            </c:strRef>
          </c:cat>
          <c:val>
            <c:numRef>
              <c:f>'Pivot_Backend    '!$C$40:$C$44</c:f>
              <c:numCache>
                <c:formatCode>General</c:formatCode>
                <c:ptCount val="4"/>
                <c:pt idx="0">
                  <c:v>56</c:v>
                </c:pt>
                <c:pt idx="1">
                  <c:v>79</c:v>
                </c:pt>
                <c:pt idx="2">
                  <c:v>86</c:v>
                </c:pt>
                <c:pt idx="3">
                  <c:v>79</c:v>
                </c:pt>
              </c:numCache>
            </c:numRef>
          </c:val>
          <c:extLst>
            <c:ext xmlns:c16="http://schemas.microsoft.com/office/drawing/2014/chart" uri="{C3380CC4-5D6E-409C-BE32-E72D297353CC}">
              <c16:uniqueId val="{00000001-9699-4221-A411-BFF1C60CB483}"/>
            </c:ext>
          </c:extLst>
        </c:ser>
        <c:dLbls>
          <c:showLegendKey val="0"/>
          <c:showVal val="0"/>
          <c:showCatName val="0"/>
          <c:showSerName val="0"/>
          <c:showPercent val="0"/>
          <c:showBubbleSize val="0"/>
        </c:dLbls>
        <c:gapWidth val="182"/>
        <c:axId val="973515919"/>
        <c:axId val="973521199"/>
      </c:barChart>
      <c:catAx>
        <c:axId val="973515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973521199"/>
        <c:crosses val="autoZero"/>
        <c:auto val="1"/>
        <c:lblAlgn val="ctr"/>
        <c:lblOffset val="100"/>
        <c:noMultiLvlLbl val="0"/>
      </c:catAx>
      <c:valAx>
        <c:axId val="9735211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973515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[AgriTracker_Project.xlsx]Pivot_Backend    !PivotTable1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Rainfall Impact Analysis</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'Pivot_Backend    '!$B$48</c:f>
              <c:strCache>
                <c:ptCount val="1"/>
                <c:pt idx="0">
                  <c:v>Total</c:v>
                </c:pt>
              </c:strCache>
            </c:strRef>
          </c:tx>
          <c:spPr>
            <a:solidFill>
              <a:schemeClr val="accent1"/>
            </a:solidFill>
            <a:ln>
              <a:noFill/>
            </a:ln>
            <a:effectLst/>
          </c:spPr>
          <c:invertIfNegative val="0"/>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'Pivot_Backend    '!$A$49:$A$52</c:f>
              <c:strCache>
                <c:ptCount val="3"/>
                <c:pt idx="0">
                  <c:v>High(&gt;900mm)</c:v>
                </c:pt>
                <c:pt idx="1">
                  <c:v>Low(&lt;400mm)</c:v>
                </c:pt>
                <c:pt idx="2">
                  <c:v>Medium(400-900mm)</c:v>
                </c:pt>
              </c:strCache>
            </c:strRef>
          </c:cat>
          <c:val>
            <c:numRef>
              <c:f>'Pivot_Backend    '!$B$49:$B$52</c:f>
              <c:numCache>
                <c:formatCode>General</c:formatCode>
                <c:ptCount val="3"/>
                <c:pt idx="0">
                  <c:v>2789.5000000000005</c:v>
                </c:pt>
                <c:pt idx="1">
                  <c:v>1438.1000000000001</c:v>
                </c:pt>
                <c:pt idx="2">
                  <c:v>1736.8999999999999</c:v>
                </c:pt>
              </c:numCache>
            </c:numRef>
          </c:val>
          <c:extLst>
            <c:ext xmlns:c16="http://schemas.microsoft.com/office/drawing/2014/chart" uri="{C3380CC4-5D6E-409C-BE32-E72D297353CC}">
              <c16:uniqueId val="{00000002-C2D7-4D1A-87F3-B0512E1BD515}"/>
            </c:ext>
          </c:extLst>
        </c:ser>
        <c:dLbls>
          <c:showLegendKey val="0"/>
          <c:showVal val="0"/>
          <c:showCatName val="0"/>
          <c:showSerName val="0"/>
          <c:showPercent val="0"/>
          <c:showBubbleSize val="0"/>
        </c:dLbls>
        <c:gapWidth val="219"/>
        <c:overlap val="-27"/>
        <c:axId val="866749791"/>
        <c:axId val="866737311"/>
      </c:barChart>
      <c:catAx>
        <c:axId val="866749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6737311"/>
        <c:crosses val="autoZero"/>
        <c:auto val="1"/>
        <c:lblAlgn val="ctr"/>
        <c:lblOffset val="100"/>
        <c:noMultiLvlLbl val="0"/>
      </c:catAx>
      <c:valAx>
        <c:axId val="866737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6749791"/>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[AgriTracker_Project.xlsx]Pivot_Backend    !PivotTable5</c:name>
    <c:fmtId val="6"/>
  </c:pivotSource>
  <c:chart>
    <c:title>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'Pivot_Backend    '!$B$19</c:f>
              <c:strCache>
                <c:ptCount val="1"/>
                <c:pt idx="0">
                  <c:v>Total</c:v>
                </c:pt>
              </c:strCache>
            </c:strRef>
          </c:tx>
          <c:spPr>
            <a:solidFill>
              <a:schemeClr val="accent1"/>
            </a:solidFill>
            <a:ln>
              <a:noFill/>
            </a:ln>
            <a:effectLst/>
          </c:spPr>
          <c:invertIfNegative val="0"/>
          <c:cat>
            <c:strRef>
              <c:f>'Pivot_Backend    '!$A$20:$A$25</c:f>
              <c:strCache>
                <c:ptCount val="5"/>
                <c:pt idx="0">
                  <c:v>Alluvial</c:v>
                </c:pt>
                <c:pt idx="1">
                  <c:v>Black</c:v>
                </c:pt>
                <c:pt idx="2">
                  <c:v>Laterite</c:v>
                </c:pt>
                <c:pt idx="3">
                  <c:v>Red</c:v>
                </c:pt>
                <c:pt idx="4">
                  <c:v>Sandy</c:v>
                </c:pt>
              </c:strCache>
            </c:strRef>
          </c:cat>
          <c:val>
            <c:numRef>
              <c:f>'Pivot_Backend    '!$B$20:$B$25</c:f>
              <c:numCache>
                <c:formatCode>0.00</c:formatCode>
                <c:ptCount val="5"/>
                <c:pt idx="0">
                  <c:v>22.992753623188413</c:v>
                </c:pt>
                <c:pt idx="1">
                  <c:v>27.945901639344253</c:v>
                </c:pt>
                <c:pt idx="2">
                  <c:v>14.638181818181817</c:v>
                </c:pt>
                <c:pt idx="3">
                  <c:v>18.645098039215686</c:v>
                </c:pt>
                <c:pt idx="4">
                  <c:v>14.332812499999999</c:v>
                </c:pt>
              </c:numCache>
            </c:numRef>
          </c:val>
          <c:extLst>
            <c:ext xmlns:c16="http://schemas.microsoft.com/office/drawing/2014/chart" uri="{C3380CC4-5D6E-409C-BE32-E72D297353CC}">
              <c16:uniqueId val="{00000000-3C80-42F1-A28D-1E27D7719CF0}"/>
            </c:ext>
          </c:extLst>
        </c:ser>
        <c:dLbls>
          <c:showLegendKey val="0"/>
          <c:showVal val="0"/>
          <c:showCatName val="0"/>
          <c:showSerName val="0"/>
          <c:showPercent val="0"/>
          <c:showBubbleSize val="0"/>
        </c:dLbls>
        <c:gapWidth val="219"/>
        <c:overlap val="-27"/>
        <c:axId val="973505359"/>
        <c:axId val="973497199"/>
      </c:barChart>
      <c:catAx>
        <c:axId val="973505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973497199"/>
        <c:crosses val="autoZero"/>
        <c:auto val="1"/>
        <c:lblAlgn val="ctr"/>
        <c:lblOffset val="100"/>
        <c:noMultiLvlLbl val="0"/>
      </c:catAx>
      <c:valAx>
        <c:axId val="9734971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973505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chart" Target="../charts/chart1.xml"/><Relationship Id="rId7" Type="http://schemas.openxmlformats.org/officeDocument/2006/relationships/chart" Target="../charts/chart5.xml"/><Relationship Id="rId2" Type="http://schemas.microsoft.com/office/2007/relationships/hdphoto" Target="../media/hdphoto1.wdp"/><Relationship Id="rId1" Type="http://schemas.openxmlformats.org/officeDocument/2006/relationships/image" Target="../media/image3.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25</xdr:col>
      <xdr:colOff>129540</xdr:colOff>
      <xdr:row>47</xdr:row>
      <xdr:rowOff>50006</xdr:rowOff>
    </xdr:to>
    <xdr:pic>
      <xdr:nvPicPr>
        <xdr:cNvPr id="3" name="Picture 2">
          <a:extLst>
            <a:ext uri="{FF2B5EF4-FFF2-40B4-BE49-F238E27FC236}">
              <a16:creationId xmlns:a16="http://schemas.microsoft.com/office/drawing/2014/main" id="{A781B666-4AA9-B4B7-43C5-A365B612FCF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369540" cy="864536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44823</xdr:colOff>
      <xdr:row>0</xdr:row>
      <xdr:rowOff>0</xdr:rowOff>
    </xdr:from>
    <xdr:to>
      <xdr:col>56</xdr:col>
      <xdr:colOff>14343</xdr:colOff>
      <xdr:row>119</xdr:row>
      <xdr:rowOff>76692</xdr:rowOff>
    </xdr:to>
    <xdr:pic>
      <xdr:nvPicPr>
        <xdr:cNvPr id="12" name="Picture 11">
          <a:extLst>
            <a:ext uri="{FF2B5EF4-FFF2-40B4-BE49-F238E27FC236}">
              <a16:creationId xmlns:a16="http://schemas.microsoft.com/office/drawing/2014/main" id="{8183FEDB-ED30-61DC-B2D0-B1F23E6734D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823" y="0"/>
          <a:ext cx="33551308" cy="22004363"/>
        </a:xfrm>
        <a:prstGeom prst="rect">
          <a:avLst/>
        </a:prstGeom>
      </xdr:spPr>
    </xdr:pic>
    <xdr:clientData/>
  </xdr:twoCellAnchor>
  <xdr:twoCellAnchor>
    <xdr:from>
      <xdr:col>6</xdr:col>
      <xdr:colOff>117566</xdr:colOff>
      <xdr:row>5</xdr:row>
      <xdr:rowOff>129028</xdr:rowOff>
    </xdr:from>
    <xdr:to>
      <xdr:col>8</xdr:col>
      <xdr:colOff>224246</xdr:colOff>
      <xdr:row>11</xdr:row>
      <xdr:rowOff>161364</xdr:rowOff>
    </xdr:to>
    <xdr:sp macro="" textlink="">
      <xdr:nvSpPr>
        <xdr:cNvPr id="4" name="Rectangle: Rounded Corners 3">
          <a:extLst>
            <a:ext uri="{FF2B5EF4-FFF2-40B4-BE49-F238E27FC236}">
              <a16:creationId xmlns:a16="http://schemas.microsoft.com/office/drawing/2014/main" id="{B943AB1D-B9C0-FFFD-1A06-16D079C87C9C}"/>
            </a:ext>
          </a:extLst>
        </xdr:cNvPr>
        <xdr:cNvSpPr/>
      </xdr:nvSpPr>
      <xdr:spPr>
        <a:xfrm>
          <a:off x="3219354" y="1617169"/>
          <a:ext cx="1325880" cy="1108101"/>
        </a:xfrm>
        <a:prstGeom prst="roundRect">
          <a:avLst/>
        </a:prstGeom>
        <a:solidFill>
          <a:srgbClr val="00B050"/>
        </a:solidFill>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IN" sz="1100" b="1" u="sng"/>
            <a:t>Best Crop</a:t>
          </a:r>
        </a:p>
        <a:p>
          <a:pPr algn="ctr"/>
          <a:r>
            <a:rPr lang="en-IN" sz="1100"/>
            <a:t>Groundnut</a:t>
          </a:r>
        </a:p>
        <a:p>
          <a:pPr algn="ctr"/>
          <a:endParaRPr lang="en-IN" sz="1100"/>
        </a:p>
        <a:p>
          <a:pPr algn="ctr"/>
          <a:r>
            <a:rPr lang="en-IN" sz="1100"/>
            <a:t>22.57 quintals/hectare</a:t>
          </a:r>
        </a:p>
      </xdr:txBody>
    </xdr:sp>
    <xdr:clientData/>
  </xdr:twoCellAnchor>
  <xdr:twoCellAnchor>
    <xdr:from>
      <xdr:col>8</xdr:col>
      <xdr:colOff>329581</xdr:colOff>
      <xdr:row>5</xdr:row>
      <xdr:rowOff>157267</xdr:rowOff>
    </xdr:from>
    <xdr:to>
      <xdr:col>10</xdr:col>
      <xdr:colOff>443881</xdr:colOff>
      <xdr:row>12</xdr:row>
      <xdr:rowOff>17929</xdr:rowOff>
    </xdr:to>
    <xdr:sp macro="" textlink="">
      <xdr:nvSpPr>
        <xdr:cNvPr id="8" name="Rectangle: Rounded Corners 7">
          <a:extLst>
            <a:ext uri="{FF2B5EF4-FFF2-40B4-BE49-F238E27FC236}">
              <a16:creationId xmlns:a16="http://schemas.microsoft.com/office/drawing/2014/main" id="{63A32FCF-7384-4A6A-AC37-82E03969B4A1}"/>
            </a:ext>
          </a:extLst>
        </xdr:cNvPr>
        <xdr:cNvSpPr/>
      </xdr:nvSpPr>
      <xdr:spPr>
        <a:xfrm>
          <a:off x="4650569" y="1645408"/>
          <a:ext cx="1333500" cy="1115721"/>
        </a:xfrm>
        <a:prstGeom prst="roundRect">
          <a:avLst/>
        </a:prstGeom>
        <a:solidFill>
          <a:srgbClr val="00B050"/>
        </a:solidFill>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IN" sz="1100" b="1" u="sng"/>
            <a:t>Top District</a:t>
          </a:r>
        </a:p>
        <a:p>
          <a:pPr algn="ctr"/>
          <a:r>
            <a:rPr lang="en-IN" sz="1100" b="0" u="none"/>
            <a:t>Kendrapada</a:t>
          </a:r>
        </a:p>
        <a:p>
          <a:pPr algn="ctr"/>
          <a:endParaRPr lang="en-IN" sz="1100"/>
        </a:p>
        <a:p>
          <a:pPr algn="ctr"/>
          <a:r>
            <a:rPr lang="en-IN" sz="1100"/>
            <a:t>Avg yield 22.22</a:t>
          </a:r>
        </a:p>
        <a:p>
          <a:pPr algn="ctr"/>
          <a:r>
            <a:rPr lang="en-IN" sz="1100">
              <a:solidFill>
                <a:schemeClr val="lt1"/>
              </a:solidFill>
              <a:effectLst/>
              <a:latin typeface="+mn-lt"/>
              <a:ea typeface="+mn-ea"/>
              <a:cs typeface="+mn-cs"/>
            </a:rPr>
            <a:t>quintals/hectare</a:t>
          </a:r>
          <a:r>
            <a:rPr lang="en-IN" sz="1100" baseline="0"/>
            <a:t> </a:t>
          </a:r>
          <a:endParaRPr lang="en-IN" sz="1100"/>
        </a:p>
      </xdr:txBody>
    </xdr:sp>
    <xdr:clientData/>
  </xdr:twoCellAnchor>
  <xdr:twoCellAnchor>
    <xdr:from>
      <xdr:col>10</xdr:col>
      <xdr:colOff>558182</xdr:colOff>
      <xdr:row>6</xdr:row>
      <xdr:rowOff>2178</xdr:rowOff>
    </xdr:from>
    <xdr:to>
      <xdr:col>13</xdr:col>
      <xdr:colOff>169562</xdr:colOff>
      <xdr:row>12</xdr:row>
      <xdr:rowOff>25037</xdr:rowOff>
    </xdr:to>
    <xdr:sp macro="" textlink="">
      <xdr:nvSpPr>
        <xdr:cNvPr id="9" name="Rectangle: Rounded Corners 8">
          <a:extLst>
            <a:ext uri="{FF2B5EF4-FFF2-40B4-BE49-F238E27FC236}">
              <a16:creationId xmlns:a16="http://schemas.microsoft.com/office/drawing/2014/main" id="{8024796E-6F9D-45A8-9128-F3655EDD0FC4}"/>
            </a:ext>
          </a:extLst>
        </xdr:cNvPr>
        <xdr:cNvSpPr/>
      </xdr:nvSpPr>
      <xdr:spPr>
        <a:xfrm>
          <a:off x="6098370" y="1669613"/>
          <a:ext cx="1440180" cy="1098624"/>
        </a:xfrm>
        <a:prstGeom prst="roundRect">
          <a:avLst/>
        </a:prstGeom>
        <a:solidFill>
          <a:srgbClr val="00B050"/>
        </a:solidFill>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IN" sz="1100" b="1" u="sng"/>
            <a:t>Best Soil</a:t>
          </a:r>
        </a:p>
        <a:p>
          <a:pPr algn="ctr"/>
          <a:r>
            <a:rPr lang="en-IN" sz="1100" b="0" u="none"/>
            <a:t>Black Soil</a:t>
          </a:r>
        </a:p>
        <a:p>
          <a:pPr algn="ctr"/>
          <a:endParaRPr lang="en-IN" sz="1100"/>
        </a:p>
        <a:p>
          <a:pPr algn="ctr"/>
          <a:r>
            <a:rPr lang="en-IN" sz="1100"/>
            <a:t>Avg yield 28..41</a:t>
          </a:r>
        </a:p>
        <a:p>
          <a:pPr algn="ctr"/>
          <a:r>
            <a:rPr lang="en-IN" sz="1100">
              <a:solidFill>
                <a:schemeClr val="lt1"/>
              </a:solidFill>
              <a:effectLst/>
              <a:latin typeface="+mn-lt"/>
              <a:ea typeface="+mn-ea"/>
              <a:cs typeface="+mn-cs"/>
            </a:rPr>
            <a:t>quintals/hectare</a:t>
          </a:r>
          <a:endParaRPr lang="en-IN" sz="1100"/>
        </a:p>
      </xdr:txBody>
    </xdr:sp>
    <xdr:clientData/>
  </xdr:twoCellAnchor>
  <xdr:twoCellAnchor>
    <xdr:from>
      <xdr:col>13</xdr:col>
      <xdr:colOff>289240</xdr:colOff>
      <xdr:row>5</xdr:row>
      <xdr:rowOff>139337</xdr:rowOff>
    </xdr:from>
    <xdr:to>
      <xdr:col>15</xdr:col>
      <xdr:colOff>594040</xdr:colOff>
      <xdr:row>11</xdr:row>
      <xdr:rowOff>162196</xdr:rowOff>
    </xdr:to>
    <xdr:sp macro="" textlink="">
      <xdr:nvSpPr>
        <xdr:cNvPr id="10" name="Rectangle: Rounded Corners 9">
          <a:extLst>
            <a:ext uri="{FF2B5EF4-FFF2-40B4-BE49-F238E27FC236}">
              <a16:creationId xmlns:a16="http://schemas.microsoft.com/office/drawing/2014/main" id="{3965FB59-87A6-4D80-988D-89B0CDDA96EC}"/>
            </a:ext>
          </a:extLst>
        </xdr:cNvPr>
        <xdr:cNvSpPr/>
      </xdr:nvSpPr>
      <xdr:spPr>
        <a:xfrm>
          <a:off x="7658228" y="1627478"/>
          <a:ext cx="1524000" cy="1098624"/>
        </a:xfrm>
        <a:prstGeom prst="roundRect">
          <a:avLst/>
        </a:prstGeom>
        <a:solidFill>
          <a:srgbClr val="00B050"/>
        </a:solidFill>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IN" sz="1100" b="1" i="0" u="sng" strike="noStrike">
              <a:solidFill>
                <a:schemeClr val="lt1"/>
              </a:solidFill>
              <a:effectLst/>
              <a:latin typeface="+mn-lt"/>
              <a:ea typeface="+mn-ea"/>
              <a:cs typeface="+mn-cs"/>
            </a:rPr>
            <a:t>Peak Season </a:t>
          </a:r>
          <a:r>
            <a:rPr lang="en-IN" b="1" u="sng"/>
            <a:t> </a:t>
          </a:r>
        </a:p>
        <a:p>
          <a:pPr algn="ctr"/>
          <a:r>
            <a:rPr lang="en-IN" sz="1100" b="0" i="0" u="none" strike="noStrike">
              <a:solidFill>
                <a:schemeClr val="lt1"/>
              </a:solidFill>
              <a:effectLst/>
              <a:latin typeface="+mn-lt"/>
              <a:ea typeface="+mn-ea"/>
              <a:cs typeface="+mn-cs"/>
            </a:rPr>
            <a:t>Kharif</a:t>
          </a:r>
          <a:r>
            <a:rPr lang="en-IN"/>
            <a:t> </a:t>
          </a:r>
        </a:p>
        <a:p>
          <a:pPr algn="ctr"/>
          <a:endParaRPr lang="en-IN" sz="1100"/>
        </a:p>
        <a:p>
          <a:pPr algn="ctr"/>
          <a:r>
            <a:rPr lang="en-IN" sz="1100"/>
            <a:t>32.91 quintals/hectare</a:t>
          </a:r>
        </a:p>
      </xdr:txBody>
    </xdr:sp>
    <xdr:clientData/>
  </xdr:twoCellAnchor>
  <xdr:twoCellAnchor>
    <xdr:from>
      <xdr:col>7</xdr:col>
      <xdr:colOff>144780</xdr:colOff>
      <xdr:row>0</xdr:row>
      <xdr:rowOff>0</xdr:rowOff>
    </xdr:from>
    <xdr:to>
      <xdr:col>14</xdr:col>
      <xdr:colOff>403860</xdr:colOff>
      <xdr:row>3</xdr:row>
      <xdr:rowOff>144780</xdr:rowOff>
    </xdr:to>
    <xdr:sp macro="" textlink="">
      <xdr:nvSpPr>
        <xdr:cNvPr id="14" name="Rectangle: Rounded Corners 13">
          <a:extLst>
            <a:ext uri="{FF2B5EF4-FFF2-40B4-BE49-F238E27FC236}">
              <a16:creationId xmlns:a16="http://schemas.microsoft.com/office/drawing/2014/main" id="{F9362766-5E92-BDC7-F9E6-EAED54E85E98}"/>
            </a:ext>
          </a:extLst>
        </xdr:cNvPr>
        <xdr:cNvSpPr/>
      </xdr:nvSpPr>
      <xdr:spPr>
        <a:xfrm>
          <a:off x="3855720" y="0"/>
          <a:ext cx="4526280" cy="1280160"/>
        </a:xfrm>
        <a:prstGeom prst="roundRect">
          <a:avLst/>
        </a:prstGeom>
        <a:solidFill>
          <a:srgbClr val="00B050"/>
        </a:solidFill>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IN" sz="2800"/>
            <a:t>GreenField Agriculture Performance &amp; Analytics Dashboard</a:t>
          </a:r>
        </a:p>
      </xdr:txBody>
    </xdr:sp>
    <xdr:clientData/>
  </xdr:twoCellAnchor>
  <xdr:oneCellAnchor>
    <xdr:from>
      <xdr:col>1</xdr:col>
      <xdr:colOff>136711</xdr:colOff>
      <xdr:row>13</xdr:row>
      <xdr:rowOff>112060</xdr:rowOff>
    </xdr:from>
    <xdr:ext cx="6120653" cy="2003611"/>
    <xdr:sp macro="" textlink="">
      <xdr:nvSpPr>
        <xdr:cNvPr id="15" name="TextBox 14">
          <a:extLst>
            <a:ext uri="{FF2B5EF4-FFF2-40B4-BE49-F238E27FC236}">
              <a16:creationId xmlns:a16="http://schemas.microsoft.com/office/drawing/2014/main" id="{875024ED-17D5-B311-A8C6-F915BA4E0D93}"/>
            </a:ext>
          </a:extLst>
        </xdr:cNvPr>
        <xdr:cNvSpPr txBox="1"/>
      </xdr:nvSpPr>
      <xdr:spPr>
        <a:xfrm>
          <a:off x="190499" y="3034554"/>
          <a:ext cx="6120653" cy="20036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800" b="1" u="sng"/>
            <a:t>Key Findings:</a:t>
          </a:r>
          <a:r>
            <a:rPr lang="en-IN" sz="1100"/>
            <a:t>			</a:t>
          </a:r>
        </a:p>
        <a:p>
          <a:r>
            <a:rPr lang="en-IN" sz="1200" b="1"/>
            <a:t>• Kharif achieved the highest average yield at 32.91 quintals/hectare</a:t>
          </a:r>
        </a:p>
        <a:p>
          <a:r>
            <a:rPr lang="en-IN" sz="1200" b="1"/>
            <a:t>• Kendrapara recorded the highest district-level average yield (22.22).		</a:t>
          </a:r>
        </a:p>
        <a:p>
          <a:r>
            <a:rPr lang="en-IN" sz="1200" b="1"/>
            <a:t>• Groundnut was the highest-yielding crop (22.57 quintals/hectare).</a:t>
          </a:r>
        </a:p>
        <a:p>
          <a:r>
            <a:rPr lang="en-IN" sz="1200" b="1"/>
            <a:t>• Black soil delivered the best productivity and cost efficiency.	</a:t>
          </a:r>
        </a:p>
        <a:p>
          <a:r>
            <a:rPr lang="en-IN" sz="1200" b="1"/>
            <a:t>• High rainfall areas averaged 34.02 quintals/hectare, versus 11.98 under low rainfall.	</a:t>
          </a:r>
        </a:p>
        <a:p>
          <a:r>
            <a:rPr lang="en-IN" sz="1200" b="1"/>
            <a:t>• 2022 recorded the highest average annual yield (21.08 quintals/hectare).	</a:t>
          </a:r>
        </a:p>
        <a:p>
          <a:r>
            <a:rPr lang="en-IN" sz="1200" b="1"/>
            <a:t>• 74% of records (222/300) fall below 25 quintals/hectare, indicating substantial scope for productivity improvement.	</a:t>
          </a:r>
          <a:r>
            <a:rPr lang="en-IN" sz="1100"/>
            <a:t>						</a:t>
          </a:r>
        </a:p>
        <a:p>
          <a:endParaRPr lang="en-IN" sz="1100"/>
        </a:p>
      </xdr:txBody>
    </xdr:sp>
    <xdr:clientData/>
  </xdr:oneCellAnchor>
</xdr:wsDr>
</file>

<file path=xl/drawings/drawing3.xml><?xml version="1.0" encoding="utf-8"?>
<xdr:wsDr xmlns:xdr="http://schemas.openxmlformats.org/drawingml/2006/spreadsheetDrawing" xmlns:a="http://schemas.openxmlformats.org/drawingml/2006/main">
  <xdr:twoCellAnchor editAs="absolute">
    <xdr:from>
      <xdr:col>0</xdr:col>
      <xdr:colOff>0</xdr:colOff>
      <xdr:row>1</xdr:row>
      <xdr:rowOff>91441</xdr:rowOff>
    </xdr:from>
    <xdr:to>
      <xdr:col>3</xdr:col>
      <xdr:colOff>1691640</xdr:colOff>
      <xdr:row>4</xdr:row>
      <xdr:rowOff>167640</xdr:rowOff>
    </xdr:to>
    <mc:AlternateContent xmlns:mc="http://schemas.openxmlformats.org/markup-compatibility/2006" xmlns:sle15="http://schemas.microsoft.com/office/drawing/2012/slicer">
      <mc:Choice Requires="sle15">
        <xdr:graphicFrame macro="">
          <xdr:nvGraphicFramePr>
            <xdr:cNvPr id="6" name="Districts">
              <a:extLst>
                <a:ext uri="{FF2B5EF4-FFF2-40B4-BE49-F238E27FC236}">
                  <a16:creationId xmlns:a16="http://schemas.microsoft.com/office/drawing/2014/main" id="{E6C46E1B-824C-0E42-A4CE-7A15589A5B3E}"/>
                </a:ext>
              </a:extLst>
            </xdr:cNvPr>
            <xdr:cNvGraphicFramePr/>
          </xdr:nvGraphicFramePr>
          <xdr:xfrm>
            <a:off x="0" y="0"/>
            <a:ext cx="0" cy="0"/>
          </xdr:xfrm>
          <a:graphic>
            <a:graphicData uri="http://schemas.microsoft.com/office/drawing/2010/slicer">
              <sle:slicer xmlns:sle="http://schemas.microsoft.com/office/drawing/2010/slicer" name="Districts"/>
            </a:graphicData>
          </a:graphic>
        </xdr:graphicFrame>
      </mc:Choice>
      <mc:Fallback xmlns="">
        <xdr:sp macro="" textlink="">
          <xdr:nvSpPr>
            <xdr:cNvPr id="0" name=""/>
            <xdr:cNvSpPr>
              <a:spLocks noTextEdit="1"/>
            </xdr:cNvSpPr>
          </xdr:nvSpPr>
          <xdr:spPr>
            <a:xfrm>
              <a:off x="0" y="274321"/>
              <a:ext cx="7292340" cy="62483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0</xdr:colOff>
      <xdr:row>20</xdr:row>
      <xdr:rowOff>129540</xdr:rowOff>
    </xdr:from>
    <xdr:to>
      <xdr:col>3</xdr:col>
      <xdr:colOff>1828800</xdr:colOff>
      <xdr:row>23</xdr:row>
      <xdr:rowOff>152400</xdr:rowOff>
    </xdr:to>
    <mc:AlternateContent xmlns:mc="http://schemas.openxmlformats.org/markup-compatibility/2006" xmlns:sle15="http://schemas.microsoft.com/office/drawing/2012/slicer">
      <mc:Choice Requires="sle15">
        <xdr:graphicFrame macro="">
          <xdr:nvGraphicFramePr>
            <xdr:cNvPr id="8" name="Crop_Type">
              <a:extLst>
                <a:ext uri="{FF2B5EF4-FFF2-40B4-BE49-F238E27FC236}">
                  <a16:creationId xmlns:a16="http://schemas.microsoft.com/office/drawing/2014/main" id="{E45234BF-9865-44B4-89A0-0787DDCB4BF3}"/>
                </a:ext>
              </a:extLst>
            </xdr:cNvPr>
            <xdr:cNvGraphicFramePr/>
          </xdr:nvGraphicFramePr>
          <xdr:xfrm>
            <a:off x="0" y="0"/>
            <a:ext cx="0" cy="0"/>
          </xdr:xfrm>
          <a:graphic>
            <a:graphicData uri="http://schemas.microsoft.com/office/drawing/2010/slicer">
              <sle:slicer xmlns:sle="http://schemas.microsoft.com/office/drawing/2010/slicer" name="Crop_Type"/>
            </a:graphicData>
          </a:graphic>
        </xdr:graphicFrame>
      </mc:Choice>
      <mc:Fallback xmlns="">
        <xdr:sp macro="" textlink="">
          <xdr:nvSpPr>
            <xdr:cNvPr id="0" name=""/>
            <xdr:cNvSpPr>
              <a:spLocks noTextEdit="1"/>
            </xdr:cNvSpPr>
          </xdr:nvSpPr>
          <xdr:spPr>
            <a:xfrm>
              <a:off x="0" y="4015740"/>
              <a:ext cx="7429500" cy="5715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0</xdr:colOff>
      <xdr:row>38</xdr:row>
      <xdr:rowOff>45721</xdr:rowOff>
    </xdr:from>
    <xdr:to>
      <xdr:col>3</xdr:col>
      <xdr:colOff>1828800</xdr:colOff>
      <xdr:row>42</xdr:row>
      <xdr:rowOff>1</xdr:rowOff>
    </xdr:to>
    <mc:AlternateContent xmlns:mc="http://schemas.openxmlformats.org/markup-compatibility/2006" xmlns:sle15="http://schemas.microsoft.com/office/drawing/2012/slicer">
      <mc:Choice Requires="sle15">
        <xdr:graphicFrame macro="">
          <xdr:nvGraphicFramePr>
            <xdr:cNvPr id="9" name="Soil types">
              <a:extLst>
                <a:ext uri="{FF2B5EF4-FFF2-40B4-BE49-F238E27FC236}">
                  <a16:creationId xmlns:a16="http://schemas.microsoft.com/office/drawing/2014/main" id="{B384922B-8E47-C95B-01E4-B5FF9EF6CDF0}"/>
                </a:ext>
              </a:extLst>
            </xdr:cNvPr>
            <xdr:cNvGraphicFramePr/>
          </xdr:nvGraphicFramePr>
          <xdr:xfrm>
            <a:off x="0" y="0"/>
            <a:ext cx="0" cy="0"/>
          </xdr:xfrm>
          <a:graphic>
            <a:graphicData uri="http://schemas.microsoft.com/office/drawing/2010/slicer">
              <sle:slicer xmlns:sle="http://schemas.microsoft.com/office/drawing/2010/slicer" name="Soil types"/>
            </a:graphicData>
          </a:graphic>
        </xdr:graphicFrame>
      </mc:Choice>
      <mc:Fallback xmlns="">
        <xdr:sp macro="" textlink="">
          <xdr:nvSpPr>
            <xdr:cNvPr id="0" name=""/>
            <xdr:cNvSpPr>
              <a:spLocks noTextEdit="1"/>
            </xdr:cNvSpPr>
          </xdr:nvSpPr>
          <xdr:spPr>
            <a:xfrm>
              <a:off x="0" y="7223761"/>
              <a:ext cx="7429500" cy="6858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0</xdr:colOff>
      <xdr:row>51</xdr:row>
      <xdr:rowOff>137161</xdr:rowOff>
    </xdr:from>
    <xdr:to>
      <xdr:col>2</xdr:col>
      <xdr:colOff>0</xdr:colOff>
      <xdr:row>55</xdr:row>
      <xdr:rowOff>7620</xdr:rowOff>
    </xdr:to>
    <mc:AlternateContent xmlns:mc="http://schemas.openxmlformats.org/markup-compatibility/2006" xmlns:sle15="http://schemas.microsoft.com/office/drawing/2012/slicer">
      <mc:Choice Requires="sle15">
        <xdr:graphicFrame macro="">
          <xdr:nvGraphicFramePr>
            <xdr:cNvPr id="10" name="Rainfall bands">
              <a:extLst>
                <a:ext uri="{FF2B5EF4-FFF2-40B4-BE49-F238E27FC236}">
                  <a16:creationId xmlns:a16="http://schemas.microsoft.com/office/drawing/2014/main" id="{2A20EF74-8805-DE00-2A87-7B3233B98611}"/>
                </a:ext>
              </a:extLst>
            </xdr:cNvPr>
            <xdr:cNvGraphicFramePr/>
          </xdr:nvGraphicFramePr>
          <xdr:xfrm>
            <a:off x="0" y="0"/>
            <a:ext cx="0" cy="0"/>
          </xdr:xfrm>
          <a:graphic>
            <a:graphicData uri="http://schemas.microsoft.com/office/drawing/2010/slicer">
              <sle:slicer xmlns:sle="http://schemas.microsoft.com/office/drawing/2010/slicer" name="Rainfall bands"/>
            </a:graphicData>
          </a:graphic>
        </xdr:graphicFrame>
      </mc:Choice>
      <mc:Fallback xmlns="">
        <xdr:sp macro="" textlink="">
          <xdr:nvSpPr>
            <xdr:cNvPr id="0" name=""/>
            <xdr:cNvSpPr>
              <a:spLocks noTextEdit="1"/>
            </xdr:cNvSpPr>
          </xdr:nvSpPr>
          <xdr:spPr>
            <a:xfrm>
              <a:off x="0" y="9692641"/>
              <a:ext cx="3649980" cy="60197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0</xdr:colOff>
      <xdr:row>64</xdr:row>
      <xdr:rowOff>91440</xdr:rowOff>
    </xdr:from>
    <xdr:to>
      <xdr:col>4</xdr:col>
      <xdr:colOff>0</xdr:colOff>
      <xdr:row>68</xdr:row>
      <xdr:rowOff>15240</xdr:rowOff>
    </xdr:to>
    <mc:AlternateContent xmlns:mc="http://schemas.openxmlformats.org/markup-compatibility/2006" xmlns:sle15="http://schemas.microsoft.com/office/drawing/2012/slicer">
      <mc:Choice Requires="sle15">
        <xdr:graphicFrame macro="">
          <xdr:nvGraphicFramePr>
            <xdr:cNvPr id="11" name="Year">
              <a:extLst>
                <a:ext uri="{FF2B5EF4-FFF2-40B4-BE49-F238E27FC236}">
                  <a16:creationId xmlns:a16="http://schemas.microsoft.com/office/drawing/2014/main" id="{A10E639E-67FE-9C4D-8056-424FCA1CAF0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0" y="12024360"/>
              <a:ext cx="7437120" cy="65532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37780</xdr:colOff>
      <xdr:row>0</xdr:row>
      <xdr:rowOff>0</xdr:rowOff>
    </xdr:from>
    <xdr:to>
      <xdr:col>90</xdr:col>
      <xdr:colOff>37780</xdr:colOff>
      <xdr:row>327</xdr:row>
      <xdr:rowOff>121238</xdr:rowOff>
    </xdr:to>
    <xdr:pic>
      <xdr:nvPicPr>
        <xdr:cNvPr id="8" name="Picture 7">
          <a:extLst>
            <a:ext uri="{FF2B5EF4-FFF2-40B4-BE49-F238E27FC236}">
              <a16:creationId xmlns:a16="http://schemas.microsoft.com/office/drawing/2014/main" id="{35B45D9E-809F-CA84-D2FB-4BC57A002357}"/>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artisticGlowEdges/>
                  </a14:imgEffect>
                </a14:imgLayer>
              </a14:imgProps>
            </a:ext>
            <a:ext uri="{28A0092B-C50C-407E-A947-70E740481C1C}">
              <a14:useLocalDpi xmlns:a14="http://schemas.microsoft.com/office/drawing/2010/main" val="0"/>
            </a:ext>
          </a:extLst>
        </a:blip>
        <a:stretch>
          <a:fillRect/>
        </a:stretch>
      </xdr:blipFill>
      <xdr:spPr>
        <a:xfrm>
          <a:off x="37780" y="0"/>
          <a:ext cx="54864000" cy="60634924"/>
        </a:xfrm>
        <a:prstGeom prst="rect">
          <a:avLst/>
        </a:prstGeom>
        <a:effectLst>
          <a:outerShdw blurRad="1244600" dist="2540000" dir="21540000" sx="200000" sy="200000" algn="ctr" rotWithShape="0">
            <a:srgbClr val="000000">
              <a:alpha val="0"/>
            </a:srgbClr>
          </a:outerShdw>
          <a:softEdge rad="12700"/>
        </a:effectLst>
      </xdr:spPr>
    </xdr:pic>
    <xdr:clientData/>
  </xdr:twoCellAnchor>
  <xdr:twoCellAnchor>
    <xdr:from>
      <xdr:col>0</xdr:col>
      <xdr:colOff>22859</xdr:colOff>
      <xdr:row>2</xdr:row>
      <xdr:rowOff>137160</xdr:rowOff>
    </xdr:from>
    <xdr:to>
      <xdr:col>17</xdr:col>
      <xdr:colOff>413656</xdr:colOff>
      <xdr:row>27</xdr:row>
      <xdr:rowOff>22860</xdr:rowOff>
    </xdr:to>
    <xdr:graphicFrame macro="">
      <xdr:nvGraphicFramePr>
        <xdr:cNvPr id="4" name="Chart 3">
          <a:extLst>
            <a:ext uri="{FF2B5EF4-FFF2-40B4-BE49-F238E27FC236}">
              <a16:creationId xmlns:a16="http://schemas.microsoft.com/office/drawing/2014/main" id="{41FC54FF-0EB1-4808-B443-6C83567B27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22860</xdr:colOff>
      <xdr:row>28</xdr:row>
      <xdr:rowOff>160020</xdr:rowOff>
    </xdr:from>
    <xdr:to>
      <xdr:col>17</xdr:col>
      <xdr:colOff>350520</xdr:colOff>
      <xdr:row>51</xdr:row>
      <xdr:rowOff>68580</xdr:rowOff>
    </xdr:to>
    <xdr:graphicFrame macro="">
      <xdr:nvGraphicFramePr>
        <xdr:cNvPr id="2" name="Chart 1">
          <a:extLst>
            <a:ext uri="{FF2B5EF4-FFF2-40B4-BE49-F238E27FC236}">
              <a16:creationId xmlns:a16="http://schemas.microsoft.com/office/drawing/2014/main" id="{CDD0427D-101D-4803-B69B-3DBAC6AE27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51</xdr:row>
      <xdr:rowOff>68580</xdr:rowOff>
    </xdr:from>
    <xdr:to>
      <xdr:col>17</xdr:col>
      <xdr:colOff>358588</xdr:colOff>
      <xdr:row>76</xdr:row>
      <xdr:rowOff>68580</xdr:rowOff>
    </xdr:to>
    <xdr:graphicFrame macro="">
      <xdr:nvGraphicFramePr>
        <xdr:cNvPr id="5" name="Chart 4">
          <a:extLst>
            <a:ext uri="{FF2B5EF4-FFF2-40B4-BE49-F238E27FC236}">
              <a16:creationId xmlns:a16="http://schemas.microsoft.com/office/drawing/2014/main" id="{A9694340-015B-4134-A619-81D0E68DC2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91439</xdr:colOff>
      <xdr:row>79</xdr:row>
      <xdr:rowOff>60960</xdr:rowOff>
    </xdr:from>
    <xdr:to>
      <xdr:col>17</xdr:col>
      <xdr:colOff>348342</xdr:colOff>
      <xdr:row>94</xdr:row>
      <xdr:rowOff>60960</xdr:rowOff>
    </xdr:to>
    <xdr:graphicFrame macro="">
      <xdr:nvGraphicFramePr>
        <xdr:cNvPr id="6" name="Chart 5">
          <a:extLst>
            <a:ext uri="{FF2B5EF4-FFF2-40B4-BE49-F238E27FC236}">
              <a16:creationId xmlns:a16="http://schemas.microsoft.com/office/drawing/2014/main" id="{74D6414F-255F-4121-9071-E2374AE8E0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19</xdr:col>
      <xdr:colOff>48666</xdr:colOff>
      <xdr:row>3</xdr:row>
      <xdr:rowOff>32657</xdr:rowOff>
    </xdr:from>
    <xdr:to>
      <xdr:col>22</xdr:col>
      <xdr:colOff>48666</xdr:colOff>
      <xdr:row>20</xdr:row>
      <xdr:rowOff>0</xdr:rowOff>
    </xdr:to>
    <mc:AlternateContent xmlns:mc="http://schemas.openxmlformats.org/markup-compatibility/2006" xmlns:a14="http://schemas.microsoft.com/office/drawing/2010/main">
      <mc:Choice Requires="a14">
        <xdr:graphicFrame macro="">
          <xdr:nvGraphicFramePr>
            <xdr:cNvPr id="15" name="Distict">
              <a:extLst>
                <a:ext uri="{FF2B5EF4-FFF2-40B4-BE49-F238E27FC236}">
                  <a16:creationId xmlns:a16="http://schemas.microsoft.com/office/drawing/2014/main" id="{01208ED4-0166-46EF-8EF4-377C65837AE6}"/>
                </a:ext>
              </a:extLst>
            </xdr:cNvPr>
            <xdr:cNvGraphicFramePr/>
          </xdr:nvGraphicFramePr>
          <xdr:xfrm>
            <a:off x="0" y="0"/>
            <a:ext cx="0" cy="0"/>
          </xdr:xfrm>
          <a:graphic>
            <a:graphicData uri="http://schemas.microsoft.com/office/drawing/2010/slicer">
              <sle:slicer xmlns:sle="http://schemas.microsoft.com/office/drawing/2010/slicer" name="Distict"/>
            </a:graphicData>
          </a:graphic>
        </xdr:graphicFrame>
      </mc:Choice>
      <mc:Fallback xmlns="">
        <xdr:sp macro="" textlink="">
          <xdr:nvSpPr>
            <xdr:cNvPr id="0" name=""/>
            <xdr:cNvSpPr>
              <a:spLocks noTextEdit="1"/>
            </xdr:cNvSpPr>
          </xdr:nvSpPr>
          <xdr:spPr>
            <a:xfrm>
              <a:off x="11631066" y="587828"/>
              <a:ext cx="1828800" cy="31133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158612</xdr:colOff>
      <xdr:row>5</xdr:row>
      <xdr:rowOff>77288</xdr:rowOff>
    </xdr:from>
    <xdr:to>
      <xdr:col>30</xdr:col>
      <xdr:colOff>158612</xdr:colOff>
      <xdr:row>18</xdr:row>
      <xdr:rowOff>138520</xdr:rowOff>
    </xdr:to>
    <mc:AlternateContent xmlns:mc="http://schemas.openxmlformats.org/markup-compatibility/2006" xmlns:a14="http://schemas.microsoft.com/office/drawing/2010/main">
      <mc:Choice Requires="a14">
        <xdr:graphicFrame macro="">
          <xdr:nvGraphicFramePr>
            <xdr:cNvPr id="16" name="Crop_Type 1">
              <a:extLst>
                <a:ext uri="{FF2B5EF4-FFF2-40B4-BE49-F238E27FC236}">
                  <a16:creationId xmlns:a16="http://schemas.microsoft.com/office/drawing/2014/main" id="{E900453C-99FA-4B4F-AFAD-85606A726D3A}"/>
                </a:ext>
              </a:extLst>
            </xdr:cNvPr>
            <xdr:cNvGraphicFramePr/>
          </xdr:nvGraphicFramePr>
          <xdr:xfrm>
            <a:off x="0" y="0"/>
            <a:ext cx="0" cy="0"/>
          </xdr:xfrm>
          <a:graphic>
            <a:graphicData uri="http://schemas.microsoft.com/office/drawing/2010/slicer">
              <sle:slicer xmlns:sle="http://schemas.microsoft.com/office/drawing/2010/slicer" name="Crop_Type 1"/>
            </a:graphicData>
          </a:graphic>
        </xdr:graphicFrame>
      </mc:Choice>
      <mc:Fallback xmlns="">
        <xdr:sp macro="" textlink="">
          <xdr:nvSpPr>
            <xdr:cNvPr id="0" name=""/>
            <xdr:cNvSpPr>
              <a:spLocks noTextEdit="1"/>
            </xdr:cNvSpPr>
          </xdr:nvSpPr>
          <xdr:spPr>
            <a:xfrm>
              <a:off x="16617812" y="1002574"/>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296859</xdr:colOff>
      <xdr:row>4</xdr:row>
      <xdr:rowOff>45719</xdr:rowOff>
    </xdr:from>
    <xdr:to>
      <xdr:col>26</xdr:col>
      <xdr:colOff>296859</xdr:colOff>
      <xdr:row>12</xdr:row>
      <xdr:rowOff>10885</xdr:rowOff>
    </xdr:to>
    <mc:AlternateContent xmlns:mc="http://schemas.openxmlformats.org/markup-compatibility/2006" xmlns:a14="http://schemas.microsoft.com/office/drawing/2010/main">
      <mc:Choice Requires="a14">
        <xdr:graphicFrame macro="">
          <xdr:nvGraphicFramePr>
            <xdr:cNvPr id="17" name="Season">
              <a:extLst>
                <a:ext uri="{FF2B5EF4-FFF2-40B4-BE49-F238E27FC236}">
                  <a16:creationId xmlns:a16="http://schemas.microsoft.com/office/drawing/2014/main" id="{8CC366DD-B26E-400B-8D6C-D410D2566230}"/>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14317659" y="785948"/>
              <a:ext cx="1828800" cy="14456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321897</xdr:colOff>
      <xdr:row>104</xdr:row>
      <xdr:rowOff>25037</xdr:rowOff>
    </xdr:from>
    <xdr:to>
      <xdr:col>21</xdr:col>
      <xdr:colOff>321897</xdr:colOff>
      <xdr:row>117</xdr:row>
      <xdr:rowOff>86269</xdr:rowOff>
    </xdr:to>
    <mc:AlternateContent xmlns:mc="http://schemas.openxmlformats.org/markup-compatibility/2006" xmlns:a14="http://schemas.microsoft.com/office/drawing/2010/main">
      <mc:Choice Requires="a14">
        <xdr:graphicFrame macro="">
          <xdr:nvGraphicFramePr>
            <xdr:cNvPr id="18" name="Soil_Type">
              <a:extLst>
                <a:ext uri="{FF2B5EF4-FFF2-40B4-BE49-F238E27FC236}">
                  <a16:creationId xmlns:a16="http://schemas.microsoft.com/office/drawing/2014/main" id="{51C95CE8-C498-449B-B9FB-3B417C32536C}"/>
                </a:ext>
              </a:extLst>
            </xdr:cNvPr>
            <xdr:cNvGraphicFramePr/>
          </xdr:nvGraphicFramePr>
          <xdr:xfrm>
            <a:off x="0" y="0"/>
            <a:ext cx="0" cy="0"/>
          </xdr:xfrm>
          <a:graphic>
            <a:graphicData uri="http://schemas.microsoft.com/office/drawing/2010/slicer">
              <sle:slicer xmlns:sle="http://schemas.microsoft.com/office/drawing/2010/slicer" name="Soil_Type"/>
            </a:graphicData>
          </a:graphic>
        </xdr:graphicFrame>
      </mc:Choice>
      <mc:Fallback xmlns="">
        <xdr:sp macro="" textlink="">
          <xdr:nvSpPr>
            <xdr:cNvPr id="0" name=""/>
            <xdr:cNvSpPr>
              <a:spLocks noTextEdit="1"/>
            </xdr:cNvSpPr>
          </xdr:nvSpPr>
          <xdr:spPr>
            <a:xfrm>
              <a:off x="11294697" y="192709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518928</xdr:colOff>
      <xdr:row>51</xdr:row>
      <xdr:rowOff>113211</xdr:rowOff>
    </xdr:from>
    <xdr:to>
      <xdr:col>20</xdr:col>
      <xdr:colOff>518928</xdr:colOff>
      <xdr:row>64</xdr:row>
      <xdr:rowOff>174443</xdr:rowOff>
    </xdr:to>
    <mc:AlternateContent xmlns:mc="http://schemas.openxmlformats.org/markup-compatibility/2006" xmlns:a14="http://schemas.microsoft.com/office/drawing/2010/main">
      <mc:Choice Requires="a14">
        <xdr:graphicFrame macro="">
          <xdr:nvGraphicFramePr>
            <xdr:cNvPr id="19" name="Irrigation_Type">
              <a:extLst>
                <a:ext uri="{FF2B5EF4-FFF2-40B4-BE49-F238E27FC236}">
                  <a16:creationId xmlns:a16="http://schemas.microsoft.com/office/drawing/2014/main" id="{E33456C7-C04C-4452-8B7D-8C75CC130BBD}"/>
                </a:ext>
              </a:extLst>
            </xdr:cNvPr>
            <xdr:cNvGraphicFramePr/>
          </xdr:nvGraphicFramePr>
          <xdr:xfrm>
            <a:off x="0" y="0"/>
            <a:ext cx="0" cy="0"/>
          </xdr:xfrm>
          <a:graphic>
            <a:graphicData uri="http://schemas.microsoft.com/office/drawing/2010/slicer">
              <sle:slicer xmlns:sle="http://schemas.microsoft.com/office/drawing/2010/slicer" name="Irrigation_Type"/>
            </a:graphicData>
          </a:graphic>
        </xdr:graphicFrame>
      </mc:Choice>
      <mc:Fallback xmlns="">
        <xdr:sp macro="" textlink="">
          <xdr:nvSpPr>
            <xdr:cNvPr id="0" name=""/>
            <xdr:cNvSpPr>
              <a:spLocks noTextEdit="1"/>
            </xdr:cNvSpPr>
          </xdr:nvSpPr>
          <xdr:spPr>
            <a:xfrm>
              <a:off x="10882128" y="9551125"/>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517840</xdr:colOff>
      <xdr:row>29</xdr:row>
      <xdr:rowOff>28302</xdr:rowOff>
    </xdr:from>
    <xdr:to>
      <xdr:col>20</xdr:col>
      <xdr:colOff>517840</xdr:colOff>
      <xdr:row>36</xdr:row>
      <xdr:rowOff>119743</xdr:rowOff>
    </xdr:to>
    <mc:AlternateContent xmlns:mc="http://schemas.openxmlformats.org/markup-compatibility/2006" xmlns:a14="http://schemas.microsoft.com/office/drawing/2010/main">
      <mc:Choice Requires="a14">
        <xdr:graphicFrame macro="">
          <xdr:nvGraphicFramePr>
            <xdr:cNvPr id="20" name="Year 1">
              <a:extLst>
                <a:ext uri="{FF2B5EF4-FFF2-40B4-BE49-F238E27FC236}">
                  <a16:creationId xmlns:a16="http://schemas.microsoft.com/office/drawing/2014/main" id="{5DDEE4EC-8E84-4DA0-9A24-FBE2FFE56E46}"/>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0881040" y="5394959"/>
              <a:ext cx="1828800" cy="13868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82312</xdr:colOff>
      <xdr:row>97</xdr:row>
      <xdr:rowOff>138546</xdr:rowOff>
    </xdr:from>
    <xdr:to>
      <xdr:col>17</xdr:col>
      <xdr:colOff>193964</xdr:colOff>
      <xdr:row>126</xdr:row>
      <xdr:rowOff>55419</xdr:rowOff>
    </xdr:to>
    <xdr:graphicFrame macro="">
      <xdr:nvGraphicFramePr>
        <xdr:cNvPr id="22" name="Chart 21">
          <a:extLst>
            <a:ext uri="{FF2B5EF4-FFF2-40B4-BE49-F238E27FC236}">
              <a16:creationId xmlns:a16="http://schemas.microsoft.com/office/drawing/2014/main" id="{74092CAB-00B9-464D-82DD-BE584CCE8A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itya Jena" refreshedDate="46263.603499537036" createdVersion="8" refreshedVersion="8" minRefreshableVersion="3" recordCount="300" xr:uid="{0EF8329D-9AC0-4E0F-94BE-1A5AC38C072F}">
  <cacheSource type="worksheet">
    <worksheetSource ref="A1:N301" sheet="Clean_Data"/>
  </cacheSource>
  <cacheFields count="14">
    <cacheField name="Record_ID" numFmtId="49">
      <sharedItems/>
    </cacheField>
    <cacheField name="Distict" numFmtId="0">
      <sharedItems count="10">
        <s v="Cuttack"/>
        <s v="Kendrapara"/>
        <s v="Sambalpur"/>
        <s v="Ganjam"/>
        <s v="Bhadrak"/>
        <s v="Puri"/>
        <s v="Angul"/>
        <s v="Balasore"/>
        <s v="Jajpur"/>
        <s v="Khordha"/>
      </sharedItems>
    </cacheField>
    <cacheField name="Crop_Type" numFmtId="49">
      <sharedItems count="8">
        <s v="Rice"/>
        <s v="Sugarcane"/>
        <s v="Wheat"/>
        <s v="Cotton"/>
        <s v="Pulses"/>
        <s v="Maize"/>
        <s v="Groundnut"/>
        <s v="Soybean"/>
      </sharedItems>
    </cacheField>
    <cacheField name="Season" numFmtId="49">
      <sharedItems count="3">
        <s v="Zaid"/>
        <s v="Kharif"/>
        <s v="Rabi"/>
      </sharedItems>
    </cacheField>
    <cacheField name="Soil_Type" numFmtId="49">
      <sharedItems count="5">
        <s v="Red"/>
        <s v="Alluvial"/>
        <s v="Sandy"/>
        <s v="Laterite"/>
        <s v="Black"/>
      </sharedItems>
    </cacheField>
    <cacheField name="Rainfall_mm" numFmtId="2">
      <sharedItems containsSemiMixedTypes="0" containsString="0" containsNumber="1" minValue="0" maxValue="1781.4"/>
    </cacheField>
    <cacheField name="Temperature_Celsius" numFmtId="2">
      <sharedItems containsSemiMixedTypes="0" containsString="0" containsNumber="1" minValue="0" maxValue="41.8"/>
    </cacheField>
    <cacheField name="Irrigation_Type" numFmtId="0">
      <sharedItems count="4">
        <s v="Rainfed"/>
        <s v="Canal"/>
        <s v="Drip"/>
        <s v="Sprinkler"/>
      </sharedItems>
    </cacheField>
    <cacheField name="Input_Cost_INR" numFmtId="2">
      <sharedItems containsSemiMixedTypes="0" containsString="0" containsNumber="1" containsInteger="1" minValue="9089" maxValue="84789"/>
    </cacheField>
    <cacheField name="Yield_Quintal_per_Hectare" numFmtId="2">
      <sharedItems containsSemiMixedTypes="0" containsString="0" containsNumber="1" minValue="0" maxValue="54.4"/>
    </cacheField>
    <cacheField name="Farmer_ID" numFmtId="0">
      <sharedItems/>
    </cacheField>
    <cacheField name="Year" numFmtId="1">
      <sharedItems containsSemiMixedTypes="0" containsString="0" containsNumber="1" containsInteger="1" minValue="2021" maxValue="2023" count="3">
        <n v="2023"/>
        <n v="2021"/>
        <n v="2022"/>
      </sharedItems>
    </cacheField>
    <cacheField name="Rainfall  Bands" numFmtId="0">
      <sharedItems count="3">
        <s v="Low(&lt;400mm)"/>
        <s v="High(&gt;900mm)"/>
        <s v="Medium(400-900mm)"/>
      </sharedItems>
    </cacheField>
    <cacheField name="Performance'." numFmtId="0">
      <sharedItems/>
    </cacheField>
  </cacheFields>
  <extLst>
    <ext xmlns:x14="http://schemas.microsoft.com/office/spreadsheetml/2009/9/main" uri="{725AE2AE-9491-48be-B2B4-4EB974FC3084}">
      <x14:pivotCacheDefinition pivotCacheId="14191841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REC001"/>
    <x v="0"/>
    <x v="0"/>
    <x v="0"/>
    <x v="0"/>
    <n v="273.5"/>
    <n v="31.7"/>
    <x v="0"/>
    <n v="60106"/>
    <n v="13.9"/>
    <s v="F006"/>
    <x v="0"/>
    <x v="0"/>
    <s v="Low Yield(&lt;25)"/>
  </r>
  <r>
    <s v="REC002"/>
    <x v="1"/>
    <x v="0"/>
    <x v="1"/>
    <x v="1"/>
    <n v="1018.6"/>
    <n v="29.6"/>
    <x v="0"/>
    <n v="51216"/>
    <n v="38.1"/>
    <s v="F045"/>
    <x v="0"/>
    <x v="1"/>
    <s v="Medium Yield(25-40)"/>
  </r>
  <r>
    <s v="REC003"/>
    <x v="1"/>
    <x v="1"/>
    <x v="2"/>
    <x v="2"/>
    <n v="339.1"/>
    <n v="26.7"/>
    <x v="1"/>
    <n v="61757"/>
    <n v="7.2"/>
    <s v="F010"/>
    <x v="1"/>
    <x v="0"/>
    <s v="Low Yield(&lt;25)"/>
  </r>
  <r>
    <s v="REC004"/>
    <x v="2"/>
    <x v="2"/>
    <x v="1"/>
    <x v="3"/>
    <n v="896.7"/>
    <n v="33.299999999999997"/>
    <x v="2"/>
    <n v="70149"/>
    <n v="22.2"/>
    <s v="F035"/>
    <x v="1"/>
    <x v="2"/>
    <s v="Low Yield(&lt;25)"/>
  </r>
  <r>
    <s v="REC005"/>
    <x v="1"/>
    <x v="2"/>
    <x v="0"/>
    <x v="0"/>
    <n v="448.8"/>
    <n v="37.4"/>
    <x v="2"/>
    <n v="52456"/>
    <n v="15.5"/>
    <s v="F003"/>
    <x v="0"/>
    <x v="2"/>
    <s v="Low Yield(&lt;25)"/>
  </r>
  <r>
    <s v="REC006"/>
    <x v="3"/>
    <x v="3"/>
    <x v="1"/>
    <x v="4"/>
    <n v="1666.5"/>
    <n v="28.2"/>
    <x v="3"/>
    <n v="56948"/>
    <n v="49.1"/>
    <s v="F024"/>
    <x v="2"/>
    <x v="1"/>
    <s v="High Yield(40-55)"/>
  </r>
  <r>
    <s v="REC007"/>
    <x v="3"/>
    <x v="3"/>
    <x v="0"/>
    <x v="1"/>
    <n v="382.7"/>
    <n v="32.1"/>
    <x v="1"/>
    <n v="20582"/>
    <n v="16.399999999999999"/>
    <s v="F041"/>
    <x v="0"/>
    <x v="0"/>
    <s v="Low Yield(&lt;25)"/>
  </r>
  <r>
    <s v="REC008"/>
    <x v="4"/>
    <x v="1"/>
    <x v="0"/>
    <x v="0"/>
    <n v="452.9"/>
    <n v="39.299999999999997"/>
    <x v="1"/>
    <n v="71279"/>
    <n v="16.600000000000001"/>
    <s v="F026"/>
    <x v="2"/>
    <x v="2"/>
    <s v="Low Yield(&lt;25)"/>
  </r>
  <r>
    <s v="REC009"/>
    <x v="0"/>
    <x v="1"/>
    <x v="0"/>
    <x v="0"/>
    <n v="263.8"/>
    <n v="36"/>
    <x v="3"/>
    <n v="19001"/>
    <n v="6.2"/>
    <s v="F048"/>
    <x v="0"/>
    <x v="0"/>
    <s v="Low Yield(&lt;25)"/>
  </r>
  <r>
    <s v="REC010"/>
    <x v="4"/>
    <x v="3"/>
    <x v="0"/>
    <x v="2"/>
    <n v="328.5"/>
    <n v="37"/>
    <x v="2"/>
    <n v="24888"/>
    <n v="0"/>
    <s v="F033"/>
    <x v="2"/>
    <x v="0"/>
    <s v="Low Yield(&lt;25)"/>
  </r>
  <r>
    <s v="REC011"/>
    <x v="0"/>
    <x v="0"/>
    <x v="1"/>
    <x v="4"/>
    <n v="1427.4"/>
    <n v="32.700000000000003"/>
    <x v="3"/>
    <n v="53923"/>
    <n v="42.9"/>
    <s v="F039"/>
    <x v="2"/>
    <x v="1"/>
    <s v="High Yield(40-55)"/>
  </r>
  <r>
    <s v="REC012"/>
    <x v="4"/>
    <x v="3"/>
    <x v="0"/>
    <x v="1"/>
    <n v="404.1"/>
    <n v="31.4"/>
    <x v="2"/>
    <n v="67182"/>
    <n v="16.600000000000001"/>
    <s v="F019"/>
    <x v="2"/>
    <x v="2"/>
    <s v="Low Yield(&lt;25)"/>
  </r>
  <r>
    <s v="REC013"/>
    <x v="5"/>
    <x v="4"/>
    <x v="1"/>
    <x v="0"/>
    <n v="1771.9"/>
    <n v="32.4"/>
    <x v="0"/>
    <n v="75030"/>
    <n v="37.9"/>
    <s v="F041"/>
    <x v="0"/>
    <x v="1"/>
    <s v="Medium Yield(25-40)"/>
  </r>
  <r>
    <s v="REC014"/>
    <x v="6"/>
    <x v="1"/>
    <x v="1"/>
    <x v="0"/>
    <n v="1562.5"/>
    <n v="29.9"/>
    <x v="0"/>
    <n v="54119"/>
    <n v="35.6"/>
    <s v="F008"/>
    <x v="2"/>
    <x v="1"/>
    <s v="Medium Yield(25-40)"/>
  </r>
  <r>
    <s v="REC015"/>
    <x v="7"/>
    <x v="1"/>
    <x v="1"/>
    <x v="4"/>
    <n v="1678"/>
    <n v="34.4"/>
    <x v="0"/>
    <n v="64357"/>
    <n v="53.9"/>
    <s v="F049"/>
    <x v="0"/>
    <x v="1"/>
    <s v="High Yield(40-55)"/>
  </r>
  <r>
    <s v="REC016"/>
    <x v="5"/>
    <x v="5"/>
    <x v="0"/>
    <x v="3"/>
    <n v="484.1"/>
    <n v="32"/>
    <x v="3"/>
    <n v="82256"/>
    <n v="16.899999999999999"/>
    <s v="F049"/>
    <x v="0"/>
    <x v="2"/>
    <s v="Low Yield(&lt;25)"/>
  </r>
  <r>
    <s v="REC017"/>
    <x v="3"/>
    <x v="3"/>
    <x v="2"/>
    <x v="0"/>
    <n v="419.1"/>
    <n v="23.2"/>
    <x v="0"/>
    <n v="27089"/>
    <n v="8.5"/>
    <s v="F002"/>
    <x v="0"/>
    <x v="2"/>
    <s v="Low Yield(&lt;25)"/>
  </r>
  <r>
    <s v="REC018"/>
    <x v="4"/>
    <x v="1"/>
    <x v="0"/>
    <x v="4"/>
    <n v="202.2"/>
    <n v="0"/>
    <x v="0"/>
    <n v="25629"/>
    <n v="15.4"/>
    <s v="F022"/>
    <x v="1"/>
    <x v="0"/>
    <s v="Low Yield(&lt;25)"/>
  </r>
  <r>
    <s v="REC019"/>
    <x v="4"/>
    <x v="1"/>
    <x v="2"/>
    <x v="3"/>
    <n v="307.10000000000002"/>
    <n v="19.3"/>
    <x v="3"/>
    <n v="26711"/>
    <n v="9.1999999999999993"/>
    <s v="F027"/>
    <x v="1"/>
    <x v="0"/>
    <s v="Low Yield(&lt;25)"/>
  </r>
  <r>
    <s v="REC020"/>
    <x v="0"/>
    <x v="2"/>
    <x v="0"/>
    <x v="3"/>
    <n v="306.3"/>
    <n v="34.9"/>
    <x v="0"/>
    <n v="59849"/>
    <n v="14.3"/>
    <s v="F007"/>
    <x v="1"/>
    <x v="0"/>
    <s v="Low Yield(&lt;25)"/>
  </r>
  <r>
    <s v="REC021"/>
    <x v="1"/>
    <x v="6"/>
    <x v="1"/>
    <x v="4"/>
    <n v="991.6"/>
    <n v="29.9"/>
    <x v="1"/>
    <n v="40485"/>
    <n v="30.2"/>
    <s v="F016"/>
    <x v="1"/>
    <x v="1"/>
    <s v="Medium Yield(25-40)"/>
  </r>
  <r>
    <s v="REC022"/>
    <x v="8"/>
    <x v="2"/>
    <x v="1"/>
    <x v="2"/>
    <n v="1636"/>
    <n v="34.700000000000003"/>
    <x v="1"/>
    <n v="20806"/>
    <n v="28.8"/>
    <s v="F014"/>
    <x v="2"/>
    <x v="1"/>
    <s v="Medium Yield(25-40)"/>
  </r>
  <r>
    <s v="REC023"/>
    <x v="9"/>
    <x v="5"/>
    <x v="2"/>
    <x v="1"/>
    <n v="692.7"/>
    <n v="20.7"/>
    <x v="3"/>
    <n v="29964"/>
    <n v="28.5"/>
    <s v="F047"/>
    <x v="0"/>
    <x v="2"/>
    <s v="Medium Yield(25-40)"/>
  </r>
  <r>
    <s v="REC024"/>
    <x v="8"/>
    <x v="5"/>
    <x v="1"/>
    <x v="0"/>
    <n v="1017.7"/>
    <n v="24.6"/>
    <x v="0"/>
    <n v="65594"/>
    <n v="20.399999999999999"/>
    <s v="F038"/>
    <x v="2"/>
    <x v="1"/>
    <s v="Low Yield(&lt;25)"/>
  </r>
  <r>
    <s v="REC025"/>
    <x v="4"/>
    <x v="5"/>
    <x v="1"/>
    <x v="2"/>
    <n v="880.1"/>
    <n v="26"/>
    <x v="0"/>
    <n v="59991"/>
    <n v="14.5"/>
    <s v="F008"/>
    <x v="0"/>
    <x v="2"/>
    <s v="Low Yield(&lt;25)"/>
  </r>
  <r>
    <s v="REC026"/>
    <x v="3"/>
    <x v="0"/>
    <x v="0"/>
    <x v="1"/>
    <n v="325.8"/>
    <n v="37"/>
    <x v="2"/>
    <n v="79972"/>
    <n v="13"/>
    <s v="F046"/>
    <x v="2"/>
    <x v="0"/>
    <s v="Low Yield(&lt;25)"/>
  </r>
  <r>
    <s v="REC027"/>
    <x v="3"/>
    <x v="3"/>
    <x v="2"/>
    <x v="4"/>
    <n v="535.79999999999995"/>
    <n v="21"/>
    <x v="2"/>
    <n v="79534"/>
    <n v="24.6"/>
    <s v="F001"/>
    <x v="2"/>
    <x v="2"/>
    <s v="Low Yield(&lt;25)"/>
  </r>
  <r>
    <s v="REC028"/>
    <x v="6"/>
    <x v="2"/>
    <x v="1"/>
    <x v="2"/>
    <n v="1013.2"/>
    <n v="26.9"/>
    <x v="2"/>
    <n v="75827"/>
    <n v="23.1"/>
    <s v="F024"/>
    <x v="2"/>
    <x v="1"/>
    <s v="Low Yield(&lt;25)"/>
  </r>
  <r>
    <s v="REC029"/>
    <x v="5"/>
    <x v="4"/>
    <x v="0"/>
    <x v="0"/>
    <n v="383.5"/>
    <n v="41.8"/>
    <x v="0"/>
    <n v="59425"/>
    <n v="12.7"/>
    <s v="F043"/>
    <x v="1"/>
    <x v="0"/>
    <s v="Low Yield(&lt;25)"/>
  </r>
  <r>
    <s v="REC030"/>
    <x v="5"/>
    <x v="3"/>
    <x v="1"/>
    <x v="1"/>
    <n v="1542.4"/>
    <n v="25.7"/>
    <x v="2"/>
    <n v="54572"/>
    <n v="53.2"/>
    <s v="F014"/>
    <x v="0"/>
    <x v="1"/>
    <s v="High Yield(40-55)"/>
  </r>
  <r>
    <s v="REC031"/>
    <x v="7"/>
    <x v="4"/>
    <x v="2"/>
    <x v="1"/>
    <n v="246.1"/>
    <n v="22.2"/>
    <x v="2"/>
    <n v="11395"/>
    <n v="11.9"/>
    <s v="F009"/>
    <x v="0"/>
    <x v="0"/>
    <s v="Low Yield(&lt;25)"/>
  </r>
  <r>
    <s v="REC032"/>
    <x v="7"/>
    <x v="5"/>
    <x v="0"/>
    <x v="3"/>
    <n v="365.5"/>
    <n v="35.1"/>
    <x v="0"/>
    <n v="16614"/>
    <n v="14.9"/>
    <s v="F045"/>
    <x v="1"/>
    <x v="0"/>
    <s v="Low Yield(&lt;25)"/>
  </r>
  <r>
    <s v="REC033"/>
    <x v="4"/>
    <x v="0"/>
    <x v="2"/>
    <x v="2"/>
    <n v="476.3"/>
    <n v="22.3"/>
    <x v="0"/>
    <n v="31736"/>
    <n v="14.9"/>
    <s v="F003"/>
    <x v="2"/>
    <x v="2"/>
    <s v="Low Yield(&lt;25)"/>
  </r>
  <r>
    <s v="REC034"/>
    <x v="3"/>
    <x v="1"/>
    <x v="0"/>
    <x v="1"/>
    <n v="306.10000000000002"/>
    <n v="36.700000000000003"/>
    <x v="3"/>
    <n v="82985"/>
    <n v="17.8"/>
    <s v="F016"/>
    <x v="1"/>
    <x v="0"/>
    <s v="Low Yield(&lt;25)"/>
  </r>
  <r>
    <s v="REC035"/>
    <x v="5"/>
    <x v="7"/>
    <x v="1"/>
    <x v="4"/>
    <n v="1536.6"/>
    <n v="27.7"/>
    <x v="3"/>
    <n v="69772"/>
    <n v="50.6"/>
    <s v="F016"/>
    <x v="2"/>
    <x v="1"/>
    <s v="High Yield(40-55)"/>
  </r>
  <r>
    <s v="REC036"/>
    <x v="5"/>
    <x v="2"/>
    <x v="2"/>
    <x v="1"/>
    <n v="629.29999999999995"/>
    <n v="20.2"/>
    <x v="3"/>
    <n v="34924"/>
    <n v="27.9"/>
    <s v="F015"/>
    <x v="1"/>
    <x v="2"/>
    <s v="Medium Yield(25-40)"/>
  </r>
  <r>
    <s v="REC037"/>
    <x v="9"/>
    <x v="1"/>
    <x v="2"/>
    <x v="0"/>
    <n v="339.3"/>
    <n v="18.7"/>
    <x v="2"/>
    <n v="35038"/>
    <n v="11.4"/>
    <s v="F044"/>
    <x v="0"/>
    <x v="0"/>
    <s v="Low Yield(&lt;25)"/>
  </r>
  <r>
    <s v="REC038"/>
    <x v="2"/>
    <x v="0"/>
    <x v="1"/>
    <x v="0"/>
    <n v="978.6"/>
    <n v="34.6"/>
    <x v="2"/>
    <n v="10946"/>
    <n v="25"/>
    <s v="F023"/>
    <x v="0"/>
    <x v="1"/>
    <s v="Medium Yield(25-40)"/>
  </r>
  <r>
    <s v="REC039"/>
    <x v="2"/>
    <x v="7"/>
    <x v="0"/>
    <x v="2"/>
    <n v="234.7"/>
    <n v="40.799999999999997"/>
    <x v="1"/>
    <n v="27614"/>
    <n v="9.1999999999999993"/>
    <s v="F001"/>
    <x v="0"/>
    <x v="0"/>
    <s v="Low Yield(&lt;25)"/>
  </r>
  <r>
    <s v="REC040"/>
    <x v="4"/>
    <x v="1"/>
    <x v="2"/>
    <x v="3"/>
    <n v="235"/>
    <n v="24.6"/>
    <x v="2"/>
    <n v="55983"/>
    <n v="9.8000000000000007"/>
    <s v="F008"/>
    <x v="0"/>
    <x v="0"/>
    <s v="Low Yield(&lt;25)"/>
  </r>
  <r>
    <s v="REC041"/>
    <x v="7"/>
    <x v="3"/>
    <x v="0"/>
    <x v="3"/>
    <n v="297.89999999999998"/>
    <n v="38.4"/>
    <x v="1"/>
    <n v="22772"/>
    <n v="10.9"/>
    <s v="F025"/>
    <x v="0"/>
    <x v="0"/>
    <s v="Low Yield(&lt;25)"/>
  </r>
  <r>
    <s v="REC042"/>
    <x v="5"/>
    <x v="3"/>
    <x v="2"/>
    <x v="2"/>
    <n v="616.9"/>
    <n v="21"/>
    <x v="1"/>
    <n v="41101"/>
    <n v="13.9"/>
    <s v="F042"/>
    <x v="2"/>
    <x v="2"/>
    <s v="Low Yield(&lt;25)"/>
  </r>
  <r>
    <s v="REC043"/>
    <x v="8"/>
    <x v="4"/>
    <x v="2"/>
    <x v="4"/>
    <n v="455.6"/>
    <n v="25.9"/>
    <x v="1"/>
    <n v="58732"/>
    <n v="16"/>
    <s v="F043"/>
    <x v="0"/>
    <x v="2"/>
    <s v="Low Yield(&lt;25)"/>
  </r>
  <r>
    <s v="REC044"/>
    <x v="6"/>
    <x v="6"/>
    <x v="1"/>
    <x v="4"/>
    <n v="1472.8"/>
    <n v="26.5"/>
    <x v="1"/>
    <n v="19346"/>
    <n v="40.700000000000003"/>
    <s v="F031"/>
    <x v="0"/>
    <x v="1"/>
    <s v="High Yield(40-55)"/>
  </r>
  <r>
    <s v="REC045"/>
    <x v="0"/>
    <x v="4"/>
    <x v="2"/>
    <x v="2"/>
    <n v="297.2"/>
    <n v="25"/>
    <x v="3"/>
    <n v="38773"/>
    <n v="5"/>
    <s v="F045"/>
    <x v="1"/>
    <x v="0"/>
    <s v="Low Yield(&lt;25)"/>
  </r>
  <r>
    <s v="REC046"/>
    <x v="0"/>
    <x v="7"/>
    <x v="1"/>
    <x v="4"/>
    <n v="1604.1"/>
    <n v="31.7"/>
    <x v="3"/>
    <n v="11867"/>
    <n v="46.3"/>
    <s v="F008"/>
    <x v="2"/>
    <x v="1"/>
    <s v="High Yield(40-55)"/>
  </r>
  <r>
    <s v="REC047"/>
    <x v="5"/>
    <x v="4"/>
    <x v="0"/>
    <x v="2"/>
    <n v="496.4"/>
    <n v="37.1"/>
    <x v="3"/>
    <n v="55174"/>
    <n v="13.4"/>
    <s v="F033"/>
    <x v="2"/>
    <x v="2"/>
    <s v="Low Yield(&lt;25)"/>
  </r>
  <r>
    <s v="REC048"/>
    <x v="4"/>
    <x v="4"/>
    <x v="1"/>
    <x v="3"/>
    <n v="1250.0999999999999"/>
    <n v="32.299999999999997"/>
    <x v="2"/>
    <n v="66968"/>
    <n v="26.4"/>
    <s v="F041"/>
    <x v="1"/>
    <x v="1"/>
    <s v="Medium Yield(25-40)"/>
  </r>
  <r>
    <s v="REC049"/>
    <x v="7"/>
    <x v="4"/>
    <x v="1"/>
    <x v="0"/>
    <n v="1034.5"/>
    <n v="27.7"/>
    <x v="0"/>
    <n v="18655"/>
    <n v="22.5"/>
    <s v="F045"/>
    <x v="1"/>
    <x v="1"/>
    <s v="Low Yield(&lt;25)"/>
  </r>
  <r>
    <s v="REC050"/>
    <x v="3"/>
    <x v="2"/>
    <x v="2"/>
    <x v="3"/>
    <n v="365.4"/>
    <n v="22.7"/>
    <x v="0"/>
    <n v="23926"/>
    <n v="9.6999999999999993"/>
    <s v="F050"/>
    <x v="0"/>
    <x v="0"/>
    <s v="Low Yield(&lt;25)"/>
  </r>
  <r>
    <s v="REC051"/>
    <x v="9"/>
    <x v="7"/>
    <x v="2"/>
    <x v="1"/>
    <n v="671.4"/>
    <n v="21"/>
    <x v="3"/>
    <n v="73715"/>
    <n v="30.4"/>
    <s v="F027"/>
    <x v="0"/>
    <x v="2"/>
    <s v="Medium Yield(25-40)"/>
  </r>
  <r>
    <s v="REC052"/>
    <x v="4"/>
    <x v="1"/>
    <x v="2"/>
    <x v="4"/>
    <n v="336.5"/>
    <n v="22.9"/>
    <x v="3"/>
    <n v="33882"/>
    <n v="16.8"/>
    <s v="F026"/>
    <x v="0"/>
    <x v="0"/>
    <s v="Low Yield(&lt;25)"/>
  </r>
  <r>
    <s v="REC053"/>
    <x v="5"/>
    <x v="4"/>
    <x v="1"/>
    <x v="2"/>
    <n v="1334.1"/>
    <n v="34"/>
    <x v="0"/>
    <n v="14464"/>
    <n v="23.5"/>
    <s v="F030"/>
    <x v="1"/>
    <x v="1"/>
    <s v="Low Yield(&lt;25)"/>
  </r>
  <r>
    <s v="REC054"/>
    <x v="9"/>
    <x v="3"/>
    <x v="2"/>
    <x v="0"/>
    <n v="305.8"/>
    <n v="21.3"/>
    <x v="3"/>
    <n v="29426"/>
    <n v="15.1"/>
    <s v="F027"/>
    <x v="2"/>
    <x v="0"/>
    <s v="Low Yield(&lt;25)"/>
  </r>
  <r>
    <s v="REC055"/>
    <x v="0"/>
    <x v="4"/>
    <x v="1"/>
    <x v="2"/>
    <n v="852.1"/>
    <n v="34.5"/>
    <x v="1"/>
    <n v="58061"/>
    <n v="19.600000000000001"/>
    <s v="F042"/>
    <x v="1"/>
    <x v="2"/>
    <s v="Low Yield(&lt;25)"/>
  </r>
  <r>
    <s v="REC056"/>
    <x v="9"/>
    <x v="1"/>
    <x v="1"/>
    <x v="1"/>
    <n v="1421.3"/>
    <n v="26.6"/>
    <x v="3"/>
    <n v="59548"/>
    <n v="48.2"/>
    <s v="F014"/>
    <x v="2"/>
    <x v="1"/>
    <s v="High Yield(40-55)"/>
  </r>
  <r>
    <s v="REC057"/>
    <x v="7"/>
    <x v="6"/>
    <x v="1"/>
    <x v="2"/>
    <n v="1407.2"/>
    <n v="32.200000000000003"/>
    <x v="0"/>
    <n v="67890"/>
    <n v="22"/>
    <s v="F020"/>
    <x v="1"/>
    <x v="1"/>
    <s v="Low Yield(&lt;25)"/>
  </r>
  <r>
    <s v="REC058"/>
    <x v="6"/>
    <x v="0"/>
    <x v="2"/>
    <x v="2"/>
    <n v="538.70000000000005"/>
    <n v="27.6"/>
    <x v="3"/>
    <n v="80493"/>
    <n v="8.9"/>
    <s v="F038"/>
    <x v="0"/>
    <x v="2"/>
    <s v="Low Yield(&lt;25)"/>
  </r>
  <r>
    <s v="REC059"/>
    <x v="3"/>
    <x v="2"/>
    <x v="0"/>
    <x v="0"/>
    <n v="455.1"/>
    <n v="37.200000000000003"/>
    <x v="0"/>
    <n v="69309"/>
    <n v="14.3"/>
    <s v="F003"/>
    <x v="2"/>
    <x v="2"/>
    <s v="Low Yield(&lt;25)"/>
  </r>
  <r>
    <s v="REC060"/>
    <x v="4"/>
    <x v="7"/>
    <x v="0"/>
    <x v="0"/>
    <n v="220.7"/>
    <n v="37.799999999999997"/>
    <x v="0"/>
    <n v="73417"/>
    <n v="12.1"/>
    <s v="F007"/>
    <x v="2"/>
    <x v="0"/>
    <s v="Low Yield(&lt;25)"/>
  </r>
  <r>
    <s v="REC061"/>
    <x v="2"/>
    <x v="4"/>
    <x v="0"/>
    <x v="4"/>
    <n v="330.6"/>
    <n v="38.799999999999997"/>
    <x v="2"/>
    <n v="55425"/>
    <n v="19"/>
    <s v="F050"/>
    <x v="2"/>
    <x v="0"/>
    <s v="Low Yield(&lt;25)"/>
  </r>
  <r>
    <s v="REC062"/>
    <x v="8"/>
    <x v="7"/>
    <x v="0"/>
    <x v="2"/>
    <n v="280.5"/>
    <n v="40.200000000000003"/>
    <x v="0"/>
    <n v="29477"/>
    <n v="7.4"/>
    <s v="F049"/>
    <x v="2"/>
    <x v="0"/>
    <s v="Low Yield(&lt;25)"/>
  </r>
  <r>
    <s v="REC063"/>
    <x v="6"/>
    <x v="7"/>
    <x v="2"/>
    <x v="1"/>
    <n v="447.2"/>
    <n v="21.3"/>
    <x v="3"/>
    <n v="24333"/>
    <n v="22.4"/>
    <s v="F022"/>
    <x v="2"/>
    <x v="2"/>
    <s v="Low Yield(&lt;25)"/>
  </r>
  <r>
    <s v="REC064"/>
    <x v="6"/>
    <x v="3"/>
    <x v="0"/>
    <x v="1"/>
    <n v="355"/>
    <n v="32.299999999999997"/>
    <x v="1"/>
    <n v="63446"/>
    <n v="16.600000000000001"/>
    <s v="F049"/>
    <x v="1"/>
    <x v="0"/>
    <s v="Low Yield(&lt;25)"/>
  </r>
  <r>
    <s v="REC065"/>
    <x v="8"/>
    <x v="4"/>
    <x v="2"/>
    <x v="1"/>
    <n v="246.5"/>
    <n v="20.2"/>
    <x v="1"/>
    <n v="31578"/>
    <n v="14.4"/>
    <s v="F031"/>
    <x v="0"/>
    <x v="0"/>
    <s v="Low Yield(&lt;25)"/>
  </r>
  <r>
    <s v="REC066"/>
    <x v="4"/>
    <x v="6"/>
    <x v="2"/>
    <x v="2"/>
    <n v="365.4"/>
    <n v="25"/>
    <x v="2"/>
    <n v="31610"/>
    <n v="6.5"/>
    <s v="F047"/>
    <x v="1"/>
    <x v="0"/>
    <s v="Low Yield(&lt;25)"/>
  </r>
  <r>
    <s v="REC067"/>
    <x v="2"/>
    <x v="2"/>
    <x v="0"/>
    <x v="2"/>
    <n v="485.3"/>
    <n v="38.299999999999997"/>
    <x v="1"/>
    <n v="24662"/>
    <n v="10.9"/>
    <s v="F047"/>
    <x v="0"/>
    <x v="2"/>
    <s v="Low Yield(&lt;25)"/>
  </r>
  <r>
    <s v="REC068"/>
    <x v="4"/>
    <x v="3"/>
    <x v="1"/>
    <x v="4"/>
    <n v="1096.2"/>
    <n v="28"/>
    <x v="2"/>
    <n v="9089"/>
    <n v="35.6"/>
    <s v="F018"/>
    <x v="1"/>
    <x v="1"/>
    <s v="Medium Yield(25-40)"/>
  </r>
  <r>
    <s v="REC069"/>
    <x v="9"/>
    <x v="3"/>
    <x v="0"/>
    <x v="4"/>
    <n v="391.4"/>
    <n v="39"/>
    <x v="0"/>
    <n v="75199"/>
    <n v="17.2"/>
    <s v="F031"/>
    <x v="2"/>
    <x v="0"/>
    <s v="Low Yield(&lt;25)"/>
  </r>
  <r>
    <s v="REC070"/>
    <x v="8"/>
    <x v="6"/>
    <x v="1"/>
    <x v="1"/>
    <n v="1052.5"/>
    <n v="33.5"/>
    <x v="0"/>
    <n v="71303"/>
    <n v="35.9"/>
    <s v="F005"/>
    <x v="0"/>
    <x v="1"/>
    <s v="Medium Yield(25-40)"/>
  </r>
  <r>
    <s v="REC071"/>
    <x v="9"/>
    <x v="5"/>
    <x v="1"/>
    <x v="2"/>
    <n v="1749.1"/>
    <n v="24.9"/>
    <x v="1"/>
    <n v="17121"/>
    <n v="33.4"/>
    <s v="F039"/>
    <x v="0"/>
    <x v="1"/>
    <s v="Medium Yield(25-40)"/>
  </r>
  <r>
    <s v="REC072"/>
    <x v="6"/>
    <x v="1"/>
    <x v="0"/>
    <x v="3"/>
    <n v="335.2"/>
    <n v="35.299999999999997"/>
    <x v="3"/>
    <n v="31514"/>
    <n v="11.2"/>
    <s v="F040"/>
    <x v="0"/>
    <x v="0"/>
    <s v="Low Yield(&lt;25)"/>
  </r>
  <r>
    <s v="REC073"/>
    <x v="0"/>
    <x v="1"/>
    <x v="0"/>
    <x v="4"/>
    <n v="279.39999999999998"/>
    <n v="31"/>
    <x v="1"/>
    <n v="21384"/>
    <n v="9.1999999999999993"/>
    <s v="F001"/>
    <x v="2"/>
    <x v="0"/>
    <s v="Low Yield(&lt;25)"/>
  </r>
  <r>
    <s v="REC074"/>
    <x v="8"/>
    <x v="4"/>
    <x v="2"/>
    <x v="1"/>
    <n v="315.7"/>
    <n v="25.1"/>
    <x v="3"/>
    <n v="13481"/>
    <n v="13"/>
    <s v="F017"/>
    <x v="0"/>
    <x v="0"/>
    <s v="Low Yield(&lt;25)"/>
  </r>
  <r>
    <s v="REC075"/>
    <x v="6"/>
    <x v="1"/>
    <x v="2"/>
    <x v="1"/>
    <n v="472.3"/>
    <n v="24.5"/>
    <x v="2"/>
    <n v="71651"/>
    <n v="15.9"/>
    <s v="F011"/>
    <x v="2"/>
    <x v="2"/>
    <s v="Low Yield(&lt;25)"/>
  </r>
  <r>
    <s v="REC076"/>
    <x v="6"/>
    <x v="3"/>
    <x v="2"/>
    <x v="1"/>
    <n v="434.3"/>
    <n v="21"/>
    <x v="3"/>
    <n v="80586"/>
    <n v="19.100000000000001"/>
    <s v="F032"/>
    <x v="2"/>
    <x v="2"/>
    <s v="Low Yield(&lt;25)"/>
  </r>
  <r>
    <s v="REC077"/>
    <x v="0"/>
    <x v="0"/>
    <x v="2"/>
    <x v="0"/>
    <n v="0"/>
    <n v="18.3"/>
    <x v="1"/>
    <n v="82067"/>
    <n v="17.899999999999999"/>
    <s v="F037"/>
    <x v="0"/>
    <x v="0"/>
    <s v="Low Yield(&lt;25)"/>
  </r>
  <r>
    <s v="REC078"/>
    <x v="9"/>
    <x v="3"/>
    <x v="0"/>
    <x v="1"/>
    <n v="428.9"/>
    <n v="32.1"/>
    <x v="3"/>
    <n v="78538"/>
    <n v="15.7"/>
    <s v="F038"/>
    <x v="2"/>
    <x v="2"/>
    <s v="Low Yield(&lt;25)"/>
  </r>
  <r>
    <s v="REC079"/>
    <x v="8"/>
    <x v="2"/>
    <x v="2"/>
    <x v="0"/>
    <n v="404.2"/>
    <n v="21.2"/>
    <x v="0"/>
    <n v="74045"/>
    <n v="10.9"/>
    <s v="F045"/>
    <x v="2"/>
    <x v="2"/>
    <s v="Low Yield(&lt;25)"/>
  </r>
  <r>
    <s v="REC080"/>
    <x v="7"/>
    <x v="7"/>
    <x v="0"/>
    <x v="1"/>
    <n v="336.4"/>
    <n v="33.799999999999997"/>
    <x v="2"/>
    <n v="16926"/>
    <n v="18.899999999999999"/>
    <s v="F033"/>
    <x v="1"/>
    <x v="0"/>
    <s v="Low Yield(&lt;25)"/>
  </r>
  <r>
    <s v="REC081"/>
    <x v="4"/>
    <x v="4"/>
    <x v="2"/>
    <x v="1"/>
    <n v="293.8"/>
    <n v="21.6"/>
    <x v="3"/>
    <n v="56156"/>
    <n v="17.600000000000001"/>
    <s v="F014"/>
    <x v="2"/>
    <x v="0"/>
    <s v="Low Yield(&lt;25)"/>
  </r>
  <r>
    <s v="REC082"/>
    <x v="4"/>
    <x v="5"/>
    <x v="2"/>
    <x v="3"/>
    <n v="640.4"/>
    <n v="22.8"/>
    <x v="0"/>
    <n v="82932"/>
    <n v="16.5"/>
    <s v="F016"/>
    <x v="0"/>
    <x v="2"/>
    <s v="Low Yield(&lt;25)"/>
  </r>
  <r>
    <s v="REC083"/>
    <x v="5"/>
    <x v="3"/>
    <x v="0"/>
    <x v="1"/>
    <n v="365.7"/>
    <n v="31.1"/>
    <x v="0"/>
    <n v="43531"/>
    <n v="13.2"/>
    <s v="F010"/>
    <x v="2"/>
    <x v="0"/>
    <s v="Low Yield(&lt;25)"/>
  </r>
  <r>
    <s v="REC084"/>
    <x v="7"/>
    <x v="3"/>
    <x v="2"/>
    <x v="3"/>
    <n v="690.1"/>
    <n v="20.399999999999999"/>
    <x v="1"/>
    <n v="37536"/>
    <n v="20.5"/>
    <s v="F033"/>
    <x v="0"/>
    <x v="2"/>
    <s v="Low Yield(&lt;25)"/>
  </r>
  <r>
    <s v="REC085"/>
    <x v="5"/>
    <x v="2"/>
    <x v="2"/>
    <x v="3"/>
    <n v="369.9"/>
    <n v="25.9"/>
    <x v="2"/>
    <n v="71182"/>
    <n v="8.4"/>
    <s v="F020"/>
    <x v="0"/>
    <x v="0"/>
    <s v="Low Yield(&lt;25)"/>
  </r>
  <r>
    <s v="REC086"/>
    <x v="6"/>
    <x v="4"/>
    <x v="1"/>
    <x v="3"/>
    <n v="1338.6"/>
    <n v="27.8"/>
    <x v="3"/>
    <n v="43062"/>
    <n v="26"/>
    <s v="F013"/>
    <x v="0"/>
    <x v="1"/>
    <s v="Medium Yield(25-40)"/>
  </r>
  <r>
    <s v="REC087"/>
    <x v="3"/>
    <x v="7"/>
    <x v="1"/>
    <x v="3"/>
    <n v="843.6"/>
    <n v="32.200000000000003"/>
    <x v="3"/>
    <n v="37728"/>
    <n v="20.6"/>
    <s v="F042"/>
    <x v="1"/>
    <x v="2"/>
    <s v="Low Yield(&lt;25)"/>
  </r>
  <r>
    <s v="REC088"/>
    <x v="8"/>
    <x v="0"/>
    <x v="1"/>
    <x v="2"/>
    <n v="1765.4"/>
    <n v="27.7"/>
    <x v="0"/>
    <n v="75313"/>
    <n v="30.4"/>
    <s v="F034"/>
    <x v="2"/>
    <x v="1"/>
    <s v="Medium Yield(25-40)"/>
  </r>
  <r>
    <s v="REC089"/>
    <x v="9"/>
    <x v="5"/>
    <x v="2"/>
    <x v="4"/>
    <n v="237.4"/>
    <n v="25.8"/>
    <x v="2"/>
    <n v="34069"/>
    <n v="14.3"/>
    <s v="F042"/>
    <x v="1"/>
    <x v="0"/>
    <s v="Low Yield(&lt;25)"/>
  </r>
  <r>
    <s v="REC090"/>
    <x v="2"/>
    <x v="7"/>
    <x v="2"/>
    <x v="3"/>
    <n v="636.20000000000005"/>
    <n v="18.399999999999999"/>
    <x v="0"/>
    <n v="26077"/>
    <n v="17.2"/>
    <s v="F019"/>
    <x v="1"/>
    <x v="2"/>
    <s v="Low Yield(&lt;25)"/>
  </r>
  <r>
    <s v="REC091"/>
    <x v="0"/>
    <x v="7"/>
    <x v="1"/>
    <x v="1"/>
    <n v="1243.7"/>
    <n v="31.6"/>
    <x v="0"/>
    <n v="11541"/>
    <n v="45.4"/>
    <s v="F019"/>
    <x v="2"/>
    <x v="1"/>
    <s v="High Yield(40-55)"/>
  </r>
  <r>
    <s v="REC092"/>
    <x v="2"/>
    <x v="7"/>
    <x v="1"/>
    <x v="4"/>
    <n v="1331.2"/>
    <n v="30.2"/>
    <x v="1"/>
    <n v="21089"/>
    <n v="37.299999999999997"/>
    <s v="F025"/>
    <x v="0"/>
    <x v="1"/>
    <s v="Medium Yield(25-40)"/>
  </r>
  <r>
    <s v="REC093"/>
    <x v="3"/>
    <x v="4"/>
    <x v="0"/>
    <x v="4"/>
    <n v="269.7"/>
    <n v="37.700000000000003"/>
    <x v="3"/>
    <n v="27660"/>
    <n v="8.3000000000000007"/>
    <s v="F030"/>
    <x v="2"/>
    <x v="0"/>
    <s v="Low Yield(&lt;25)"/>
  </r>
  <r>
    <s v="REC094"/>
    <x v="4"/>
    <x v="5"/>
    <x v="1"/>
    <x v="3"/>
    <n v="1745.2"/>
    <n v="34.9"/>
    <x v="2"/>
    <n v="57198"/>
    <n v="34.299999999999997"/>
    <s v="F017"/>
    <x v="2"/>
    <x v="1"/>
    <s v="Medium Yield(25-40)"/>
  </r>
  <r>
    <s v="REC095"/>
    <x v="7"/>
    <x v="1"/>
    <x v="2"/>
    <x v="3"/>
    <n v="253.3"/>
    <n v="21.8"/>
    <x v="2"/>
    <n v="52261"/>
    <n v="13.4"/>
    <s v="F019"/>
    <x v="1"/>
    <x v="0"/>
    <s v="Low Yield(&lt;25)"/>
  </r>
  <r>
    <s v="REC096"/>
    <x v="1"/>
    <x v="3"/>
    <x v="1"/>
    <x v="2"/>
    <n v="1665.1"/>
    <n v="32.6"/>
    <x v="0"/>
    <n v="78118"/>
    <n v="31.9"/>
    <s v="F019"/>
    <x v="1"/>
    <x v="1"/>
    <s v="Medium Yield(25-40)"/>
  </r>
  <r>
    <s v="REC097"/>
    <x v="6"/>
    <x v="6"/>
    <x v="1"/>
    <x v="4"/>
    <n v="1420.9"/>
    <n v="31.5"/>
    <x v="1"/>
    <n v="56375"/>
    <n v="47.9"/>
    <s v="F042"/>
    <x v="1"/>
    <x v="1"/>
    <s v="High Yield(40-55)"/>
  </r>
  <r>
    <s v="REC098"/>
    <x v="7"/>
    <x v="4"/>
    <x v="1"/>
    <x v="2"/>
    <n v="1164.9000000000001"/>
    <n v="25.4"/>
    <x v="2"/>
    <n v="33157"/>
    <n v="20.8"/>
    <s v="F013"/>
    <x v="1"/>
    <x v="1"/>
    <s v="Low Yield(&lt;25)"/>
  </r>
  <r>
    <s v="REC099"/>
    <x v="4"/>
    <x v="6"/>
    <x v="0"/>
    <x v="2"/>
    <n v="474"/>
    <n v="40"/>
    <x v="2"/>
    <n v="78382"/>
    <n v="15.3"/>
    <s v="F019"/>
    <x v="0"/>
    <x v="2"/>
    <s v="Low Yield(&lt;25)"/>
  </r>
  <r>
    <s v="REC100"/>
    <x v="2"/>
    <x v="2"/>
    <x v="2"/>
    <x v="1"/>
    <n v="270.39999999999998"/>
    <n v="27.7"/>
    <x v="3"/>
    <n v="82480"/>
    <n v="17.399999999999999"/>
    <s v="F024"/>
    <x v="1"/>
    <x v="0"/>
    <s v="Low Yield(&lt;25)"/>
  </r>
  <r>
    <s v="REC101"/>
    <x v="1"/>
    <x v="0"/>
    <x v="2"/>
    <x v="2"/>
    <n v="261.8"/>
    <n v="21.7"/>
    <x v="2"/>
    <n v="53011"/>
    <n v="10.8"/>
    <s v="F024"/>
    <x v="1"/>
    <x v="0"/>
    <s v="Low Yield(&lt;25)"/>
  </r>
  <r>
    <s v="REC102"/>
    <x v="3"/>
    <x v="4"/>
    <x v="1"/>
    <x v="2"/>
    <n v="1684.2"/>
    <n v="30.2"/>
    <x v="1"/>
    <n v="57869"/>
    <n v="31.1"/>
    <s v="F030"/>
    <x v="0"/>
    <x v="1"/>
    <s v="Medium Yield(25-40)"/>
  </r>
  <r>
    <s v="REC103"/>
    <x v="7"/>
    <x v="7"/>
    <x v="1"/>
    <x v="4"/>
    <n v="845.3"/>
    <n v="24.4"/>
    <x v="3"/>
    <n v="16941"/>
    <n v="25.9"/>
    <s v="F035"/>
    <x v="1"/>
    <x v="2"/>
    <s v="Medium Yield(25-40)"/>
  </r>
  <r>
    <s v="REC104"/>
    <x v="1"/>
    <x v="4"/>
    <x v="2"/>
    <x v="2"/>
    <n v="409.6"/>
    <n v="25.4"/>
    <x v="1"/>
    <n v="76177"/>
    <n v="11.4"/>
    <s v="F032"/>
    <x v="0"/>
    <x v="2"/>
    <s v="Low Yield(&lt;25)"/>
  </r>
  <r>
    <s v="REC105"/>
    <x v="1"/>
    <x v="3"/>
    <x v="1"/>
    <x v="0"/>
    <n v="1017.3"/>
    <n v="28.9"/>
    <x v="1"/>
    <n v="73870"/>
    <n v="20.8"/>
    <s v="F044"/>
    <x v="2"/>
    <x v="1"/>
    <s v="Low Yield(&lt;25)"/>
  </r>
  <r>
    <s v="REC106"/>
    <x v="4"/>
    <x v="6"/>
    <x v="1"/>
    <x v="3"/>
    <n v="1075.9000000000001"/>
    <n v="34.700000000000003"/>
    <x v="3"/>
    <n v="15059"/>
    <n v="20.2"/>
    <s v="F041"/>
    <x v="0"/>
    <x v="1"/>
    <s v="Low Yield(&lt;25)"/>
  </r>
  <r>
    <s v="REC107"/>
    <x v="9"/>
    <x v="0"/>
    <x v="2"/>
    <x v="4"/>
    <n v="694.4"/>
    <n v="25.9"/>
    <x v="1"/>
    <n v="13283"/>
    <n v="27.2"/>
    <s v="F014"/>
    <x v="0"/>
    <x v="2"/>
    <s v="Medium Yield(25-40)"/>
  </r>
  <r>
    <s v="REC108"/>
    <x v="3"/>
    <x v="1"/>
    <x v="2"/>
    <x v="4"/>
    <n v="594.29999999999995"/>
    <n v="24"/>
    <x v="2"/>
    <n v="74097"/>
    <n v="18.3"/>
    <s v="F009"/>
    <x v="0"/>
    <x v="2"/>
    <s v="Low Yield(&lt;25)"/>
  </r>
  <r>
    <s v="REC109"/>
    <x v="7"/>
    <x v="5"/>
    <x v="1"/>
    <x v="1"/>
    <n v="931.8"/>
    <n v="27.9"/>
    <x v="1"/>
    <n v="53342"/>
    <n v="28.6"/>
    <s v="F017"/>
    <x v="1"/>
    <x v="1"/>
    <s v="Medium Yield(25-40)"/>
  </r>
  <r>
    <s v="REC110"/>
    <x v="5"/>
    <x v="7"/>
    <x v="0"/>
    <x v="1"/>
    <n v="423.7"/>
    <n v="35.700000000000003"/>
    <x v="2"/>
    <n v="47519"/>
    <n v="14.8"/>
    <s v="F033"/>
    <x v="1"/>
    <x v="2"/>
    <s v="Low Yield(&lt;25)"/>
  </r>
  <r>
    <s v="REC111"/>
    <x v="6"/>
    <x v="0"/>
    <x v="0"/>
    <x v="2"/>
    <n v="290.5"/>
    <n v="37.700000000000003"/>
    <x v="0"/>
    <n v="12684"/>
    <n v="7.8"/>
    <s v="F026"/>
    <x v="2"/>
    <x v="0"/>
    <s v="Low Yield(&lt;25)"/>
  </r>
  <r>
    <s v="REC112"/>
    <x v="0"/>
    <x v="4"/>
    <x v="0"/>
    <x v="3"/>
    <n v="222"/>
    <n v="31"/>
    <x v="1"/>
    <n v="13058"/>
    <n v="5.7"/>
    <s v="F041"/>
    <x v="0"/>
    <x v="0"/>
    <s v="Low Yield(&lt;25)"/>
  </r>
  <r>
    <s v="REC113"/>
    <x v="4"/>
    <x v="6"/>
    <x v="2"/>
    <x v="2"/>
    <n v="465.3"/>
    <n v="22.5"/>
    <x v="3"/>
    <n v="15637"/>
    <n v="12.8"/>
    <s v="F042"/>
    <x v="0"/>
    <x v="2"/>
    <s v="Low Yield(&lt;25)"/>
  </r>
  <r>
    <s v="REC114"/>
    <x v="4"/>
    <x v="1"/>
    <x v="2"/>
    <x v="3"/>
    <n v="644"/>
    <n v="22.1"/>
    <x v="3"/>
    <n v="38702"/>
    <n v="17.7"/>
    <s v="F021"/>
    <x v="2"/>
    <x v="2"/>
    <s v="Low Yield(&lt;25)"/>
  </r>
  <r>
    <s v="REC115"/>
    <x v="2"/>
    <x v="3"/>
    <x v="2"/>
    <x v="4"/>
    <n v="543.4"/>
    <n v="22.7"/>
    <x v="0"/>
    <n v="72046"/>
    <n v="16.399999999999999"/>
    <s v="F007"/>
    <x v="0"/>
    <x v="2"/>
    <s v="Low Yield(&lt;25)"/>
  </r>
  <r>
    <s v="REC116"/>
    <x v="2"/>
    <x v="5"/>
    <x v="0"/>
    <x v="1"/>
    <n v="375.9"/>
    <n v="36.700000000000003"/>
    <x v="2"/>
    <n v="59591"/>
    <n v="16.5"/>
    <s v="F043"/>
    <x v="2"/>
    <x v="0"/>
    <s v="Low Yield(&lt;25)"/>
  </r>
  <r>
    <s v="REC117"/>
    <x v="9"/>
    <x v="3"/>
    <x v="0"/>
    <x v="0"/>
    <n v="305.5"/>
    <n v="36.9"/>
    <x v="1"/>
    <n v="19914"/>
    <n v="10.4"/>
    <s v="F007"/>
    <x v="2"/>
    <x v="0"/>
    <s v="Low Yield(&lt;25)"/>
  </r>
  <r>
    <s v="REC118"/>
    <x v="4"/>
    <x v="6"/>
    <x v="1"/>
    <x v="0"/>
    <n v="1374.1"/>
    <n v="32.9"/>
    <x v="0"/>
    <n v="54893"/>
    <n v="33.6"/>
    <s v="F045"/>
    <x v="2"/>
    <x v="1"/>
    <s v="Medium Yield(25-40)"/>
  </r>
  <r>
    <s v="REC119"/>
    <x v="9"/>
    <x v="5"/>
    <x v="2"/>
    <x v="0"/>
    <n v="660.8"/>
    <n v="21.5"/>
    <x v="1"/>
    <n v="74979"/>
    <n v="18.399999999999999"/>
    <s v="F026"/>
    <x v="1"/>
    <x v="2"/>
    <s v="Low Yield(&lt;25)"/>
  </r>
  <r>
    <s v="REC120"/>
    <x v="5"/>
    <x v="0"/>
    <x v="1"/>
    <x v="2"/>
    <n v="1015.1"/>
    <n v="28.6"/>
    <x v="2"/>
    <n v="20121"/>
    <n v="17.399999999999999"/>
    <s v="F021"/>
    <x v="0"/>
    <x v="1"/>
    <s v="Low Yield(&lt;25)"/>
  </r>
  <r>
    <s v="REC121"/>
    <x v="6"/>
    <x v="2"/>
    <x v="1"/>
    <x v="4"/>
    <n v="957.4"/>
    <n v="30.8"/>
    <x v="0"/>
    <n v="28952"/>
    <n v="33.200000000000003"/>
    <s v="F032"/>
    <x v="0"/>
    <x v="1"/>
    <s v="Medium Yield(25-40)"/>
  </r>
  <r>
    <s v="REC122"/>
    <x v="8"/>
    <x v="7"/>
    <x v="2"/>
    <x v="4"/>
    <n v="577.5"/>
    <n v="19.100000000000001"/>
    <x v="3"/>
    <n v="16539"/>
    <n v="23.2"/>
    <s v="F038"/>
    <x v="2"/>
    <x v="2"/>
    <s v="Low Yield(&lt;25)"/>
  </r>
  <r>
    <s v="REC123"/>
    <x v="4"/>
    <x v="3"/>
    <x v="1"/>
    <x v="4"/>
    <n v="1195.3"/>
    <n v="30.6"/>
    <x v="0"/>
    <n v="23741"/>
    <n v="42.3"/>
    <s v="F050"/>
    <x v="1"/>
    <x v="1"/>
    <s v="High Yield(40-55)"/>
  </r>
  <r>
    <s v="REC124"/>
    <x v="7"/>
    <x v="3"/>
    <x v="2"/>
    <x v="1"/>
    <n v="203.9"/>
    <n v="25.5"/>
    <x v="1"/>
    <n v="17947"/>
    <n v="12.7"/>
    <s v="F015"/>
    <x v="0"/>
    <x v="0"/>
    <s v="Low Yield(&lt;25)"/>
  </r>
  <r>
    <s v="REC125"/>
    <x v="4"/>
    <x v="6"/>
    <x v="1"/>
    <x v="3"/>
    <n v="1661.8"/>
    <n v="24.5"/>
    <x v="0"/>
    <n v="43401"/>
    <n v="29.3"/>
    <s v="F021"/>
    <x v="0"/>
    <x v="1"/>
    <s v="Medium Yield(25-40)"/>
  </r>
  <r>
    <s v="REC126"/>
    <x v="1"/>
    <x v="7"/>
    <x v="0"/>
    <x v="3"/>
    <n v="286.89999999999998"/>
    <n v="0"/>
    <x v="2"/>
    <n v="21234"/>
    <n v="13.6"/>
    <s v="F030"/>
    <x v="0"/>
    <x v="0"/>
    <s v="Low Yield(&lt;25)"/>
  </r>
  <r>
    <s v="REC127"/>
    <x v="2"/>
    <x v="2"/>
    <x v="2"/>
    <x v="1"/>
    <n v="321.7"/>
    <n v="23.9"/>
    <x v="0"/>
    <n v="38474"/>
    <n v="13.9"/>
    <s v="F022"/>
    <x v="1"/>
    <x v="0"/>
    <s v="Low Yield(&lt;25)"/>
  </r>
  <r>
    <s v="REC128"/>
    <x v="2"/>
    <x v="5"/>
    <x v="1"/>
    <x v="2"/>
    <n v="1433.2"/>
    <n v="29.8"/>
    <x v="1"/>
    <n v="77756"/>
    <n v="24.3"/>
    <s v="F047"/>
    <x v="0"/>
    <x v="1"/>
    <s v="Low Yield(&lt;25)"/>
  </r>
  <r>
    <s v="REC129"/>
    <x v="5"/>
    <x v="1"/>
    <x v="1"/>
    <x v="4"/>
    <n v="1056"/>
    <n v="25.9"/>
    <x v="1"/>
    <n v="66537"/>
    <n v="35.700000000000003"/>
    <s v="F012"/>
    <x v="0"/>
    <x v="1"/>
    <s v="Medium Yield(25-40)"/>
  </r>
  <r>
    <s v="REC130"/>
    <x v="8"/>
    <x v="4"/>
    <x v="0"/>
    <x v="2"/>
    <n v="334.7"/>
    <n v="41.1"/>
    <x v="2"/>
    <n v="74547"/>
    <n v="10"/>
    <s v="F010"/>
    <x v="2"/>
    <x v="0"/>
    <s v="Low Yield(&lt;25)"/>
  </r>
  <r>
    <s v="REC131"/>
    <x v="0"/>
    <x v="4"/>
    <x v="2"/>
    <x v="0"/>
    <n v="598.20000000000005"/>
    <n v="23.9"/>
    <x v="2"/>
    <n v="47065"/>
    <n v="14.6"/>
    <s v="F029"/>
    <x v="1"/>
    <x v="2"/>
    <s v="Low Yield(&lt;25)"/>
  </r>
  <r>
    <s v="REC132"/>
    <x v="9"/>
    <x v="6"/>
    <x v="2"/>
    <x v="1"/>
    <n v="522.29999999999995"/>
    <n v="27.8"/>
    <x v="0"/>
    <n v="55356"/>
    <n v="21.7"/>
    <s v="F030"/>
    <x v="0"/>
    <x v="2"/>
    <s v="Low Yield(&lt;25)"/>
  </r>
  <r>
    <s v="REC133"/>
    <x v="4"/>
    <x v="0"/>
    <x v="2"/>
    <x v="2"/>
    <n v="525.9"/>
    <n v="21.2"/>
    <x v="3"/>
    <n v="46605"/>
    <n v="16.3"/>
    <s v="F029"/>
    <x v="1"/>
    <x v="2"/>
    <s v="Low Yield(&lt;25)"/>
  </r>
  <r>
    <s v="REC134"/>
    <x v="2"/>
    <x v="2"/>
    <x v="0"/>
    <x v="4"/>
    <n v="211.7"/>
    <n v="38.5"/>
    <x v="3"/>
    <n v="48353"/>
    <n v="12.7"/>
    <s v="F024"/>
    <x v="2"/>
    <x v="0"/>
    <s v="Low Yield(&lt;25)"/>
  </r>
  <r>
    <s v="REC135"/>
    <x v="7"/>
    <x v="7"/>
    <x v="2"/>
    <x v="0"/>
    <n v="539.4"/>
    <n v="18.5"/>
    <x v="2"/>
    <n v="13075"/>
    <n v="11.2"/>
    <s v="F044"/>
    <x v="2"/>
    <x v="2"/>
    <s v="Low Yield(&lt;25)"/>
  </r>
  <r>
    <s v="REC136"/>
    <x v="7"/>
    <x v="3"/>
    <x v="0"/>
    <x v="2"/>
    <n v="462"/>
    <n v="34"/>
    <x v="1"/>
    <n v="78589"/>
    <n v="8.8000000000000007"/>
    <s v="F042"/>
    <x v="0"/>
    <x v="2"/>
    <s v="Low Yield(&lt;25)"/>
  </r>
  <r>
    <s v="REC137"/>
    <x v="1"/>
    <x v="5"/>
    <x v="0"/>
    <x v="1"/>
    <n v="292.89999999999998"/>
    <n v="34.5"/>
    <x v="2"/>
    <n v="70615"/>
    <n v="16.7"/>
    <s v="F048"/>
    <x v="0"/>
    <x v="0"/>
    <s v="Low Yield(&lt;25)"/>
  </r>
  <r>
    <s v="REC138"/>
    <x v="4"/>
    <x v="2"/>
    <x v="0"/>
    <x v="3"/>
    <n v="352.5"/>
    <n v="30.2"/>
    <x v="2"/>
    <n v="21880"/>
    <n v="7.4"/>
    <s v="F050"/>
    <x v="2"/>
    <x v="0"/>
    <s v="Low Yield(&lt;25)"/>
  </r>
  <r>
    <s v="REC139"/>
    <x v="3"/>
    <x v="1"/>
    <x v="1"/>
    <x v="4"/>
    <n v="877.2"/>
    <n v="33.299999999999997"/>
    <x v="0"/>
    <n v="47092"/>
    <n v="29.8"/>
    <s v="F048"/>
    <x v="0"/>
    <x v="2"/>
    <s v="Medium Yield(25-40)"/>
  </r>
  <r>
    <s v="REC140"/>
    <x v="9"/>
    <x v="6"/>
    <x v="0"/>
    <x v="4"/>
    <n v="379.2"/>
    <n v="31.9"/>
    <x v="1"/>
    <n v="72014"/>
    <n v="18.8"/>
    <s v="F011"/>
    <x v="0"/>
    <x v="0"/>
    <s v="Low Yield(&lt;25)"/>
  </r>
  <r>
    <s v="REC141"/>
    <x v="8"/>
    <x v="0"/>
    <x v="2"/>
    <x v="0"/>
    <n v="538.20000000000005"/>
    <n v="20.399999999999999"/>
    <x v="3"/>
    <n v="55016"/>
    <n v="17.8"/>
    <s v="F029"/>
    <x v="1"/>
    <x v="2"/>
    <s v="Low Yield(&lt;25)"/>
  </r>
  <r>
    <s v="REC142"/>
    <x v="4"/>
    <x v="1"/>
    <x v="2"/>
    <x v="3"/>
    <n v="652"/>
    <n v="19.899999999999999"/>
    <x v="3"/>
    <n v="43549"/>
    <n v="13.4"/>
    <s v="F025"/>
    <x v="0"/>
    <x v="2"/>
    <s v="Low Yield(&lt;25)"/>
  </r>
  <r>
    <s v="REC143"/>
    <x v="4"/>
    <x v="7"/>
    <x v="1"/>
    <x v="4"/>
    <n v="1601.3"/>
    <n v="25.5"/>
    <x v="2"/>
    <n v="12018"/>
    <n v="48.5"/>
    <s v="F024"/>
    <x v="0"/>
    <x v="1"/>
    <s v="High Yield(40-55)"/>
  </r>
  <r>
    <s v="REC144"/>
    <x v="0"/>
    <x v="2"/>
    <x v="2"/>
    <x v="1"/>
    <n v="581.6"/>
    <n v="0"/>
    <x v="1"/>
    <n v="71991"/>
    <n v="19.2"/>
    <s v="F015"/>
    <x v="2"/>
    <x v="2"/>
    <s v="Low Yield(&lt;25)"/>
  </r>
  <r>
    <s v="REC145"/>
    <x v="2"/>
    <x v="0"/>
    <x v="2"/>
    <x v="1"/>
    <n v="398.2"/>
    <n v="21.7"/>
    <x v="3"/>
    <n v="84578"/>
    <n v="16.8"/>
    <s v="F002"/>
    <x v="2"/>
    <x v="0"/>
    <s v="Low Yield(&lt;25)"/>
  </r>
  <r>
    <s v="REC146"/>
    <x v="0"/>
    <x v="6"/>
    <x v="1"/>
    <x v="4"/>
    <n v="838.3"/>
    <n v="34.1"/>
    <x v="3"/>
    <n v="61598"/>
    <n v="24.7"/>
    <s v="F046"/>
    <x v="2"/>
    <x v="2"/>
    <s v="Low Yield(&lt;25)"/>
  </r>
  <r>
    <s v="REC147"/>
    <x v="8"/>
    <x v="0"/>
    <x v="1"/>
    <x v="1"/>
    <n v="1055.9000000000001"/>
    <n v="33.200000000000003"/>
    <x v="3"/>
    <n v="16561"/>
    <n v="34.9"/>
    <s v="F020"/>
    <x v="1"/>
    <x v="1"/>
    <s v="Medium Yield(25-40)"/>
  </r>
  <r>
    <s v="REC148"/>
    <x v="9"/>
    <x v="1"/>
    <x v="2"/>
    <x v="2"/>
    <n v="428.6"/>
    <n v="19.100000000000001"/>
    <x v="3"/>
    <n v="53949"/>
    <n v="5.3"/>
    <s v="F033"/>
    <x v="0"/>
    <x v="2"/>
    <s v="Low Yield(&lt;25)"/>
  </r>
  <r>
    <s v="REC149"/>
    <x v="3"/>
    <x v="5"/>
    <x v="2"/>
    <x v="3"/>
    <n v="200.8"/>
    <n v="21.5"/>
    <x v="3"/>
    <n v="22423"/>
    <n v="9.3000000000000007"/>
    <s v="F034"/>
    <x v="2"/>
    <x v="0"/>
    <s v="Low Yield(&lt;25)"/>
  </r>
  <r>
    <s v="REC150"/>
    <x v="0"/>
    <x v="0"/>
    <x v="2"/>
    <x v="3"/>
    <n v="221.8"/>
    <n v="21.9"/>
    <x v="2"/>
    <n v="27531"/>
    <n v="5"/>
    <s v="F005"/>
    <x v="2"/>
    <x v="0"/>
    <s v="Low Yield(&lt;25)"/>
  </r>
  <r>
    <s v="REC151"/>
    <x v="3"/>
    <x v="2"/>
    <x v="0"/>
    <x v="0"/>
    <n v="240"/>
    <n v="34.200000000000003"/>
    <x v="2"/>
    <n v="70640"/>
    <n v="6.1"/>
    <s v="F050"/>
    <x v="0"/>
    <x v="0"/>
    <s v="Low Yield(&lt;25)"/>
  </r>
  <r>
    <s v="REC152"/>
    <x v="8"/>
    <x v="4"/>
    <x v="0"/>
    <x v="4"/>
    <n v="0"/>
    <n v="30.8"/>
    <x v="3"/>
    <n v="10848"/>
    <n v="14.8"/>
    <s v="F013"/>
    <x v="1"/>
    <x v="0"/>
    <s v="Low Yield(&lt;25)"/>
  </r>
  <r>
    <s v="REC153"/>
    <x v="2"/>
    <x v="3"/>
    <x v="0"/>
    <x v="3"/>
    <n v="496.7"/>
    <n v="36.5"/>
    <x v="2"/>
    <n v="10820"/>
    <n v="14.3"/>
    <s v="F019"/>
    <x v="2"/>
    <x v="2"/>
    <s v="Low Yield(&lt;25)"/>
  </r>
  <r>
    <s v="REC154"/>
    <x v="9"/>
    <x v="6"/>
    <x v="2"/>
    <x v="1"/>
    <n v="599.70000000000005"/>
    <n v="22.4"/>
    <x v="3"/>
    <n v="65235"/>
    <n v="27.8"/>
    <s v="F025"/>
    <x v="2"/>
    <x v="2"/>
    <s v="Medium Yield(25-40)"/>
  </r>
  <r>
    <s v="REC155"/>
    <x v="5"/>
    <x v="4"/>
    <x v="0"/>
    <x v="3"/>
    <n v="310.2"/>
    <n v="39.6"/>
    <x v="2"/>
    <n v="69688"/>
    <n v="11.8"/>
    <s v="F006"/>
    <x v="2"/>
    <x v="0"/>
    <s v="Low Yield(&lt;25)"/>
  </r>
  <r>
    <s v="REC156"/>
    <x v="6"/>
    <x v="5"/>
    <x v="0"/>
    <x v="0"/>
    <n v="296.39999999999998"/>
    <n v="31"/>
    <x v="2"/>
    <n v="31600"/>
    <n v="11.5"/>
    <s v="F028"/>
    <x v="1"/>
    <x v="0"/>
    <s v="Low Yield(&lt;25)"/>
  </r>
  <r>
    <s v="REC157"/>
    <x v="8"/>
    <x v="6"/>
    <x v="2"/>
    <x v="1"/>
    <n v="563.4"/>
    <n v="27.1"/>
    <x v="3"/>
    <n v="29141"/>
    <n v="27.6"/>
    <s v="F004"/>
    <x v="1"/>
    <x v="2"/>
    <s v="Medium Yield(25-40)"/>
  </r>
  <r>
    <s v="REC158"/>
    <x v="1"/>
    <x v="6"/>
    <x v="0"/>
    <x v="4"/>
    <n v="485.8"/>
    <n v="31.7"/>
    <x v="3"/>
    <n v="10680"/>
    <n v="14.6"/>
    <s v="F050"/>
    <x v="0"/>
    <x v="2"/>
    <s v="Low Yield(&lt;25)"/>
  </r>
  <r>
    <s v="REC159"/>
    <x v="2"/>
    <x v="6"/>
    <x v="2"/>
    <x v="2"/>
    <n v="216.2"/>
    <n v="19.5"/>
    <x v="3"/>
    <n v="81059"/>
    <n v="5.6"/>
    <s v="F049"/>
    <x v="1"/>
    <x v="0"/>
    <s v="Low Yield(&lt;25)"/>
  </r>
  <r>
    <s v="REC160"/>
    <x v="6"/>
    <x v="5"/>
    <x v="0"/>
    <x v="0"/>
    <n v="319.39999999999998"/>
    <n v="37.799999999999997"/>
    <x v="1"/>
    <n v="81960"/>
    <n v="6.1"/>
    <s v="F012"/>
    <x v="2"/>
    <x v="0"/>
    <s v="Low Yield(&lt;25)"/>
  </r>
  <r>
    <s v="REC161"/>
    <x v="4"/>
    <x v="7"/>
    <x v="0"/>
    <x v="1"/>
    <n v="278.5"/>
    <n v="33.1"/>
    <x v="3"/>
    <n v="24522"/>
    <n v="15.7"/>
    <s v="F045"/>
    <x v="2"/>
    <x v="0"/>
    <s v="Low Yield(&lt;25)"/>
  </r>
  <r>
    <s v="REC162"/>
    <x v="3"/>
    <x v="2"/>
    <x v="1"/>
    <x v="1"/>
    <n v="1252"/>
    <n v="33.9"/>
    <x v="3"/>
    <n v="84789"/>
    <n v="45.8"/>
    <s v="F021"/>
    <x v="0"/>
    <x v="1"/>
    <s v="High Yield(40-55)"/>
  </r>
  <r>
    <s v="REC163"/>
    <x v="2"/>
    <x v="2"/>
    <x v="0"/>
    <x v="2"/>
    <n v="287.10000000000002"/>
    <n v="33.6"/>
    <x v="1"/>
    <n v="62809"/>
    <n v="12.2"/>
    <s v="F041"/>
    <x v="1"/>
    <x v="0"/>
    <s v="Low Yield(&lt;25)"/>
  </r>
  <r>
    <s v="REC164"/>
    <x v="2"/>
    <x v="1"/>
    <x v="1"/>
    <x v="4"/>
    <n v="1592.1"/>
    <n v="26.6"/>
    <x v="3"/>
    <n v="10024"/>
    <n v="49"/>
    <s v="F024"/>
    <x v="2"/>
    <x v="1"/>
    <s v="High Yield(40-55)"/>
  </r>
  <r>
    <s v="REC165"/>
    <x v="4"/>
    <x v="5"/>
    <x v="0"/>
    <x v="1"/>
    <n v="219.7"/>
    <n v="34.799999999999997"/>
    <x v="3"/>
    <n v="48479"/>
    <n v="15.5"/>
    <s v="F037"/>
    <x v="1"/>
    <x v="0"/>
    <s v="Low Yield(&lt;25)"/>
  </r>
  <r>
    <s v="REC166"/>
    <x v="5"/>
    <x v="6"/>
    <x v="0"/>
    <x v="1"/>
    <n v="335"/>
    <n v="38.200000000000003"/>
    <x v="2"/>
    <n v="17882"/>
    <n v="19.5"/>
    <s v="F036"/>
    <x v="0"/>
    <x v="0"/>
    <s v="Low Yield(&lt;25)"/>
  </r>
  <r>
    <s v="REC167"/>
    <x v="6"/>
    <x v="5"/>
    <x v="1"/>
    <x v="3"/>
    <n v="1302.9000000000001"/>
    <n v="33.6"/>
    <x v="0"/>
    <n v="47894"/>
    <n v="25.2"/>
    <s v="F011"/>
    <x v="2"/>
    <x v="1"/>
    <s v="Medium Yield(25-40)"/>
  </r>
  <r>
    <s v="REC168"/>
    <x v="3"/>
    <x v="6"/>
    <x v="0"/>
    <x v="0"/>
    <n v="453.8"/>
    <n v="33"/>
    <x v="2"/>
    <n v="17638"/>
    <n v="11.6"/>
    <s v="F035"/>
    <x v="1"/>
    <x v="2"/>
    <s v="Low Yield(&lt;25)"/>
  </r>
  <r>
    <s v="REC169"/>
    <x v="4"/>
    <x v="5"/>
    <x v="0"/>
    <x v="2"/>
    <n v="246.3"/>
    <n v="37.9"/>
    <x v="2"/>
    <n v="72875"/>
    <n v="8"/>
    <s v="F002"/>
    <x v="1"/>
    <x v="0"/>
    <s v="Low Yield(&lt;25)"/>
  </r>
  <r>
    <s v="REC170"/>
    <x v="9"/>
    <x v="3"/>
    <x v="0"/>
    <x v="4"/>
    <n v="430.1"/>
    <n v="35"/>
    <x v="0"/>
    <n v="46349"/>
    <n v="18.7"/>
    <s v="F019"/>
    <x v="0"/>
    <x v="2"/>
    <s v="Low Yield(&lt;25)"/>
  </r>
  <r>
    <s v="REC171"/>
    <x v="7"/>
    <x v="4"/>
    <x v="1"/>
    <x v="3"/>
    <n v="1097.4000000000001"/>
    <n v="24.8"/>
    <x v="0"/>
    <n v="20172"/>
    <n v="22.7"/>
    <s v="F030"/>
    <x v="1"/>
    <x v="1"/>
    <s v="Low Yield(&lt;25)"/>
  </r>
  <r>
    <s v="REC172"/>
    <x v="2"/>
    <x v="5"/>
    <x v="2"/>
    <x v="0"/>
    <n v="567.1"/>
    <n v="26.6"/>
    <x v="3"/>
    <n v="18069"/>
    <n v="14.5"/>
    <s v="F036"/>
    <x v="1"/>
    <x v="2"/>
    <s v="Low Yield(&lt;25)"/>
  </r>
  <r>
    <s v="REC173"/>
    <x v="2"/>
    <x v="1"/>
    <x v="2"/>
    <x v="1"/>
    <n v="333.7"/>
    <n v="20.5"/>
    <x v="0"/>
    <n v="11897"/>
    <n v="20.6"/>
    <s v="F040"/>
    <x v="2"/>
    <x v="0"/>
    <s v="Low Yield(&lt;25)"/>
  </r>
  <r>
    <s v="REC174"/>
    <x v="3"/>
    <x v="5"/>
    <x v="2"/>
    <x v="2"/>
    <n v="560.6"/>
    <n v="19.899999999999999"/>
    <x v="1"/>
    <n v="46366"/>
    <n v="12.4"/>
    <s v="F032"/>
    <x v="2"/>
    <x v="2"/>
    <s v="Low Yield(&lt;25)"/>
  </r>
  <r>
    <s v="REC175"/>
    <x v="8"/>
    <x v="0"/>
    <x v="1"/>
    <x v="3"/>
    <n v="1305.4000000000001"/>
    <n v="34.6"/>
    <x v="1"/>
    <n v="52917"/>
    <n v="22.7"/>
    <s v="F019"/>
    <x v="2"/>
    <x v="1"/>
    <s v="Low Yield(&lt;25)"/>
  </r>
  <r>
    <s v="REC176"/>
    <x v="6"/>
    <x v="4"/>
    <x v="2"/>
    <x v="2"/>
    <n v="204.1"/>
    <n v="19.100000000000001"/>
    <x v="1"/>
    <n v="75949"/>
    <n v="8.9"/>
    <s v="F049"/>
    <x v="2"/>
    <x v="0"/>
    <s v="Low Yield(&lt;25)"/>
  </r>
  <r>
    <s v="REC177"/>
    <x v="2"/>
    <x v="0"/>
    <x v="2"/>
    <x v="1"/>
    <n v="485.1"/>
    <n v="19.899999999999999"/>
    <x v="2"/>
    <n v="13662"/>
    <n v="20.6"/>
    <s v="F049"/>
    <x v="0"/>
    <x v="2"/>
    <s v="Low Yield(&lt;25)"/>
  </r>
  <r>
    <s v="REC178"/>
    <x v="7"/>
    <x v="2"/>
    <x v="1"/>
    <x v="1"/>
    <n v="1193.9000000000001"/>
    <n v="32.700000000000003"/>
    <x v="2"/>
    <n v="50953"/>
    <n v="39.6"/>
    <s v="F010"/>
    <x v="1"/>
    <x v="1"/>
    <s v="Medium Yield(25-40)"/>
  </r>
  <r>
    <s v="REC179"/>
    <x v="6"/>
    <x v="7"/>
    <x v="0"/>
    <x v="1"/>
    <n v="213.6"/>
    <n v="31.6"/>
    <x v="2"/>
    <n v="69905"/>
    <n v="12.9"/>
    <s v="F010"/>
    <x v="0"/>
    <x v="0"/>
    <s v="Low Yield(&lt;25)"/>
  </r>
  <r>
    <s v="REC180"/>
    <x v="4"/>
    <x v="5"/>
    <x v="2"/>
    <x v="2"/>
    <n v="359.3"/>
    <n v="21.9"/>
    <x v="2"/>
    <n v="53717"/>
    <n v="9.1999999999999993"/>
    <s v="F033"/>
    <x v="0"/>
    <x v="0"/>
    <s v="Low Yield(&lt;25)"/>
  </r>
  <r>
    <s v="REC181"/>
    <x v="8"/>
    <x v="3"/>
    <x v="2"/>
    <x v="1"/>
    <n v="384.2"/>
    <n v="24.7"/>
    <x v="3"/>
    <n v="52945"/>
    <n v="20.6"/>
    <s v="F047"/>
    <x v="0"/>
    <x v="0"/>
    <s v="Low Yield(&lt;25)"/>
  </r>
  <r>
    <s v="REC182"/>
    <x v="9"/>
    <x v="4"/>
    <x v="2"/>
    <x v="2"/>
    <n v="488.8"/>
    <n v="25.2"/>
    <x v="3"/>
    <n v="21129"/>
    <n v="12.4"/>
    <s v="F040"/>
    <x v="2"/>
    <x v="2"/>
    <s v="Low Yield(&lt;25)"/>
  </r>
  <r>
    <s v="REC183"/>
    <x v="5"/>
    <x v="1"/>
    <x v="1"/>
    <x v="2"/>
    <n v="1748.2"/>
    <n v="25.2"/>
    <x v="0"/>
    <n v="41960"/>
    <n v="29.9"/>
    <s v="F027"/>
    <x v="0"/>
    <x v="1"/>
    <s v="Medium Yield(25-40)"/>
  </r>
  <r>
    <s v="REC184"/>
    <x v="3"/>
    <x v="7"/>
    <x v="0"/>
    <x v="2"/>
    <n v="476.2"/>
    <n v="40.5"/>
    <x v="0"/>
    <n v="62345"/>
    <n v="11.1"/>
    <s v="F036"/>
    <x v="2"/>
    <x v="2"/>
    <s v="Low Yield(&lt;25)"/>
  </r>
  <r>
    <s v="REC185"/>
    <x v="8"/>
    <x v="7"/>
    <x v="2"/>
    <x v="4"/>
    <n v="429.8"/>
    <n v="23.3"/>
    <x v="2"/>
    <n v="60042"/>
    <n v="21.1"/>
    <s v="F044"/>
    <x v="0"/>
    <x v="2"/>
    <s v="Low Yield(&lt;25)"/>
  </r>
  <r>
    <s v="REC186"/>
    <x v="7"/>
    <x v="4"/>
    <x v="1"/>
    <x v="4"/>
    <n v="1079"/>
    <n v="27.3"/>
    <x v="2"/>
    <n v="67380"/>
    <n v="36.799999999999997"/>
    <s v="F045"/>
    <x v="0"/>
    <x v="1"/>
    <s v="Medium Yield(25-40)"/>
  </r>
  <r>
    <s v="REC187"/>
    <x v="8"/>
    <x v="6"/>
    <x v="2"/>
    <x v="0"/>
    <n v="480.2"/>
    <n v="27.3"/>
    <x v="2"/>
    <n v="30160"/>
    <n v="14.8"/>
    <s v="F035"/>
    <x v="2"/>
    <x v="2"/>
    <s v="Low Yield(&lt;25)"/>
  </r>
  <r>
    <s v="REC188"/>
    <x v="1"/>
    <x v="6"/>
    <x v="1"/>
    <x v="0"/>
    <n v="842.1"/>
    <n v="34.5"/>
    <x v="0"/>
    <n v="34670"/>
    <n v="20.8"/>
    <s v="F017"/>
    <x v="0"/>
    <x v="2"/>
    <s v="Low Yield(&lt;25)"/>
  </r>
  <r>
    <s v="REC189"/>
    <x v="8"/>
    <x v="1"/>
    <x v="1"/>
    <x v="2"/>
    <n v="1071.0999999999999"/>
    <n v="30.2"/>
    <x v="2"/>
    <n v="18570"/>
    <n v="0"/>
    <s v="F038"/>
    <x v="1"/>
    <x v="1"/>
    <s v="Low Yield(&lt;25)"/>
  </r>
  <r>
    <s v="REC190"/>
    <x v="3"/>
    <x v="0"/>
    <x v="0"/>
    <x v="2"/>
    <n v="267.7"/>
    <n v="32.799999999999997"/>
    <x v="0"/>
    <n v="39824"/>
    <n v="9.8000000000000007"/>
    <s v="F007"/>
    <x v="0"/>
    <x v="0"/>
    <s v="Low Yield(&lt;25)"/>
  </r>
  <r>
    <s v="REC191"/>
    <x v="5"/>
    <x v="0"/>
    <x v="0"/>
    <x v="4"/>
    <n v="322.10000000000002"/>
    <n v="41.2"/>
    <x v="3"/>
    <n v="44764"/>
    <n v="11.6"/>
    <s v="F019"/>
    <x v="2"/>
    <x v="0"/>
    <s v="Low Yield(&lt;25)"/>
  </r>
  <r>
    <s v="REC192"/>
    <x v="7"/>
    <x v="0"/>
    <x v="1"/>
    <x v="2"/>
    <n v="1032.2"/>
    <n v="32.1"/>
    <x v="0"/>
    <n v="78319"/>
    <n v="16.3"/>
    <s v="F012"/>
    <x v="1"/>
    <x v="1"/>
    <s v="Low Yield(&lt;25)"/>
  </r>
  <r>
    <s v="REC193"/>
    <x v="1"/>
    <x v="4"/>
    <x v="1"/>
    <x v="0"/>
    <n v="1676.7"/>
    <n v="24.1"/>
    <x v="0"/>
    <n v="79491"/>
    <n v="36.4"/>
    <s v="F030"/>
    <x v="0"/>
    <x v="1"/>
    <s v="Medium Yield(25-40)"/>
  </r>
  <r>
    <s v="REC194"/>
    <x v="4"/>
    <x v="4"/>
    <x v="1"/>
    <x v="2"/>
    <n v="1268"/>
    <n v="26.1"/>
    <x v="0"/>
    <n v="33463"/>
    <n v="25.5"/>
    <s v="F042"/>
    <x v="2"/>
    <x v="1"/>
    <s v="Medium Yield(25-40)"/>
  </r>
  <r>
    <s v="REC195"/>
    <x v="5"/>
    <x v="0"/>
    <x v="0"/>
    <x v="0"/>
    <n v="437.2"/>
    <n v="36.799999999999997"/>
    <x v="1"/>
    <n v="21513"/>
    <n v="16.8"/>
    <s v="F026"/>
    <x v="2"/>
    <x v="2"/>
    <s v="Low Yield(&lt;25)"/>
  </r>
  <r>
    <s v="REC196"/>
    <x v="4"/>
    <x v="6"/>
    <x v="1"/>
    <x v="3"/>
    <n v="1469.3"/>
    <n v="26"/>
    <x v="1"/>
    <n v="44764"/>
    <n v="34.5"/>
    <s v="F001"/>
    <x v="2"/>
    <x v="1"/>
    <s v="Medium Yield(25-40)"/>
  </r>
  <r>
    <s v="REC197"/>
    <x v="1"/>
    <x v="1"/>
    <x v="2"/>
    <x v="0"/>
    <n v="677"/>
    <n v="21"/>
    <x v="0"/>
    <n v="28140"/>
    <n v="16.600000000000001"/>
    <s v="F016"/>
    <x v="1"/>
    <x v="2"/>
    <s v="Low Yield(&lt;25)"/>
  </r>
  <r>
    <s v="REC198"/>
    <x v="0"/>
    <x v="4"/>
    <x v="2"/>
    <x v="4"/>
    <n v="402.7"/>
    <n v="23"/>
    <x v="2"/>
    <n v="61152"/>
    <n v="18.100000000000001"/>
    <s v="F019"/>
    <x v="2"/>
    <x v="2"/>
    <s v="Low Yield(&lt;25)"/>
  </r>
  <r>
    <s v="REC199"/>
    <x v="6"/>
    <x v="1"/>
    <x v="1"/>
    <x v="4"/>
    <n v="1278.2"/>
    <n v="29"/>
    <x v="2"/>
    <n v="40020"/>
    <n v="40.6"/>
    <s v="F031"/>
    <x v="0"/>
    <x v="1"/>
    <s v="High Yield(40-55)"/>
  </r>
  <r>
    <s v="REC200"/>
    <x v="3"/>
    <x v="1"/>
    <x v="0"/>
    <x v="2"/>
    <n v="461.9"/>
    <n v="31"/>
    <x v="3"/>
    <n v="48669"/>
    <n v="9.3000000000000007"/>
    <s v="F037"/>
    <x v="1"/>
    <x v="2"/>
    <s v="Low Yield(&lt;25)"/>
  </r>
  <r>
    <s v="REC201"/>
    <x v="9"/>
    <x v="1"/>
    <x v="0"/>
    <x v="2"/>
    <n v="245"/>
    <n v="33.9"/>
    <x v="3"/>
    <n v="16950"/>
    <n v="0"/>
    <s v="F038"/>
    <x v="2"/>
    <x v="0"/>
    <s v="Low Yield(&lt;25)"/>
  </r>
  <r>
    <s v="REC202"/>
    <x v="0"/>
    <x v="4"/>
    <x v="1"/>
    <x v="3"/>
    <n v="931.9"/>
    <n v="28.6"/>
    <x v="0"/>
    <n v="51027"/>
    <n v="22.3"/>
    <s v="F020"/>
    <x v="0"/>
    <x v="1"/>
    <s v="Low Yield(&lt;25)"/>
  </r>
  <r>
    <s v="REC203"/>
    <x v="9"/>
    <x v="7"/>
    <x v="2"/>
    <x v="1"/>
    <n v="572.9"/>
    <n v="23.8"/>
    <x v="0"/>
    <n v="40625"/>
    <n v="25.1"/>
    <s v="F035"/>
    <x v="1"/>
    <x v="2"/>
    <s v="Medium Yield(25-40)"/>
  </r>
  <r>
    <s v="REC204"/>
    <x v="0"/>
    <x v="4"/>
    <x v="1"/>
    <x v="0"/>
    <n v="1208.9000000000001"/>
    <n v="32.5"/>
    <x v="3"/>
    <n v="36833"/>
    <n v="32.6"/>
    <s v="F029"/>
    <x v="2"/>
    <x v="1"/>
    <s v="Medium Yield(25-40)"/>
  </r>
  <r>
    <s v="REC205"/>
    <x v="1"/>
    <x v="2"/>
    <x v="0"/>
    <x v="2"/>
    <n v="239.9"/>
    <n v="40.299999999999997"/>
    <x v="0"/>
    <n v="21742"/>
    <n v="7.6"/>
    <s v="F034"/>
    <x v="1"/>
    <x v="0"/>
    <s v="Low Yield(&lt;25)"/>
  </r>
  <r>
    <s v="REC206"/>
    <x v="3"/>
    <x v="0"/>
    <x v="1"/>
    <x v="0"/>
    <n v="1263"/>
    <n v="31.9"/>
    <x v="3"/>
    <n v="48959"/>
    <n v="33"/>
    <s v="F016"/>
    <x v="2"/>
    <x v="1"/>
    <s v="Medium Yield(25-40)"/>
  </r>
  <r>
    <s v="REC207"/>
    <x v="2"/>
    <x v="5"/>
    <x v="2"/>
    <x v="4"/>
    <n v="668.7"/>
    <n v="25.3"/>
    <x v="0"/>
    <n v="10481"/>
    <n v="25.4"/>
    <s v="F040"/>
    <x v="1"/>
    <x v="2"/>
    <s v="Medium Yield(25-40)"/>
  </r>
  <r>
    <s v="REC208"/>
    <x v="3"/>
    <x v="1"/>
    <x v="1"/>
    <x v="1"/>
    <n v="1393.9"/>
    <n v="28.9"/>
    <x v="0"/>
    <n v="26845"/>
    <n v="42.2"/>
    <s v="F029"/>
    <x v="1"/>
    <x v="1"/>
    <s v="High Yield(40-55)"/>
  </r>
  <r>
    <s v="REC209"/>
    <x v="4"/>
    <x v="1"/>
    <x v="1"/>
    <x v="4"/>
    <n v="1303.9000000000001"/>
    <n v="27.2"/>
    <x v="2"/>
    <n v="52466"/>
    <n v="43.5"/>
    <s v="F021"/>
    <x v="1"/>
    <x v="1"/>
    <s v="High Yield(40-55)"/>
  </r>
  <r>
    <s v="REC210"/>
    <x v="7"/>
    <x v="5"/>
    <x v="0"/>
    <x v="2"/>
    <n v="266.3"/>
    <n v="33.6"/>
    <x v="0"/>
    <n v="50867"/>
    <n v="8.6"/>
    <s v="F048"/>
    <x v="1"/>
    <x v="0"/>
    <s v="Low Yield(&lt;25)"/>
  </r>
  <r>
    <s v="REC211"/>
    <x v="1"/>
    <x v="4"/>
    <x v="1"/>
    <x v="0"/>
    <n v="0"/>
    <n v="31.4"/>
    <x v="2"/>
    <n v="61616"/>
    <n v="38.4"/>
    <s v="F020"/>
    <x v="2"/>
    <x v="0"/>
    <s v="Medium Yield(25-40)"/>
  </r>
  <r>
    <s v="REC212"/>
    <x v="5"/>
    <x v="4"/>
    <x v="1"/>
    <x v="4"/>
    <n v="1100.7"/>
    <n v="31.8"/>
    <x v="3"/>
    <n v="78435"/>
    <n v="36"/>
    <s v="F027"/>
    <x v="0"/>
    <x v="1"/>
    <s v="Medium Yield(25-40)"/>
  </r>
  <r>
    <s v="REC213"/>
    <x v="4"/>
    <x v="5"/>
    <x v="2"/>
    <x v="4"/>
    <n v="327.5"/>
    <n v="21.3"/>
    <x v="0"/>
    <n v="79011"/>
    <n v="18.2"/>
    <s v="F006"/>
    <x v="0"/>
    <x v="0"/>
    <s v="Low Yield(&lt;25)"/>
  </r>
  <r>
    <s v="REC214"/>
    <x v="3"/>
    <x v="0"/>
    <x v="2"/>
    <x v="3"/>
    <n v="536.79999999999995"/>
    <n v="24"/>
    <x v="0"/>
    <n v="22489"/>
    <n v="16.2"/>
    <s v="F047"/>
    <x v="0"/>
    <x v="2"/>
    <s v="Low Yield(&lt;25)"/>
  </r>
  <r>
    <s v="REC215"/>
    <x v="4"/>
    <x v="1"/>
    <x v="2"/>
    <x v="4"/>
    <n v="634.70000000000005"/>
    <n v="21.3"/>
    <x v="0"/>
    <n v="24309"/>
    <n v="19.8"/>
    <s v="F048"/>
    <x v="1"/>
    <x v="2"/>
    <s v="Low Yield(&lt;25)"/>
  </r>
  <r>
    <s v="REC216"/>
    <x v="8"/>
    <x v="1"/>
    <x v="0"/>
    <x v="2"/>
    <n v="411.1"/>
    <n v="34.799999999999997"/>
    <x v="1"/>
    <n v="50510"/>
    <n v="12.7"/>
    <s v="F025"/>
    <x v="2"/>
    <x v="2"/>
    <s v="Low Yield(&lt;25)"/>
  </r>
  <r>
    <s v="REC217"/>
    <x v="4"/>
    <x v="6"/>
    <x v="2"/>
    <x v="0"/>
    <n v="379.8"/>
    <n v="26.8"/>
    <x v="3"/>
    <n v="15593"/>
    <n v="16.899999999999999"/>
    <s v="F031"/>
    <x v="2"/>
    <x v="0"/>
    <s v="Low Yield(&lt;25)"/>
  </r>
  <r>
    <s v="REC218"/>
    <x v="3"/>
    <x v="6"/>
    <x v="2"/>
    <x v="3"/>
    <n v="222.9"/>
    <n v="26.6"/>
    <x v="1"/>
    <n v="9249"/>
    <n v="8.5"/>
    <s v="F038"/>
    <x v="0"/>
    <x v="0"/>
    <s v="Low Yield(&lt;25)"/>
  </r>
  <r>
    <s v="REC219"/>
    <x v="1"/>
    <x v="3"/>
    <x v="1"/>
    <x v="4"/>
    <n v="1129.9000000000001"/>
    <n v="28.2"/>
    <x v="1"/>
    <n v="46446"/>
    <n v="37.700000000000003"/>
    <s v="F044"/>
    <x v="2"/>
    <x v="1"/>
    <s v="Medium Yield(25-40)"/>
  </r>
  <r>
    <s v="REC220"/>
    <x v="7"/>
    <x v="4"/>
    <x v="0"/>
    <x v="3"/>
    <n v="338.2"/>
    <n v="38.799999999999997"/>
    <x v="2"/>
    <n v="21033"/>
    <n v="12.2"/>
    <s v="F032"/>
    <x v="1"/>
    <x v="0"/>
    <s v="Low Yield(&lt;25)"/>
  </r>
  <r>
    <s v="REC221"/>
    <x v="4"/>
    <x v="0"/>
    <x v="0"/>
    <x v="1"/>
    <n v="451.7"/>
    <n v="30.9"/>
    <x v="0"/>
    <n v="66854"/>
    <n v="18.7"/>
    <s v="F041"/>
    <x v="1"/>
    <x v="2"/>
    <s v="Low Yield(&lt;25)"/>
  </r>
  <r>
    <s v="REC222"/>
    <x v="0"/>
    <x v="5"/>
    <x v="1"/>
    <x v="4"/>
    <n v="1305.7"/>
    <n v="28.1"/>
    <x v="3"/>
    <n v="58765"/>
    <n v="36"/>
    <s v="F035"/>
    <x v="0"/>
    <x v="1"/>
    <s v="Medium Yield(25-40)"/>
  </r>
  <r>
    <s v="REC223"/>
    <x v="1"/>
    <x v="0"/>
    <x v="1"/>
    <x v="2"/>
    <n v="1522.2"/>
    <n v="29.9"/>
    <x v="2"/>
    <n v="9320"/>
    <n v="30.3"/>
    <s v="F044"/>
    <x v="2"/>
    <x v="1"/>
    <s v="Medium Yield(25-40)"/>
  </r>
  <r>
    <s v="REC224"/>
    <x v="5"/>
    <x v="2"/>
    <x v="1"/>
    <x v="2"/>
    <n v="948.9"/>
    <n v="26.1"/>
    <x v="2"/>
    <n v="70772"/>
    <n v="15.9"/>
    <s v="F026"/>
    <x v="1"/>
    <x v="1"/>
    <s v="Low Yield(&lt;25)"/>
  </r>
  <r>
    <s v="REC225"/>
    <x v="2"/>
    <x v="7"/>
    <x v="2"/>
    <x v="2"/>
    <n v="321.60000000000002"/>
    <n v="25"/>
    <x v="2"/>
    <n v="60671"/>
    <n v="12"/>
    <s v="F042"/>
    <x v="0"/>
    <x v="0"/>
    <s v="Low Yield(&lt;25)"/>
  </r>
  <r>
    <s v="REC226"/>
    <x v="9"/>
    <x v="2"/>
    <x v="2"/>
    <x v="3"/>
    <n v="388.6"/>
    <n v="22.8"/>
    <x v="0"/>
    <n v="62119"/>
    <n v="6.7"/>
    <s v="F028"/>
    <x v="0"/>
    <x v="0"/>
    <s v="Low Yield(&lt;25)"/>
  </r>
  <r>
    <s v="REC227"/>
    <x v="2"/>
    <x v="2"/>
    <x v="0"/>
    <x v="1"/>
    <n v="268.89999999999998"/>
    <n v="40.799999999999997"/>
    <x v="3"/>
    <n v="28874"/>
    <n v="18.5"/>
    <s v="F044"/>
    <x v="2"/>
    <x v="0"/>
    <s v="Low Yield(&lt;25)"/>
  </r>
  <r>
    <s v="REC228"/>
    <x v="4"/>
    <x v="0"/>
    <x v="1"/>
    <x v="0"/>
    <n v="815.7"/>
    <n v="26.3"/>
    <x v="1"/>
    <n v="65924"/>
    <n v="22.9"/>
    <s v="F026"/>
    <x v="1"/>
    <x v="2"/>
    <s v="Low Yield(&lt;25)"/>
  </r>
  <r>
    <s v="REC229"/>
    <x v="7"/>
    <x v="5"/>
    <x v="0"/>
    <x v="4"/>
    <n v="0"/>
    <n v="40.200000000000003"/>
    <x v="2"/>
    <n v="37556"/>
    <n v="18.3"/>
    <s v="F045"/>
    <x v="0"/>
    <x v="0"/>
    <s v="Low Yield(&lt;25)"/>
  </r>
  <r>
    <s v="REC230"/>
    <x v="0"/>
    <x v="6"/>
    <x v="1"/>
    <x v="1"/>
    <n v="1237.0999999999999"/>
    <n v="33.200000000000003"/>
    <x v="2"/>
    <n v="54598"/>
    <n v="43.4"/>
    <s v="F039"/>
    <x v="2"/>
    <x v="1"/>
    <s v="High Yield(40-55)"/>
  </r>
  <r>
    <s v="REC231"/>
    <x v="2"/>
    <x v="0"/>
    <x v="0"/>
    <x v="0"/>
    <n v="435.1"/>
    <n v="35.4"/>
    <x v="1"/>
    <n v="35397"/>
    <n v="17.600000000000001"/>
    <s v="F028"/>
    <x v="1"/>
    <x v="2"/>
    <s v="Low Yield(&lt;25)"/>
  </r>
  <r>
    <s v="REC232"/>
    <x v="6"/>
    <x v="7"/>
    <x v="1"/>
    <x v="2"/>
    <n v="1095.4000000000001"/>
    <n v="26.7"/>
    <x v="0"/>
    <n v="14317"/>
    <n v="17.100000000000001"/>
    <s v="F046"/>
    <x v="0"/>
    <x v="1"/>
    <s v="Low Yield(&lt;25)"/>
  </r>
  <r>
    <s v="REC233"/>
    <x v="5"/>
    <x v="7"/>
    <x v="2"/>
    <x v="0"/>
    <n v="253.3"/>
    <n v="18.100000000000001"/>
    <x v="2"/>
    <n v="42245"/>
    <n v="12.2"/>
    <s v="F007"/>
    <x v="1"/>
    <x v="0"/>
    <s v="Low Yield(&lt;25)"/>
  </r>
  <r>
    <s v="REC234"/>
    <x v="0"/>
    <x v="5"/>
    <x v="2"/>
    <x v="3"/>
    <n v="478.5"/>
    <n v="23.1"/>
    <x v="0"/>
    <n v="10022"/>
    <n v="11"/>
    <s v="F006"/>
    <x v="0"/>
    <x v="2"/>
    <s v="Low Yield(&lt;25)"/>
  </r>
  <r>
    <s v="REC235"/>
    <x v="6"/>
    <x v="6"/>
    <x v="2"/>
    <x v="1"/>
    <n v="345.9"/>
    <n v="21.9"/>
    <x v="0"/>
    <n v="63813"/>
    <n v="17.100000000000001"/>
    <s v="F016"/>
    <x v="0"/>
    <x v="0"/>
    <s v="Low Yield(&lt;25)"/>
  </r>
  <r>
    <s v="REC236"/>
    <x v="4"/>
    <x v="5"/>
    <x v="0"/>
    <x v="3"/>
    <n v="250.9"/>
    <n v="33.200000000000003"/>
    <x v="2"/>
    <n v="45971"/>
    <n v="5"/>
    <s v="F028"/>
    <x v="2"/>
    <x v="0"/>
    <s v="Low Yield(&lt;25)"/>
  </r>
  <r>
    <s v="REC237"/>
    <x v="1"/>
    <x v="3"/>
    <x v="2"/>
    <x v="1"/>
    <n v="380.6"/>
    <n v="27.4"/>
    <x v="3"/>
    <n v="53723"/>
    <n v="14.5"/>
    <s v="F007"/>
    <x v="1"/>
    <x v="0"/>
    <s v="Low Yield(&lt;25)"/>
  </r>
  <r>
    <s v="REC238"/>
    <x v="7"/>
    <x v="0"/>
    <x v="2"/>
    <x v="0"/>
    <n v="620.79999999999995"/>
    <n v="21.8"/>
    <x v="2"/>
    <n v="41897"/>
    <n v="16.2"/>
    <s v="F042"/>
    <x v="0"/>
    <x v="2"/>
    <s v="Low Yield(&lt;25)"/>
  </r>
  <r>
    <s v="REC239"/>
    <x v="5"/>
    <x v="3"/>
    <x v="2"/>
    <x v="2"/>
    <n v="673.6"/>
    <n v="20"/>
    <x v="2"/>
    <n v="21678"/>
    <n v="13"/>
    <s v="F021"/>
    <x v="2"/>
    <x v="2"/>
    <s v="Low Yield(&lt;25)"/>
  </r>
  <r>
    <s v="REC240"/>
    <x v="8"/>
    <x v="1"/>
    <x v="2"/>
    <x v="3"/>
    <n v="340.2"/>
    <n v="25.9"/>
    <x v="2"/>
    <n v="16769"/>
    <n v="10.7"/>
    <s v="F038"/>
    <x v="0"/>
    <x v="0"/>
    <s v="Low Yield(&lt;25)"/>
  </r>
  <r>
    <s v="REC241"/>
    <x v="5"/>
    <x v="0"/>
    <x v="0"/>
    <x v="3"/>
    <n v="482.9"/>
    <n v="32.5"/>
    <x v="2"/>
    <n v="72009"/>
    <n v="8.3000000000000007"/>
    <s v="F027"/>
    <x v="0"/>
    <x v="2"/>
    <s v="Low Yield(&lt;25)"/>
  </r>
  <r>
    <s v="REC242"/>
    <x v="8"/>
    <x v="5"/>
    <x v="0"/>
    <x v="0"/>
    <n v="272.60000000000002"/>
    <n v="37.9"/>
    <x v="3"/>
    <n v="68759"/>
    <n v="5.7"/>
    <s v="F039"/>
    <x v="2"/>
    <x v="0"/>
    <s v="Low Yield(&lt;25)"/>
  </r>
  <r>
    <s v="REC243"/>
    <x v="6"/>
    <x v="7"/>
    <x v="0"/>
    <x v="2"/>
    <n v="477"/>
    <n v="40.4"/>
    <x v="3"/>
    <n v="49861"/>
    <n v="13.8"/>
    <s v="F024"/>
    <x v="0"/>
    <x v="2"/>
    <s v="Low Yield(&lt;25)"/>
  </r>
  <r>
    <s v="REC244"/>
    <x v="4"/>
    <x v="2"/>
    <x v="1"/>
    <x v="4"/>
    <n v="1457.6"/>
    <n v="27.9"/>
    <x v="0"/>
    <n v="51368"/>
    <n v="46.3"/>
    <s v="F042"/>
    <x v="2"/>
    <x v="1"/>
    <s v="High Yield(40-55)"/>
  </r>
  <r>
    <s v="REC245"/>
    <x v="2"/>
    <x v="7"/>
    <x v="1"/>
    <x v="1"/>
    <n v="898.6"/>
    <n v="26.4"/>
    <x v="1"/>
    <n v="42325"/>
    <n v="31.4"/>
    <s v="F050"/>
    <x v="0"/>
    <x v="2"/>
    <s v="Medium Yield(25-40)"/>
  </r>
  <r>
    <s v="REC246"/>
    <x v="6"/>
    <x v="5"/>
    <x v="2"/>
    <x v="1"/>
    <n v="441.4"/>
    <n v="21"/>
    <x v="0"/>
    <n v="16937"/>
    <n v="23.7"/>
    <s v="F010"/>
    <x v="2"/>
    <x v="2"/>
    <s v="Low Yield(&lt;25)"/>
  </r>
  <r>
    <s v="REC247"/>
    <x v="7"/>
    <x v="6"/>
    <x v="2"/>
    <x v="4"/>
    <n v="460.6"/>
    <n v="21.5"/>
    <x v="0"/>
    <n v="41739"/>
    <n v="20.3"/>
    <s v="F021"/>
    <x v="1"/>
    <x v="2"/>
    <s v="Low Yield(&lt;25)"/>
  </r>
  <r>
    <s v="REC248"/>
    <x v="7"/>
    <x v="0"/>
    <x v="0"/>
    <x v="1"/>
    <n v="206.8"/>
    <n v="34.1"/>
    <x v="0"/>
    <n v="60140"/>
    <n v="9.1"/>
    <s v="F048"/>
    <x v="1"/>
    <x v="0"/>
    <s v="Low Yield(&lt;25)"/>
  </r>
  <r>
    <s v="REC249"/>
    <x v="4"/>
    <x v="5"/>
    <x v="0"/>
    <x v="4"/>
    <n v="299.3"/>
    <n v="35.1"/>
    <x v="3"/>
    <n v="25853"/>
    <n v="13"/>
    <s v="F012"/>
    <x v="1"/>
    <x v="0"/>
    <s v="Low Yield(&lt;25)"/>
  </r>
  <r>
    <s v="REC250"/>
    <x v="1"/>
    <x v="7"/>
    <x v="1"/>
    <x v="2"/>
    <n v="1683.1"/>
    <n v="28.9"/>
    <x v="3"/>
    <n v="37940"/>
    <n v="31.7"/>
    <s v="F014"/>
    <x v="2"/>
    <x v="1"/>
    <s v="Medium Yield(25-40)"/>
  </r>
  <r>
    <s v="REC251"/>
    <x v="0"/>
    <x v="2"/>
    <x v="0"/>
    <x v="4"/>
    <n v="309.7"/>
    <n v="32.4"/>
    <x v="0"/>
    <n v="28201"/>
    <n v="17.899999999999999"/>
    <s v="F034"/>
    <x v="0"/>
    <x v="0"/>
    <s v="Low Yield(&lt;25)"/>
  </r>
  <r>
    <s v="REC252"/>
    <x v="2"/>
    <x v="7"/>
    <x v="0"/>
    <x v="3"/>
    <n v="376.1"/>
    <n v="34.200000000000003"/>
    <x v="3"/>
    <n v="55537"/>
    <n v="13.8"/>
    <s v="F046"/>
    <x v="2"/>
    <x v="0"/>
    <s v="Low Yield(&lt;25)"/>
  </r>
  <r>
    <s v="REC253"/>
    <x v="6"/>
    <x v="2"/>
    <x v="0"/>
    <x v="4"/>
    <n v="294"/>
    <n v="32.9"/>
    <x v="0"/>
    <n v="22094"/>
    <n v="0"/>
    <s v="F033"/>
    <x v="2"/>
    <x v="0"/>
    <s v="Low Yield(&lt;25)"/>
  </r>
  <r>
    <s v="REC254"/>
    <x v="1"/>
    <x v="5"/>
    <x v="0"/>
    <x v="3"/>
    <n v="326.89999999999998"/>
    <n v="35.799999999999997"/>
    <x v="1"/>
    <n v="50728"/>
    <n v="9.6999999999999993"/>
    <s v="F009"/>
    <x v="1"/>
    <x v="0"/>
    <s v="Low Yield(&lt;25)"/>
  </r>
  <r>
    <s v="REC255"/>
    <x v="2"/>
    <x v="4"/>
    <x v="0"/>
    <x v="1"/>
    <n v="459.7"/>
    <n v="41.4"/>
    <x v="3"/>
    <n v="18513"/>
    <n v="22.9"/>
    <s v="F036"/>
    <x v="0"/>
    <x v="2"/>
    <s v="Low Yield(&lt;25)"/>
  </r>
  <r>
    <s v="REC256"/>
    <x v="8"/>
    <x v="7"/>
    <x v="0"/>
    <x v="3"/>
    <n v="324.7"/>
    <n v="0"/>
    <x v="3"/>
    <n v="20879"/>
    <n v="10.4"/>
    <s v="F049"/>
    <x v="1"/>
    <x v="0"/>
    <s v="Low Yield(&lt;25)"/>
  </r>
  <r>
    <s v="REC257"/>
    <x v="7"/>
    <x v="0"/>
    <x v="2"/>
    <x v="4"/>
    <n v="468.8"/>
    <n v="19.7"/>
    <x v="3"/>
    <n v="51555"/>
    <n v="21.2"/>
    <s v="F032"/>
    <x v="0"/>
    <x v="2"/>
    <s v="Low Yield(&lt;25)"/>
  </r>
  <r>
    <s v="REC258"/>
    <x v="4"/>
    <x v="2"/>
    <x v="0"/>
    <x v="1"/>
    <n v="280.39999999999998"/>
    <n v="36.5"/>
    <x v="2"/>
    <n v="49737"/>
    <n v="17.2"/>
    <s v="F049"/>
    <x v="0"/>
    <x v="0"/>
    <s v="Low Yield(&lt;25)"/>
  </r>
  <r>
    <s v="REC259"/>
    <x v="8"/>
    <x v="1"/>
    <x v="2"/>
    <x v="1"/>
    <n v="568"/>
    <n v="24.5"/>
    <x v="1"/>
    <n v="30924"/>
    <n v="27.9"/>
    <s v="F029"/>
    <x v="2"/>
    <x v="2"/>
    <s v="Medium Yield(25-40)"/>
  </r>
  <r>
    <s v="REC260"/>
    <x v="2"/>
    <x v="2"/>
    <x v="2"/>
    <x v="1"/>
    <n v="587.79999999999995"/>
    <n v="20.399999999999999"/>
    <x v="2"/>
    <n v="74301"/>
    <n v="24.6"/>
    <s v="F028"/>
    <x v="1"/>
    <x v="2"/>
    <s v="Low Yield(&lt;25)"/>
  </r>
  <r>
    <s v="REC261"/>
    <x v="6"/>
    <x v="5"/>
    <x v="1"/>
    <x v="4"/>
    <n v="1605.4"/>
    <n v="30.3"/>
    <x v="2"/>
    <n v="53958"/>
    <n v="45.5"/>
    <s v="F046"/>
    <x v="2"/>
    <x v="1"/>
    <s v="High Yield(40-55)"/>
  </r>
  <r>
    <s v="REC262"/>
    <x v="7"/>
    <x v="3"/>
    <x v="0"/>
    <x v="1"/>
    <n v="240.7"/>
    <n v="39"/>
    <x v="3"/>
    <n v="78745"/>
    <n v="18.399999999999999"/>
    <s v="F042"/>
    <x v="1"/>
    <x v="0"/>
    <s v="Low Yield(&lt;25)"/>
  </r>
  <r>
    <s v="REC263"/>
    <x v="5"/>
    <x v="1"/>
    <x v="1"/>
    <x v="0"/>
    <n v="1628.5"/>
    <n v="32.4"/>
    <x v="3"/>
    <n v="45688"/>
    <n v="37.799999999999997"/>
    <s v="F018"/>
    <x v="0"/>
    <x v="1"/>
    <s v="Medium Yield(25-40)"/>
  </r>
  <r>
    <s v="REC264"/>
    <x v="1"/>
    <x v="7"/>
    <x v="2"/>
    <x v="1"/>
    <n v="516.79999999999995"/>
    <n v="26.8"/>
    <x v="0"/>
    <n v="39020"/>
    <n v="23.9"/>
    <s v="F045"/>
    <x v="2"/>
    <x v="2"/>
    <s v="Low Yield(&lt;25)"/>
  </r>
  <r>
    <s v="REC265"/>
    <x v="8"/>
    <x v="4"/>
    <x v="2"/>
    <x v="2"/>
    <n v="201.2"/>
    <n v="25.7"/>
    <x v="0"/>
    <n v="64282"/>
    <n v="6.2"/>
    <s v="F043"/>
    <x v="0"/>
    <x v="0"/>
    <s v="Low Yield(&lt;25)"/>
  </r>
  <r>
    <s v="REC266"/>
    <x v="2"/>
    <x v="2"/>
    <x v="0"/>
    <x v="3"/>
    <n v="265.3"/>
    <n v="35.200000000000003"/>
    <x v="1"/>
    <n v="46093"/>
    <n v="6.9"/>
    <s v="F019"/>
    <x v="2"/>
    <x v="0"/>
    <s v="Low Yield(&lt;25)"/>
  </r>
  <r>
    <s v="REC267"/>
    <x v="4"/>
    <x v="5"/>
    <x v="0"/>
    <x v="3"/>
    <n v="436.5"/>
    <n v="40.700000000000003"/>
    <x v="0"/>
    <n v="11538"/>
    <n v="13"/>
    <s v="F030"/>
    <x v="1"/>
    <x v="2"/>
    <s v="Low Yield(&lt;25)"/>
  </r>
  <r>
    <s v="REC268"/>
    <x v="0"/>
    <x v="5"/>
    <x v="2"/>
    <x v="3"/>
    <n v="200.3"/>
    <n v="27.6"/>
    <x v="1"/>
    <n v="84668"/>
    <n v="11.7"/>
    <s v="F042"/>
    <x v="2"/>
    <x v="0"/>
    <s v="Low Yield(&lt;25)"/>
  </r>
  <r>
    <s v="REC269"/>
    <x v="5"/>
    <x v="3"/>
    <x v="1"/>
    <x v="0"/>
    <n v="1050.4000000000001"/>
    <n v="28.1"/>
    <x v="1"/>
    <n v="11988"/>
    <n v="26.8"/>
    <s v="F047"/>
    <x v="0"/>
    <x v="1"/>
    <s v="Medium Yield(25-40)"/>
  </r>
  <r>
    <s v="REC270"/>
    <x v="3"/>
    <x v="7"/>
    <x v="0"/>
    <x v="1"/>
    <n v="411.1"/>
    <n v="30"/>
    <x v="3"/>
    <n v="14001"/>
    <n v="19.3"/>
    <s v="F034"/>
    <x v="0"/>
    <x v="2"/>
    <s v="Low Yield(&lt;25)"/>
  </r>
  <r>
    <s v="REC271"/>
    <x v="8"/>
    <x v="0"/>
    <x v="1"/>
    <x v="0"/>
    <n v="1617.1"/>
    <n v="34.9"/>
    <x v="3"/>
    <n v="61440"/>
    <n v="36.6"/>
    <s v="F015"/>
    <x v="2"/>
    <x v="1"/>
    <s v="Medium Yield(25-40)"/>
  </r>
  <r>
    <s v="REC272"/>
    <x v="0"/>
    <x v="2"/>
    <x v="1"/>
    <x v="0"/>
    <n v="1167.5999999999999"/>
    <n v="27.3"/>
    <x v="3"/>
    <n v="67556"/>
    <n v="30.4"/>
    <s v="F009"/>
    <x v="0"/>
    <x v="1"/>
    <s v="Medium Yield(25-40)"/>
  </r>
  <r>
    <s v="REC273"/>
    <x v="5"/>
    <x v="2"/>
    <x v="0"/>
    <x v="2"/>
    <n v="202.5"/>
    <n v="37.799999999999997"/>
    <x v="3"/>
    <n v="35041"/>
    <n v="5"/>
    <s v="F048"/>
    <x v="1"/>
    <x v="0"/>
    <s v="Low Yield(&lt;25)"/>
  </r>
  <r>
    <s v="REC274"/>
    <x v="1"/>
    <x v="4"/>
    <x v="1"/>
    <x v="1"/>
    <n v="1696.6"/>
    <n v="25.5"/>
    <x v="0"/>
    <n v="53397"/>
    <n v="54.4"/>
    <s v="F028"/>
    <x v="2"/>
    <x v="1"/>
    <s v="High Yield(40-55)"/>
  </r>
  <r>
    <s v="REC275"/>
    <x v="5"/>
    <x v="1"/>
    <x v="2"/>
    <x v="1"/>
    <n v="324.10000000000002"/>
    <n v="24"/>
    <x v="2"/>
    <n v="67981"/>
    <n v="17.8"/>
    <s v="F043"/>
    <x v="2"/>
    <x v="0"/>
    <s v="Low Yield(&lt;25)"/>
  </r>
  <r>
    <s v="REC276"/>
    <x v="3"/>
    <x v="1"/>
    <x v="0"/>
    <x v="3"/>
    <n v="288.7"/>
    <n v="30.7"/>
    <x v="1"/>
    <n v="46106"/>
    <n v="5.3"/>
    <s v="F032"/>
    <x v="0"/>
    <x v="0"/>
    <s v="Low Yield(&lt;25)"/>
  </r>
  <r>
    <s v="REC277"/>
    <x v="6"/>
    <x v="2"/>
    <x v="0"/>
    <x v="1"/>
    <n v="496.1"/>
    <n v="41.2"/>
    <x v="1"/>
    <n v="37787"/>
    <n v="24.2"/>
    <s v="F027"/>
    <x v="2"/>
    <x v="2"/>
    <s v="Low Yield(&lt;25)"/>
  </r>
  <r>
    <s v="REC278"/>
    <x v="4"/>
    <x v="5"/>
    <x v="2"/>
    <x v="1"/>
    <n v="208.3"/>
    <n v="18.7"/>
    <x v="2"/>
    <n v="24612"/>
    <n v="16.7"/>
    <s v="F026"/>
    <x v="0"/>
    <x v="0"/>
    <s v="Low Yield(&lt;25)"/>
  </r>
  <r>
    <s v="REC279"/>
    <x v="7"/>
    <x v="7"/>
    <x v="2"/>
    <x v="3"/>
    <n v="241.2"/>
    <n v="23.4"/>
    <x v="1"/>
    <n v="29365"/>
    <n v="6.4"/>
    <s v="F033"/>
    <x v="1"/>
    <x v="0"/>
    <s v="Low Yield(&lt;25)"/>
  </r>
  <r>
    <s v="REC280"/>
    <x v="5"/>
    <x v="6"/>
    <x v="2"/>
    <x v="2"/>
    <n v="517.1"/>
    <n v="26.3"/>
    <x v="0"/>
    <n v="31883"/>
    <n v="10.9"/>
    <s v="F016"/>
    <x v="1"/>
    <x v="2"/>
    <s v="Low Yield(&lt;25)"/>
  </r>
  <r>
    <s v="REC281"/>
    <x v="3"/>
    <x v="2"/>
    <x v="2"/>
    <x v="1"/>
    <n v="426.7"/>
    <n v="24.1"/>
    <x v="2"/>
    <n v="59288"/>
    <n v="20.399999999999999"/>
    <s v="F012"/>
    <x v="1"/>
    <x v="2"/>
    <s v="Low Yield(&lt;25)"/>
  </r>
  <r>
    <s v="REC282"/>
    <x v="9"/>
    <x v="5"/>
    <x v="0"/>
    <x v="1"/>
    <n v="0"/>
    <n v="41.4"/>
    <x v="2"/>
    <n v="20856"/>
    <n v="10"/>
    <s v="F050"/>
    <x v="2"/>
    <x v="0"/>
    <s v="Low Yield(&lt;25)"/>
  </r>
  <r>
    <s v="REC283"/>
    <x v="0"/>
    <x v="0"/>
    <x v="2"/>
    <x v="3"/>
    <n v="336"/>
    <n v="18.600000000000001"/>
    <x v="0"/>
    <n v="46203"/>
    <n v="10.1"/>
    <s v="F004"/>
    <x v="2"/>
    <x v="0"/>
    <s v="Low Yield(&lt;25)"/>
  </r>
  <r>
    <s v="REC284"/>
    <x v="6"/>
    <x v="5"/>
    <x v="2"/>
    <x v="4"/>
    <n v="327.60000000000002"/>
    <n v="19"/>
    <x v="0"/>
    <n v="25587"/>
    <n v="14.8"/>
    <s v="F003"/>
    <x v="1"/>
    <x v="0"/>
    <s v="Low Yield(&lt;25)"/>
  </r>
  <r>
    <s v="REC285"/>
    <x v="3"/>
    <x v="0"/>
    <x v="2"/>
    <x v="0"/>
    <n v="391.5"/>
    <n v="19.5"/>
    <x v="0"/>
    <n v="50571"/>
    <n v="16.5"/>
    <s v="F048"/>
    <x v="0"/>
    <x v="0"/>
    <s v="Low Yield(&lt;25)"/>
  </r>
  <r>
    <s v="REC286"/>
    <x v="1"/>
    <x v="1"/>
    <x v="2"/>
    <x v="4"/>
    <n v="408.1"/>
    <n v="25.2"/>
    <x v="2"/>
    <n v="71602"/>
    <n v="17.600000000000001"/>
    <s v="F008"/>
    <x v="0"/>
    <x v="2"/>
    <s v="Low Yield(&lt;25)"/>
  </r>
  <r>
    <s v="REC287"/>
    <x v="9"/>
    <x v="5"/>
    <x v="1"/>
    <x v="2"/>
    <n v="1781.4"/>
    <n v="34.5"/>
    <x v="0"/>
    <n v="75528"/>
    <n v="34.9"/>
    <s v="F050"/>
    <x v="2"/>
    <x v="1"/>
    <s v="Medium Yield(25-40)"/>
  </r>
  <r>
    <s v="REC288"/>
    <x v="2"/>
    <x v="2"/>
    <x v="0"/>
    <x v="3"/>
    <n v="202.4"/>
    <n v="32.4"/>
    <x v="2"/>
    <n v="64947"/>
    <n v="0"/>
    <s v="F024"/>
    <x v="0"/>
    <x v="0"/>
    <s v="Low Yield(&lt;25)"/>
  </r>
  <r>
    <s v="REC289"/>
    <x v="8"/>
    <x v="1"/>
    <x v="0"/>
    <x v="2"/>
    <n v="428.1"/>
    <n v="32.9"/>
    <x v="0"/>
    <n v="79795"/>
    <n v="5.4"/>
    <s v="F035"/>
    <x v="2"/>
    <x v="2"/>
    <s v="Low Yield(&lt;25)"/>
  </r>
  <r>
    <s v="REC290"/>
    <x v="9"/>
    <x v="6"/>
    <x v="1"/>
    <x v="3"/>
    <n v="1649"/>
    <n v="32"/>
    <x v="0"/>
    <n v="23800"/>
    <n v="38.1"/>
    <s v="F027"/>
    <x v="2"/>
    <x v="1"/>
    <s v="Medium Yield(25-40)"/>
  </r>
  <r>
    <s v="REC291"/>
    <x v="9"/>
    <x v="5"/>
    <x v="0"/>
    <x v="0"/>
    <n v="227.9"/>
    <n v="41.1"/>
    <x v="3"/>
    <n v="61965"/>
    <n v="7.8"/>
    <s v="F048"/>
    <x v="1"/>
    <x v="0"/>
    <s v="Low Yield(&lt;25)"/>
  </r>
  <r>
    <s v="REC292"/>
    <x v="6"/>
    <x v="2"/>
    <x v="0"/>
    <x v="4"/>
    <n v="391.2"/>
    <n v="34.700000000000003"/>
    <x v="0"/>
    <n v="41494"/>
    <n v="21.1"/>
    <s v="F016"/>
    <x v="2"/>
    <x v="0"/>
    <s v="Low Yield(&lt;25)"/>
  </r>
  <r>
    <s v="REC293"/>
    <x v="7"/>
    <x v="6"/>
    <x v="2"/>
    <x v="0"/>
    <n v="359"/>
    <n v="20.7"/>
    <x v="0"/>
    <n v="80654"/>
    <n v="8"/>
    <s v="F050"/>
    <x v="0"/>
    <x v="0"/>
    <s v="Low Yield(&lt;25)"/>
  </r>
  <r>
    <s v="REC294"/>
    <x v="0"/>
    <x v="5"/>
    <x v="1"/>
    <x v="4"/>
    <n v="1249.5999999999999"/>
    <n v="27.5"/>
    <x v="0"/>
    <n v="49266"/>
    <n v="44"/>
    <s v="F014"/>
    <x v="2"/>
    <x v="1"/>
    <s v="High Yield(40-55)"/>
  </r>
  <r>
    <s v="REC295"/>
    <x v="7"/>
    <x v="4"/>
    <x v="2"/>
    <x v="1"/>
    <n v="245.2"/>
    <n v="26.1"/>
    <x v="2"/>
    <n v="71632"/>
    <n v="15.6"/>
    <s v="F003"/>
    <x v="1"/>
    <x v="0"/>
    <s v="Low Yield(&lt;25)"/>
  </r>
  <r>
    <s v="REC296"/>
    <x v="2"/>
    <x v="5"/>
    <x v="1"/>
    <x v="4"/>
    <n v="1768.4"/>
    <n v="28.4"/>
    <x v="0"/>
    <n v="60143"/>
    <n v="50.8"/>
    <s v="F012"/>
    <x v="1"/>
    <x v="1"/>
    <s v="High Yield(40-55)"/>
  </r>
  <r>
    <s v="REC297"/>
    <x v="1"/>
    <x v="4"/>
    <x v="0"/>
    <x v="2"/>
    <n v="275"/>
    <n v="35.5"/>
    <x v="1"/>
    <n v="17352"/>
    <n v="5"/>
    <s v="F050"/>
    <x v="1"/>
    <x v="0"/>
    <s v="Low Yield(&lt;25)"/>
  </r>
  <r>
    <s v="REC298"/>
    <x v="5"/>
    <x v="1"/>
    <x v="2"/>
    <x v="0"/>
    <n v="543.1"/>
    <n v="27.4"/>
    <x v="0"/>
    <n v="52839"/>
    <n v="13"/>
    <s v="F005"/>
    <x v="1"/>
    <x v="2"/>
    <s v="Low Yield(&lt;25)"/>
  </r>
  <r>
    <s v="REC299"/>
    <x v="0"/>
    <x v="1"/>
    <x v="0"/>
    <x v="3"/>
    <n v="442.8"/>
    <n v="31.1"/>
    <x v="2"/>
    <n v="17435"/>
    <n v="16.3"/>
    <s v="F004"/>
    <x v="1"/>
    <x v="2"/>
    <s v="Low Yield(&lt;25)"/>
  </r>
  <r>
    <s v="REC300"/>
    <x v="6"/>
    <x v="7"/>
    <x v="0"/>
    <x v="3"/>
    <n v="348.8"/>
    <n v="34.6"/>
    <x v="3"/>
    <n v="21306"/>
    <n v="7.3"/>
    <s v="F012"/>
    <x v="2"/>
    <x v="0"/>
    <s v="Low Yield(&lt;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0E3BD6-DFD5-4CC0-A8F0-C93D3D2460C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Rainfall Band">
  <location ref="A48:B52" firstHeaderRow="1" firstDataRow="1" firstDataCol="1"/>
  <pivotFields count="14">
    <pivotField showAll="0"/>
    <pivotField showAll="0">
      <items count="11">
        <item x="6"/>
        <item x="7"/>
        <item x="4"/>
        <item x="0"/>
        <item x="3"/>
        <item x="8"/>
        <item x="1"/>
        <item x="9"/>
        <item x="5"/>
        <item x="2"/>
        <item t="default"/>
      </items>
    </pivotField>
    <pivotField showAll="0">
      <items count="9">
        <item x="3"/>
        <item x="6"/>
        <item x="5"/>
        <item x="4"/>
        <item x="0"/>
        <item x="7"/>
        <item x="1"/>
        <item x="2"/>
        <item t="default"/>
      </items>
    </pivotField>
    <pivotField showAll="0">
      <items count="4">
        <item x="1"/>
        <item x="2"/>
        <item x="0"/>
        <item t="default"/>
      </items>
    </pivotField>
    <pivotField showAll="0">
      <items count="6">
        <item x="1"/>
        <item x="4"/>
        <item x="3"/>
        <item x="0"/>
        <item x="2"/>
        <item t="default"/>
      </items>
    </pivotField>
    <pivotField numFmtId="2" showAll="0"/>
    <pivotField numFmtId="2" showAll="0"/>
    <pivotField showAll="0">
      <items count="5">
        <item x="1"/>
        <item x="2"/>
        <item x="0"/>
        <item x="3"/>
        <item t="default"/>
      </items>
    </pivotField>
    <pivotField numFmtId="2" showAll="0"/>
    <pivotField dataField="1" numFmtId="2" showAll="0"/>
    <pivotField showAll="0"/>
    <pivotField numFmtId="1" showAll="0">
      <items count="4">
        <item x="1"/>
        <item x="2"/>
        <item x="0"/>
        <item t="default"/>
      </items>
    </pivotField>
    <pivotField axis="axisRow" showAll="0">
      <items count="4">
        <item x="1"/>
        <item x="0"/>
        <item x="2"/>
        <item t="default"/>
      </items>
    </pivotField>
    <pivotField showAll="0"/>
  </pivotFields>
  <rowFields count="1">
    <field x="12"/>
  </rowFields>
  <rowItems count="4">
    <i>
      <x/>
    </i>
    <i>
      <x v="1"/>
    </i>
    <i>
      <x v="2"/>
    </i>
    <i t="grand">
      <x/>
    </i>
  </rowItems>
  <colItems count="1">
    <i/>
  </colItems>
  <dataFields count="1">
    <dataField name="Sum of Yield_Quintal_per_Hectare" fld="9" baseField="0" baseItem="0"/>
  </dataFields>
  <formats count="6">
    <format dxfId="5">
      <pivotArea type="all" dataOnly="0" outline="0" fieldPosition="0"/>
    </format>
    <format dxfId="4">
      <pivotArea outline="0" collapsedLevelsAreSubtotals="1" fieldPosition="0"/>
    </format>
    <format dxfId="3">
      <pivotArea field="12" type="button" dataOnly="0" labelOnly="1" outline="0" axis="axisRow" fieldPosition="0"/>
    </format>
    <format dxfId="2">
      <pivotArea dataOnly="0" labelOnly="1" fieldPosition="0">
        <references count="1">
          <reference field="12" count="0"/>
        </references>
      </pivotArea>
    </format>
    <format dxfId="1">
      <pivotArea dataOnly="0" labelOnly="1" grandRow="1" outline="0" fieldPosition="0"/>
    </format>
    <format dxfId="0">
      <pivotArea dataOnly="0" labelOnly="1" outline="0" axis="axisValues" fieldPosition="0"/>
    </format>
  </formats>
  <chartFormats count="1">
    <chartFormat chart="4" format="3" series="1">
      <pivotArea type="data" outline="0" fieldPosition="0">
        <references count="1">
          <reference field="4294967294" count="1" selected="0">
            <x v="0"/>
          </reference>
        </references>
      </pivotArea>
    </chartFormat>
  </chartFormat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D75D2E8-B36E-407D-88B9-2327A7B210C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Year" colHeaderCaption="Season ">
  <location ref="A28:E33" firstHeaderRow="1" firstDataRow="2" firstDataCol="1"/>
  <pivotFields count="14">
    <pivotField showAll="0"/>
    <pivotField showAll="0">
      <items count="11">
        <item x="6"/>
        <item x="7"/>
        <item x="4"/>
        <item x="0"/>
        <item x="3"/>
        <item x="8"/>
        <item x="1"/>
        <item x="9"/>
        <item x="5"/>
        <item x="2"/>
        <item t="default"/>
      </items>
    </pivotField>
    <pivotField showAll="0">
      <items count="9">
        <item x="3"/>
        <item x="6"/>
        <item x="5"/>
        <item x="4"/>
        <item x="0"/>
        <item x="7"/>
        <item x="1"/>
        <item x="2"/>
        <item t="default"/>
      </items>
    </pivotField>
    <pivotField axis="axisCol" showAll="0">
      <items count="4">
        <item x="1"/>
        <item x="2"/>
        <item x="0"/>
        <item t="default"/>
      </items>
    </pivotField>
    <pivotField showAll="0">
      <items count="6">
        <item x="1"/>
        <item x="4"/>
        <item x="3"/>
        <item x="0"/>
        <item x="2"/>
        <item t="default"/>
      </items>
    </pivotField>
    <pivotField showAll="0"/>
    <pivotField showAll="0"/>
    <pivotField showAll="0">
      <items count="5">
        <item x="1"/>
        <item x="2"/>
        <item x="0"/>
        <item x="3"/>
        <item t="default"/>
      </items>
    </pivotField>
    <pivotField showAll="0"/>
    <pivotField dataField="1" showAll="0"/>
    <pivotField showAll="0"/>
    <pivotField axis="axisRow" showAll="0">
      <items count="4">
        <item x="1"/>
        <item x="2"/>
        <item x="0"/>
        <item t="default"/>
      </items>
    </pivotField>
    <pivotField showAll="0"/>
    <pivotField showAll="0"/>
  </pivotFields>
  <rowFields count="1">
    <field x="11"/>
  </rowFields>
  <rowItems count="4">
    <i>
      <x/>
    </i>
    <i>
      <x v="1"/>
    </i>
    <i>
      <x v="2"/>
    </i>
    <i t="grand">
      <x/>
    </i>
  </rowItems>
  <colFields count="1">
    <field x="3"/>
  </colFields>
  <colItems count="4">
    <i>
      <x/>
    </i>
    <i>
      <x v="1"/>
    </i>
    <i>
      <x v="2"/>
    </i>
    <i t="grand">
      <x/>
    </i>
  </colItems>
  <dataFields count="1">
    <dataField name="Sum of Yield_Quintal_per_Hectare" fld="9" baseField="11" baseItem="0" numFmtId="2"/>
  </dataFields>
  <formats count="10">
    <format dxfId="15">
      <pivotArea type="all" dataOnly="0" outline="0" fieldPosition="0"/>
    </format>
    <format dxfId="14">
      <pivotArea outline="0" collapsedLevelsAreSubtotals="1" fieldPosition="0"/>
    </format>
    <format dxfId="13">
      <pivotArea type="origin" dataOnly="0" labelOnly="1" outline="0" fieldPosition="0"/>
    </format>
    <format dxfId="12">
      <pivotArea field="3" type="button" dataOnly="0" labelOnly="1" outline="0" axis="axisCol" fieldPosition="0"/>
    </format>
    <format dxfId="11">
      <pivotArea type="topRight" dataOnly="0" labelOnly="1" outline="0" fieldPosition="0"/>
    </format>
    <format dxfId="10">
      <pivotArea field="11" type="button" dataOnly="0" labelOnly="1" outline="0" axis="axisRow" fieldPosition="0"/>
    </format>
    <format dxfId="9">
      <pivotArea dataOnly="0" labelOnly="1" fieldPosition="0">
        <references count="1">
          <reference field="11" count="0"/>
        </references>
      </pivotArea>
    </format>
    <format dxfId="8">
      <pivotArea dataOnly="0" labelOnly="1" grandRow="1" outline="0" fieldPosition="0"/>
    </format>
    <format dxfId="7">
      <pivotArea dataOnly="0" labelOnly="1" fieldPosition="0">
        <references count="1">
          <reference field="3" count="0"/>
        </references>
      </pivotArea>
    </format>
    <format dxfId="6">
      <pivotArea dataOnly="0" labelOnly="1" grandCol="1" outline="0" fieldPosition="0"/>
    </format>
  </formats>
  <chartFormats count="3">
    <chartFormat chart="3" format="6" series="1">
      <pivotArea type="data" outline="0" fieldPosition="0">
        <references count="2">
          <reference field="4294967294" count="1" selected="0">
            <x v="0"/>
          </reference>
          <reference field="3" count="1" selected="0">
            <x v="0"/>
          </reference>
        </references>
      </pivotArea>
    </chartFormat>
    <chartFormat chart="3" format="7" series="1">
      <pivotArea type="data" outline="0" fieldPosition="0">
        <references count="2">
          <reference field="4294967294" count="1" selected="0">
            <x v="0"/>
          </reference>
          <reference field="3" count="1" selected="0">
            <x v="1"/>
          </reference>
        </references>
      </pivotArea>
    </chartFormat>
    <chartFormat chart="3" format="8" series="1">
      <pivotArea type="data" outline="0" fieldPosition="0">
        <references count="2">
          <reference field="4294967294" count="1" selected="0">
            <x v="0"/>
          </reference>
          <reference field="3" count="1" selected="0">
            <x v="2"/>
          </reference>
        </references>
      </pivotArea>
    </chartFormat>
  </chartFormat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929E45-8121-4E86-B07C-08D27055E0D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Soil Types">
  <location ref="A19:B25" firstHeaderRow="1" firstDataRow="1" firstDataCol="1"/>
  <pivotFields count="14">
    <pivotField showAll="0"/>
    <pivotField showAll="0">
      <items count="11">
        <item x="6"/>
        <item x="7"/>
        <item x="4"/>
        <item x="0"/>
        <item x="3"/>
        <item x="8"/>
        <item x="1"/>
        <item x="9"/>
        <item x="5"/>
        <item x="2"/>
        <item t="default"/>
      </items>
    </pivotField>
    <pivotField showAll="0">
      <items count="9">
        <item x="3"/>
        <item x="6"/>
        <item x="5"/>
        <item x="4"/>
        <item x="0"/>
        <item x="7"/>
        <item x="1"/>
        <item x="2"/>
        <item t="default"/>
      </items>
    </pivotField>
    <pivotField showAll="0">
      <items count="4">
        <item x="1"/>
        <item x="2"/>
        <item x="0"/>
        <item t="default"/>
      </items>
    </pivotField>
    <pivotField axis="axisRow" showAll="0">
      <items count="6">
        <item x="1"/>
        <item x="4"/>
        <item x="3"/>
        <item x="0"/>
        <item x="2"/>
        <item t="default"/>
      </items>
    </pivotField>
    <pivotField showAll="0"/>
    <pivotField showAll="0"/>
    <pivotField showAll="0">
      <items count="5">
        <item x="1"/>
        <item x="2"/>
        <item x="0"/>
        <item x="3"/>
        <item t="default"/>
      </items>
    </pivotField>
    <pivotField showAll="0"/>
    <pivotField dataField="1" showAll="0"/>
    <pivotField showAll="0"/>
    <pivotField showAll="0">
      <items count="4">
        <item x="1"/>
        <item x="2"/>
        <item x="0"/>
        <item t="default"/>
      </items>
    </pivotField>
    <pivotField showAll="0"/>
    <pivotField showAll="0"/>
  </pivotFields>
  <rowFields count="1">
    <field x="4"/>
  </rowFields>
  <rowItems count="6">
    <i>
      <x/>
    </i>
    <i>
      <x v="1"/>
    </i>
    <i>
      <x v="2"/>
    </i>
    <i>
      <x v="3"/>
    </i>
    <i>
      <x v="4"/>
    </i>
    <i t="grand">
      <x/>
    </i>
  </rowItems>
  <colItems count="1">
    <i/>
  </colItems>
  <dataFields count="1">
    <dataField name="Average of Yield_Quintal_per_Hectare" fld="9" subtotal="average" baseField="4" baseItem="0" numFmtId="2"/>
  </dataFields>
  <formats count="6">
    <format dxfId="21">
      <pivotArea type="all" dataOnly="0" outline="0" fieldPosition="0"/>
    </format>
    <format dxfId="20">
      <pivotArea outline="0" collapsedLevelsAreSubtotals="1" fieldPosition="0"/>
    </format>
    <format dxfId="19">
      <pivotArea field="4" type="button" dataOnly="0" labelOnly="1" outline="0" axis="axisRow" fieldPosition="0"/>
    </format>
    <format dxfId="18">
      <pivotArea dataOnly="0" labelOnly="1" fieldPosition="0">
        <references count="1">
          <reference field="4" count="0"/>
        </references>
      </pivotArea>
    </format>
    <format dxfId="17">
      <pivotArea dataOnly="0" labelOnly="1" grandRow="1" outline="0" fieldPosition="0"/>
    </format>
    <format dxfId="16">
      <pivotArea dataOnly="0" labelOnly="1" outline="0" axis="axisValues" fieldPosition="0"/>
    </format>
  </formats>
  <chartFormats count="1">
    <chartFormat chart="6" format="12" series="1">
      <pivotArea type="data" outline="0" fieldPosition="0">
        <references count="1">
          <reference field="4294967294" count="1" selected="0">
            <x v="0"/>
          </reference>
        </references>
      </pivotArea>
    </chartFormat>
  </chartFormat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2B315C2-E01F-4DF4-838E-BF41B7C5023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Crop Type" colHeaderCaption="District Type">
  <location ref="A6:L16" firstHeaderRow="1" firstDataRow="2" firstDataCol="1" rowPageCount="1" colPageCount="1"/>
  <pivotFields count="14">
    <pivotField showAll="0"/>
    <pivotField axis="axisCol" showAll="0">
      <items count="11">
        <item x="6"/>
        <item x="7"/>
        <item x="4"/>
        <item x="0"/>
        <item x="3"/>
        <item x="8"/>
        <item x="1"/>
        <item x="9"/>
        <item x="5"/>
        <item x="2"/>
        <item t="default"/>
      </items>
    </pivotField>
    <pivotField axis="axisRow" showAll="0">
      <items count="9">
        <item x="3"/>
        <item x="6"/>
        <item x="5"/>
        <item x="4"/>
        <item x="0"/>
        <item x="7"/>
        <item x="1"/>
        <item x="2"/>
        <item t="default"/>
      </items>
    </pivotField>
    <pivotField axis="axisPage" multipleItemSelectionAllowed="1" showAll="0">
      <items count="4">
        <item x="1"/>
        <item x="2"/>
        <item x="0"/>
        <item t="default"/>
      </items>
    </pivotField>
    <pivotField showAll="0">
      <items count="6">
        <item x="1"/>
        <item x="4"/>
        <item x="3"/>
        <item x="0"/>
        <item x="2"/>
        <item t="default"/>
      </items>
    </pivotField>
    <pivotField numFmtId="2" showAll="0"/>
    <pivotField numFmtId="2" showAll="0"/>
    <pivotField showAll="0">
      <items count="5">
        <item x="1"/>
        <item x="2"/>
        <item x="0"/>
        <item x="3"/>
        <item t="default"/>
      </items>
    </pivotField>
    <pivotField numFmtId="2" showAll="0"/>
    <pivotField dataField="1" numFmtId="2" showAll="0"/>
    <pivotField showAll="0"/>
    <pivotField numFmtId="1" showAll="0">
      <items count="4">
        <item x="1"/>
        <item x="2"/>
        <item x="0"/>
        <item t="default"/>
      </items>
    </pivotField>
    <pivotField showAll="0"/>
    <pivotField showAll="0"/>
  </pivotFields>
  <rowFields count="1">
    <field x="2"/>
  </rowFields>
  <rowItems count="9">
    <i>
      <x/>
    </i>
    <i>
      <x v="1"/>
    </i>
    <i>
      <x v="2"/>
    </i>
    <i>
      <x v="3"/>
    </i>
    <i>
      <x v="4"/>
    </i>
    <i>
      <x v="5"/>
    </i>
    <i>
      <x v="6"/>
    </i>
    <i>
      <x v="7"/>
    </i>
    <i t="grand">
      <x/>
    </i>
  </rowItems>
  <colFields count="1">
    <field x="1"/>
  </colFields>
  <colItems count="11">
    <i>
      <x/>
    </i>
    <i>
      <x v="1"/>
    </i>
    <i>
      <x v="2"/>
    </i>
    <i>
      <x v="3"/>
    </i>
    <i>
      <x v="4"/>
    </i>
    <i>
      <x v="5"/>
    </i>
    <i>
      <x v="6"/>
    </i>
    <i>
      <x v="7"/>
    </i>
    <i>
      <x v="8"/>
    </i>
    <i>
      <x v="9"/>
    </i>
    <i t="grand">
      <x/>
    </i>
  </colItems>
  <pageFields count="1">
    <pageField fld="3" hier="-1"/>
  </pageFields>
  <dataFields count="1">
    <dataField name="Average of Yield_Quintal_per_Hectare" fld="9" subtotal="average" baseField="2" baseItem="0" numFmtId="2"/>
  </dataFields>
  <formats count="10">
    <format dxfId="31">
      <pivotArea type="all" dataOnly="0" outline="0" fieldPosition="0"/>
    </format>
    <format dxfId="30">
      <pivotArea outline="0" collapsedLevelsAreSubtotals="1" fieldPosition="0"/>
    </format>
    <format dxfId="29">
      <pivotArea type="origin" dataOnly="0" labelOnly="1" outline="0" fieldPosition="0"/>
    </format>
    <format dxfId="28">
      <pivotArea field="1" type="button" dataOnly="0" labelOnly="1" outline="0" axis="axisCol" fieldPosition="0"/>
    </format>
    <format dxfId="27">
      <pivotArea type="topRight" dataOnly="0" labelOnly="1" outline="0" fieldPosition="0"/>
    </format>
    <format dxfId="26">
      <pivotArea field="2" type="button" dataOnly="0" labelOnly="1" outline="0" axis="axisRow" fieldPosition="0"/>
    </format>
    <format dxfId="25">
      <pivotArea dataOnly="0" labelOnly="1" fieldPosition="0">
        <references count="1">
          <reference field="2" count="0"/>
        </references>
      </pivotArea>
    </format>
    <format dxfId="24">
      <pivotArea dataOnly="0" labelOnly="1" grandRow="1" outline="0" fieldPosition="0"/>
    </format>
    <format dxfId="23">
      <pivotArea dataOnly="0" labelOnly="1" fieldPosition="0">
        <references count="1">
          <reference field="1" count="0"/>
        </references>
      </pivotArea>
    </format>
    <format dxfId="22">
      <pivotArea dataOnly="0" labelOnly="1" grandCol="1" outline="0" fieldPosition="0"/>
    </format>
  </formats>
  <chartFormats count="12">
    <chartFormat chart="3" format="20" series="1">
      <pivotArea type="data" outline="0" fieldPosition="0">
        <references count="2">
          <reference field="4294967294" count="1" selected="0">
            <x v="0"/>
          </reference>
          <reference field="1" count="1" selected="0">
            <x v="0"/>
          </reference>
        </references>
      </pivotArea>
    </chartFormat>
    <chartFormat chart="3" format="21" series="1">
      <pivotArea type="data" outline="0" fieldPosition="0">
        <references count="2">
          <reference field="4294967294" count="1" selected="0">
            <x v="0"/>
          </reference>
          <reference field="1" count="1" selected="0">
            <x v="1"/>
          </reference>
        </references>
      </pivotArea>
    </chartFormat>
    <chartFormat chart="3" format="22" series="1">
      <pivotArea type="data" outline="0" fieldPosition="0">
        <references count="2">
          <reference field="4294967294" count="1" selected="0">
            <x v="0"/>
          </reference>
          <reference field="1" count="1" selected="0">
            <x v="2"/>
          </reference>
        </references>
      </pivotArea>
    </chartFormat>
    <chartFormat chart="3" format="23" series="1">
      <pivotArea type="data" outline="0" fieldPosition="0">
        <references count="2">
          <reference field="4294967294" count="1" selected="0">
            <x v="0"/>
          </reference>
          <reference field="1" count="1" selected="0">
            <x v="3"/>
          </reference>
        </references>
      </pivotArea>
    </chartFormat>
    <chartFormat chart="3" format="24" series="1">
      <pivotArea type="data" outline="0" fieldPosition="0">
        <references count="2">
          <reference field="4294967294" count="1" selected="0">
            <x v="0"/>
          </reference>
          <reference field="1" count="1" selected="0">
            <x v="4"/>
          </reference>
        </references>
      </pivotArea>
    </chartFormat>
    <chartFormat chart="3" format="25" series="1">
      <pivotArea type="data" outline="0" fieldPosition="0">
        <references count="2">
          <reference field="4294967294" count="1" selected="0">
            <x v="0"/>
          </reference>
          <reference field="1" count="1" selected="0">
            <x v="5"/>
          </reference>
        </references>
      </pivotArea>
    </chartFormat>
    <chartFormat chart="3" format="26" series="1">
      <pivotArea type="data" outline="0" fieldPosition="0">
        <references count="2">
          <reference field="4294967294" count="1" selected="0">
            <x v="0"/>
          </reference>
          <reference field="1" count="1" selected="0">
            <x v="6"/>
          </reference>
        </references>
      </pivotArea>
    </chartFormat>
    <chartFormat chart="3" format="27" series="1">
      <pivotArea type="data" outline="0" fieldPosition="0">
        <references count="2">
          <reference field="4294967294" count="1" selected="0">
            <x v="0"/>
          </reference>
          <reference field="1" count="1" selected="0">
            <x v="7"/>
          </reference>
        </references>
      </pivotArea>
    </chartFormat>
    <chartFormat chart="3" format="28" series="1">
      <pivotArea type="data" outline="0" fieldPosition="0">
        <references count="2">
          <reference field="4294967294" count="1" selected="0">
            <x v="0"/>
          </reference>
          <reference field="1" count="1" selected="0">
            <x v="8"/>
          </reference>
        </references>
      </pivotArea>
    </chartFormat>
    <chartFormat chart="3" format="29" series="1">
      <pivotArea type="data" outline="0" fieldPosition="0">
        <references count="2">
          <reference field="4294967294" count="1" selected="0">
            <x v="0"/>
          </reference>
          <reference field="1" count="1" selected="0">
            <x v="9"/>
          </reference>
        </references>
      </pivotArea>
    </chartFormat>
    <chartFormat chart="3" format="30">
      <pivotArea type="data" outline="0" fieldPosition="0">
        <references count="3">
          <reference field="4294967294" count="1" selected="0">
            <x v="0"/>
          </reference>
          <reference field="1" count="1" selected="0">
            <x v="6"/>
          </reference>
          <reference field="2" count="1" selected="0">
            <x v="2"/>
          </reference>
        </references>
      </pivotArea>
    </chartFormat>
    <chartFormat chart="3" format="31">
      <pivotArea type="data" outline="0" fieldPosition="0">
        <references count="3">
          <reference field="4294967294" count="1" selected="0">
            <x v="0"/>
          </reference>
          <reference field="1" count="1" selected="0">
            <x v="6"/>
          </reference>
          <reference field="2" count="1" selected="0">
            <x v="0"/>
          </reference>
        </references>
      </pivotArea>
    </chartFormat>
  </chartFormats>
  <pivotTableStyleInfo name="PivotStyleDark3"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649D984-DE37-4222-90EF-68F28729B3B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Irrigation Type" colHeaderCaption="Season ">
  <location ref="A39:C44" firstHeaderRow="0" firstDataRow="1" firstDataCol="1" rowPageCount="1" colPageCount="1"/>
  <pivotFields count="14">
    <pivotField dataField="1" showAll="0"/>
    <pivotField showAll="0">
      <items count="11">
        <item x="6"/>
        <item x="7"/>
        <item x="4"/>
        <item x="0"/>
        <item x="3"/>
        <item x="8"/>
        <item x="1"/>
        <item x="9"/>
        <item x="5"/>
        <item x="2"/>
        <item t="default"/>
      </items>
    </pivotField>
    <pivotField axis="axisPage" showAll="0">
      <items count="9">
        <item x="3"/>
        <item x="6"/>
        <item x="5"/>
        <item x="4"/>
        <item x="0"/>
        <item x="7"/>
        <item x="1"/>
        <item x="2"/>
        <item t="default"/>
      </items>
    </pivotField>
    <pivotField showAll="0">
      <items count="4">
        <item x="1"/>
        <item x="2"/>
        <item x="0"/>
        <item t="default"/>
      </items>
    </pivotField>
    <pivotField showAll="0">
      <items count="6">
        <item x="1"/>
        <item x="4"/>
        <item x="3"/>
        <item x="0"/>
        <item x="2"/>
        <item t="default"/>
      </items>
    </pivotField>
    <pivotField showAll="0"/>
    <pivotField showAll="0"/>
    <pivotField axis="axisRow" showAll="0">
      <items count="5">
        <item x="1"/>
        <item x="2"/>
        <item x="0"/>
        <item x="3"/>
        <item t="default"/>
      </items>
    </pivotField>
    <pivotField showAll="0"/>
    <pivotField dataField="1" showAll="0"/>
    <pivotField showAll="0"/>
    <pivotField showAll="0">
      <items count="4">
        <item x="1"/>
        <item x="2"/>
        <item x="0"/>
        <item t="default"/>
      </items>
    </pivotField>
    <pivotField showAll="0"/>
    <pivotField showAll="0"/>
  </pivotFields>
  <rowFields count="1">
    <field x="7"/>
  </rowFields>
  <rowItems count="5">
    <i>
      <x/>
    </i>
    <i>
      <x v="1"/>
    </i>
    <i>
      <x v="2"/>
    </i>
    <i>
      <x v="3"/>
    </i>
    <i t="grand">
      <x/>
    </i>
  </rowItems>
  <colFields count="1">
    <field x="-2"/>
  </colFields>
  <colItems count="2">
    <i>
      <x/>
    </i>
    <i i="1">
      <x v="1"/>
    </i>
  </colItems>
  <pageFields count="1">
    <pageField fld="2" hier="-1"/>
  </pageFields>
  <dataFields count="2">
    <dataField name="Average of Yield_Quintal_per_Hectare" fld="9" subtotal="average" baseField="7" baseItem="0" numFmtId="2"/>
    <dataField name="Count of Record_ID" fld="0" subtotal="count" baseField="0" baseItem="0"/>
  </dataFields>
  <formats count="6">
    <format dxfId="37">
      <pivotArea type="all" dataOnly="0" outline="0" fieldPosition="0"/>
    </format>
    <format dxfId="36">
      <pivotArea outline="0" collapsedLevelsAreSubtotals="1" fieldPosition="0"/>
    </format>
    <format dxfId="35">
      <pivotArea field="7" type="button" dataOnly="0" labelOnly="1" outline="0" axis="axisRow" fieldPosition="0"/>
    </format>
    <format dxfId="34">
      <pivotArea dataOnly="0" labelOnly="1" fieldPosition="0">
        <references count="1">
          <reference field="7" count="0"/>
        </references>
      </pivotArea>
    </format>
    <format dxfId="33">
      <pivotArea dataOnly="0" labelOnly="1" grandRow="1" outline="0" fieldPosition="0"/>
    </format>
    <format dxfId="32">
      <pivotArea dataOnly="0" labelOnly="1" outline="0" fieldPosition="0">
        <references count="1">
          <reference field="4294967294" count="2">
            <x v="0"/>
            <x v="1"/>
          </reference>
        </references>
      </pivotArea>
    </format>
  </formats>
  <chartFormats count="2">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tict" xr10:uid="{91AD8DAF-07E8-4B56-B77A-1DBB24941C19}" sourceName="Distict">
  <pivotTables>
    <pivotTable tabId="6" name="PivotTable4"/>
    <pivotTable tabId="6" name="PivotTable1"/>
    <pivotTable tabId="6" name="PivotTable5"/>
    <pivotTable tabId="6" name="PivotTable6"/>
    <pivotTable tabId="6" name="PivotTable7"/>
  </pivotTables>
  <data>
    <tabular pivotCacheId="1419184190">
      <items count="10">
        <i x="6" s="1"/>
        <i x="7" s="1"/>
        <i x="4" s="1"/>
        <i x="0" s="1"/>
        <i x="3" s="1"/>
        <i x="8" s="1"/>
        <i x="1" s="1"/>
        <i x="9" s="1"/>
        <i x="5"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op_Type1" xr10:uid="{D4927DA3-E124-4505-8984-B3FA6C26DE76}" sourceName="Crop_Type">
  <pivotTables>
    <pivotTable tabId="6" name="PivotTable4"/>
    <pivotTable tabId="6" name="PivotTable1"/>
    <pivotTable tabId="6" name="PivotTable5"/>
    <pivotTable tabId="6" name="PivotTable6"/>
    <pivotTable tabId="6" name="PivotTable7"/>
  </pivotTables>
  <data>
    <tabular pivotCacheId="1419184190">
      <items count="8">
        <i x="3" s="1"/>
        <i x="6" s="1"/>
        <i x="5" s="1"/>
        <i x="4" s="1"/>
        <i x="0" s="1"/>
        <i x="7"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6310882D-2147-405D-8BF6-26B3EF9F3144}" sourceName="Season">
  <pivotTables>
    <pivotTable tabId="6" name="PivotTable4"/>
    <pivotTable tabId="6" name="PivotTable1"/>
    <pivotTable tabId="6" name="PivotTable5"/>
    <pivotTable tabId="6" name="PivotTable6"/>
    <pivotTable tabId="6" name="PivotTable7"/>
  </pivotTables>
  <data>
    <tabular pivotCacheId="1419184190">
      <items count="3">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il_Type" xr10:uid="{4D85AB9A-4807-4FFC-AA07-3C2EDCFEBD1B}" sourceName="Soil_Type">
  <pivotTables>
    <pivotTable tabId="6" name="PivotTable4"/>
    <pivotTable tabId="6" name="PivotTable1"/>
    <pivotTable tabId="6" name="PivotTable5"/>
    <pivotTable tabId="6" name="PivotTable6"/>
    <pivotTable tabId="6" name="PivotTable7"/>
  </pivotTables>
  <data>
    <tabular pivotCacheId="1419184190">
      <items count="5">
        <i x="1" s="1"/>
        <i x="4" s="1"/>
        <i x="3" s="1"/>
        <i x="0"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rrigation_Type" xr10:uid="{30DA0629-3776-457D-9411-96305FA69144}" sourceName="Irrigation_Type">
  <pivotTables>
    <pivotTable tabId="6" name="PivotTable4"/>
    <pivotTable tabId="6" name="PivotTable1"/>
    <pivotTable tabId="6" name="PivotTable5"/>
    <pivotTable tabId="6" name="PivotTable6"/>
    <pivotTable tabId="6" name="PivotTable7"/>
  </pivotTables>
  <data>
    <tabular pivotCacheId="1419184190">
      <items count="4">
        <i x="1" s="1"/>
        <i x="2" s="1"/>
        <i x="0"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0EE845DB-936F-4ABB-81AA-7161D17A4518}" sourceName="Year">
  <pivotTables>
    <pivotTable tabId="6" name="PivotTable4"/>
    <pivotTable tabId="6" name="PivotTable1"/>
    <pivotTable tabId="6" name="PivotTable5"/>
    <pivotTable tabId="6" name="PivotTable6"/>
    <pivotTable tabId="6" name="PivotTable7"/>
  </pivotTables>
  <data>
    <tabular pivotCacheId="1419184190">
      <items count="3">
        <i x="1" s="1"/>
        <i x="2"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tricts" xr10:uid="{798AB37F-7B85-4F6D-8ECB-0EAA98C17445}" sourceName="Districts">
  <extLst>
    <x:ext xmlns:x15="http://schemas.microsoft.com/office/spreadsheetml/2010/11/main" uri="{2F2917AC-EB37-4324-AD4E-5DD8C200BD13}">
      <x15:tableSlicerCache tableId="7" column="1"/>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op_Type" xr10:uid="{2676D18A-6BF7-49F0-9D8F-BDE9E1CD18B2}" sourceName="Crop_Type">
  <extLst>
    <x:ext xmlns:x15="http://schemas.microsoft.com/office/spreadsheetml/2010/11/main" uri="{2F2917AC-EB37-4324-AD4E-5DD8C200BD13}">
      <x15:tableSlicerCache tableId="6" column="1"/>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il_types" xr10:uid="{4249F59C-DB28-45FA-B5CC-A8BBC477EB27}" sourceName="Soil types">
  <extLst>
    <x:ext xmlns:x15="http://schemas.microsoft.com/office/spreadsheetml/2010/11/main" uri="{2F2917AC-EB37-4324-AD4E-5DD8C200BD13}">
      <x15:tableSlicerCache tableId="5" column="1"/>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infall_bands" xr10:uid="{20BA01A0-1360-4F30-981B-A4C34F91922A}" sourceName="Rainfall bands">
  <extLst>
    <x:ext xmlns:x15="http://schemas.microsoft.com/office/spreadsheetml/2010/11/main" uri="{2F2917AC-EB37-4324-AD4E-5DD8C200BD13}">
      <x15:tableSlicerCache tableId="4" column="1"/>
    </x:ext>
  </extLst>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6A3BC44-C5BD-4DB2-AB4C-F168EDEB4C63}" sourceName="Year">
  <extLst>
    <x:ext xmlns:x15="http://schemas.microsoft.com/office/spreadsheetml/2010/11/main" uri="{2F2917AC-EB37-4324-AD4E-5DD8C200BD13}">
      <x15:tableSlicerCache tableId="2"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tricts" xr10:uid="{4377640E-1936-4B13-B601-E911276A037B}" cache="Slicer_Districts" caption="Districts" columnCount="10" rowHeight="234950"/>
  <slicer name="Crop_Type" xr10:uid="{D4C47D76-E70B-4D76-A76B-A5F7D9F0A17C}" cache="Slicer_Crop_Type" caption="Crop_Type" columnCount="8" rowHeight="234950"/>
  <slicer name="Soil types" xr10:uid="{3E265880-69C1-477E-BE7B-90EF7635D0FE}" cache="Slicer_Soil_types" caption="Soil types" columnCount="5" rowHeight="234950"/>
  <slicer name="Rainfall bands" xr10:uid="{5488B3A7-3CEF-4D2E-BAED-36CA3DD067E6}" cache="Slicer_Rainfall_bands" caption="Rainfall bands" columnCount="3" rowHeight="234950"/>
  <slicer name="Year" xr10:uid="{6053F70A-2413-4969-915D-45846307D679}" cache="Slicer_Year" caption="Year" columnCount="3"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tict" xr10:uid="{C188F6A6-4032-4A2C-B797-A3B3B1886D98}" cache="Slicer_Distict" caption="Distict" rowHeight="234950"/>
  <slicer name="Crop_Type 1" xr10:uid="{B8A1921B-1C2C-4471-A8B8-EFF7DE2191D7}" cache="Slicer_Crop_Type1" caption="Crop_Type" rowHeight="234950"/>
  <slicer name="Season" xr10:uid="{D146C35C-5785-4A5F-B957-EC43990EB890}" cache="Slicer_Season" caption="Season" rowHeight="234950"/>
  <slicer name="Soil_Type" xr10:uid="{9BCF7157-7364-419C-8161-A49734A59519}" cache="Slicer_Soil_Type" caption="Soil_Type" rowHeight="234950"/>
  <slicer name="Irrigation_Type" xr10:uid="{260DC037-7900-49A3-9D76-DAE0F73EC7EF}" cache="Slicer_Irrigation_Type" caption="Irrigation_Type" rowHeight="234950"/>
  <slicer name="Year 1" xr10:uid="{140E8F3B-1AA8-4EA2-B2D9-7CAA30C59281}" cache="Slicer_Year1" caption="Yea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C069419-ECD1-49D6-A3AC-FF4DFB914A2C}" name="Table3" displayName="Table3" ref="A1:L301" totalsRowShown="0" headerRowDxfId="71" dataDxfId="70">
  <autoFilter ref="A1:L301" xr:uid="{CC069419-ECD1-49D6-A3AC-FF4DFB914A2C}"/>
  <tableColumns count="12">
    <tableColumn id="1" xr3:uid="{EB068667-92CB-448B-8872-94E2415421CF}" name="Record_ID" dataDxfId="69"/>
    <tableColumn id="2" xr3:uid="{66CCEC59-8479-463D-91F9-188E904A5129}" name="District" dataDxfId="68"/>
    <tableColumn id="3" xr3:uid="{E1855100-CA97-46C9-8929-E5056FC5E22C}" name="Crop_Type" dataDxfId="67"/>
    <tableColumn id="4" xr3:uid="{571512F0-0243-4987-8D2B-5127292EAD4D}" name="Season" dataDxfId="66"/>
    <tableColumn id="5" xr3:uid="{09AB5646-1893-47AF-BDDB-839B62DD434D}" name="Soil_Type" dataDxfId="65"/>
    <tableColumn id="6" xr3:uid="{ABBAB41B-26D2-4F66-BB48-9446AE2F1FBE}" name="Rainfall_mm" dataDxfId="64"/>
    <tableColumn id="7" xr3:uid="{76AC79B1-6401-458E-B5D2-BDDA76B0F745}" name="Temperature_Celsius" dataDxfId="63"/>
    <tableColumn id="8" xr3:uid="{9C43E06D-9305-4607-A180-DDC04B8240F5}" name="Irrigation_Type" dataDxfId="62"/>
    <tableColumn id="9" xr3:uid="{52774087-D7CE-4E47-86B6-5EA709893935}" name="Input_Cost_INR" dataDxfId="61"/>
    <tableColumn id="10" xr3:uid="{1A2A7227-C2D1-449C-BA8C-FD01413A7E01}" name="Yield_Quintal_per_Hectare" dataDxfId="60"/>
    <tableColumn id="11" xr3:uid="{D3D6DB28-9738-4469-A4F7-923D780063B7}" name="Farmer_ID" dataDxfId="59"/>
    <tableColumn id="12" xr3:uid="{24518E68-C17D-430E-9014-EC6B1B5CA34D}" name="Year" dataDxfId="5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AF7D669-765E-4F0A-90AD-F2E549C7BF61}" name="Table2" displayName="Table2" ref="A70:D73" totalsRowShown="0" headerRowDxfId="57" dataDxfId="56">
  <autoFilter ref="A70:D73" xr:uid="{4AF7D669-765E-4F0A-90AD-F2E549C7BF61}">
    <filterColumn colId="0">
      <filters>
        <filter val="2023"/>
      </filters>
    </filterColumn>
  </autoFilter>
  <tableColumns count="4">
    <tableColumn id="1" xr3:uid="{0ADDCA0A-32FD-46FE-AB35-53BD9F3CE7A7}" name="Year" dataDxfId="55"/>
    <tableColumn id="2" xr3:uid="{E3E0A491-BEF1-413A-A232-8D451D8E0FD0}" name="Total Records" dataDxfId="54">
      <calculatedColumnFormula>COUNTIF(Clean_Data!$L:$L,Analysis!$A71)</calculatedColumnFormula>
    </tableColumn>
    <tableColumn id="3" xr3:uid="{937BD469-6F7E-449A-8030-A8C9EFBE1EAD}" name="Average Yield" dataDxfId="53">
      <calculatedColumnFormula>AVERAGEIF(Clean_Data!$L:$L,Analysis!$A71,Clean_Data!$J$2:$J$301)</calculatedColumnFormula>
    </tableColumn>
    <tableColumn id="4" xr3:uid="{108ECDCB-D2D8-49B8-A191-F4C5E5797219}" name="Average Input Cost" dataDxfId="52">
      <calculatedColumnFormula>AVERAGEIF(Clean_Data!$L:$L,Analysis!$A71,Clean_Data!$I:$I)</calculatedColumnFormula>
    </tableColumn>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9E1CE1B-82E2-45C9-8952-D5DE46066A0A}" name="Table4" displayName="Table4" ref="A57:B60" totalsRowShown="0" headerRowDxfId="51">
  <autoFilter ref="A57:B60" xr:uid="{F9E1CE1B-82E2-45C9-8952-D5DE46066A0A}"/>
  <tableColumns count="2">
    <tableColumn id="1" xr3:uid="{BBCC1150-2524-4FC5-A098-DF01251958E1}" name="Rainfall bands"/>
    <tableColumn id="2" xr3:uid="{2C852A93-8410-415B-802B-FD0377F3EA76}" name="Average yield" dataDxfId="50">
      <calculatedColumnFormula>AVERAGEIF(Clean_Data!$M$2:$M$301,Analysis!A58,Clean_Data!$J$2:$J$301)</calculatedColumnFormula>
    </tableColumn>
  </tableColumns>
  <tableStyleInfo name="TableStyleMedium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AE54C2A-C8BF-4C11-B39E-910B81A84DC3}" name="Table5" displayName="Table5" ref="A44:D49" totalsRowShown="0" headerRowDxfId="49">
  <autoFilter ref="A44:D49" xr:uid="{5AE54C2A-C8BF-4C11-B39E-910B81A84DC3}"/>
  <tableColumns count="4">
    <tableColumn id="1" xr3:uid="{F215B1FD-5DB1-47BF-B57B-E2CC3B2FAF42}" name="Soil types"/>
    <tableColumn id="2" xr3:uid="{9E96DA6A-A76E-480D-BAE1-BBD4026C2E7D}" name="Average yield" dataDxfId="48">
      <calculatedColumnFormula>AVERAGEIF(Clean_Data!$E$2:$E$301,Analysis!$A45,Clean_Data!$J$2:$J$301)</calculatedColumnFormula>
    </tableColumn>
    <tableColumn id="3" xr3:uid="{39F2E19E-1710-4A84-8E72-4E0D63492489}" name="Average input cost" dataDxfId="47">
      <calculatedColumnFormula>AVERAGEIF(Clean_Data!$E$2:$E$301,Analysis!$A45,Clean_Data!$I$2:$I$301)</calculatedColumnFormula>
    </tableColumn>
    <tableColumn id="4" xr3:uid="{3D906C59-A5A9-4311-9A10-3B09E7F2407F}" name="Yield/Rs 1000 Spent" dataDxfId="46">
      <calculatedColumnFormula>B45/(C45/1000)</calculatedColumnFormula>
    </tableColumn>
  </tableColumns>
  <tableStyleInfo name="TableStyleMedium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3ED1043-BF0C-41B5-BDE7-AD2CA77F93D8}" name="Table6" displayName="Table6" ref="A26:D34" totalsRowShown="0" headerRowDxfId="45">
  <autoFilter ref="A26:D34" xr:uid="{83ED1043-BF0C-41B5-BDE7-AD2CA77F93D8}"/>
  <tableColumns count="4">
    <tableColumn id="1" xr3:uid="{229C61E2-B0B4-463E-8464-DAA6C7C19200}" name="Crop_Type" dataDxfId="44"/>
    <tableColumn id="2" xr3:uid="{D38AC3A2-C267-4827-A2B6-E522A6911B71}" name="Rabi" dataDxfId="43">
      <calculatedColumnFormula>AVERAGEIFS(Clean_Data!$J$2:$J$301,Clean_Data!$C$2:$C$301,Analysis!$A27,Clean_Data!$D$2:$D$301,Analysis!$B$26)</calculatedColumnFormula>
    </tableColumn>
    <tableColumn id="3" xr3:uid="{C1ABD2B1-98E9-4E77-924C-932E63916862}" name="Zaid" dataDxfId="42">
      <calculatedColumnFormula>AVERAGEIFS(Clean_Data!$J$2:$J$301,Clean_Data!$C$2:$C$301,Analysis!$A27,Clean_Data!$D$2:$D$301,$C$26)</calculatedColumnFormula>
    </tableColumn>
    <tableColumn id="4" xr3:uid="{FB00FBED-DC99-4EAF-9036-62AA78D218B3}" name="Kharif" dataDxfId="41">
      <calculatedColumnFormula>AVERAGEIFS(Clean_Data!$J$2:$J$301,Clean_Data!$C$2:$C$301,Analysis!$A27,Clean_Data!$D$2:$D$301,$D$26)</calculatedColumnFormula>
    </tableColumn>
  </tableColumns>
  <tableStyleInfo name="TableStyleMedium3"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F5C6590-8944-46E9-A13E-43C950B13163}" name="Table7" displayName="Table7" ref="A7:C17" totalsRowShown="0" headerRowDxfId="40">
  <autoFilter ref="A7:C17" xr:uid="{EF5C6590-8944-46E9-A13E-43C950B13163}"/>
  <tableColumns count="3">
    <tableColumn id="1" xr3:uid="{EA3E84FB-3EF6-4D43-908E-6F2F528A3B1B}" name="Districts" dataDxfId="39"/>
    <tableColumn id="2" xr3:uid="{4FF14964-9103-4A54-BEEB-3EAABCE40DE1}" name="Average yield" dataDxfId="38">
      <calculatedColumnFormula>AVERAGEIF(Clean_Data!$B$2:$B$301,Analysis!A8,Clean_Data!$J$2:$J$301)</calculatedColumnFormula>
    </tableColumn>
    <tableColumn id="3" xr3:uid="{65E63D6B-0D1D-41B7-A06A-FFAE8984B2EE}" name="No.of Records Exist per District">
      <calculatedColumnFormula>COUNTIF(Clean_Data!$B$2:$B$301,Analysis!A8)</calculatedColumnFormula>
    </tableColumn>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A7C8367-221B-48A0-B96A-28492A4DBC35}">
  <we:reference id="wa200001584" version="3.0.5.6" store="en-US" storeType="OMEX"/>
  <we:alternateReferences>
    <we:reference id="WA200001584" version="3.0.5.6"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7" Type="http://schemas.microsoft.com/office/2007/relationships/slicer" Target="../slicers/slicer1.xml"/><Relationship Id="rId2" Type="http://schemas.openxmlformats.org/officeDocument/2006/relationships/table" Target="../tables/table2.xml"/><Relationship Id="rId1" Type="http://schemas.openxmlformats.org/officeDocument/2006/relationships/drawing" Target="../drawings/drawing3.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4DD63-F0F0-4CDD-94BE-13D68778312A}">
  <dimension ref="A1"/>
  <sheetViews>
    <sheetView topLeftCell="A22" zoomScaleNormal="100" workbookViewId="0">
      <selection activeCell="D5" sqref="D5"/>
    </sheetView>
  </sheetViews>
  <sheetFormatPr defaultRowHeight="14.4" x14ac:dyDescent="0.3"/>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584BB-43D5-483A-8846-2284B67794B2}">
  <sheetPr>
    <tabColor rgb="FFFFFF00"/>
  </sheetPr>
  <dimension ref="A1:A2"/>
  <sheetViews>
    <sheetView tabSelected="1" zoomScale="85" zoomScaleNormal="85" workbookViewId="0">
      <selection activeCell="O13" sqref="O13"/>
    </sheetView>
  </sheetViews>
  <sheetFormatPr defaultRowHeight="14.4" x14ac:dyDescent="0.3"/>
  <cols>
    <col min="1" max="1" width="0.77734375" customWidth="1"/>
  </cols>
  <sheetData>
    <row r="1" ht="3.6" customHeight="1" x14ac:dyDescent="0.3"/>
    <row r="2" ht="71.400000000000006" customHeight="1" x14ac:dyDescent="0.3"/>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B382C-8AC3-4C02-B90A-6C1C148662F6}">
  <sheetPr>
    <tabColor rgb="FF00B050"/>
  </sheetPr>
  <dimension ref="A1:L301"/>
  <sheetViews>
    <sheetView workbookViewId="0">
      <selection activeCell="C302" sqref="C302"/>
    </sheetView>
  </sheetViews>
  <sheetFormatPr defaultRowHeight="14.4" x14ac:dyDescent="0.3"/>
  <cols>
    <col min="1" max="1" width="11.5546875" customWidth="1"/>
    <col min="3" max="3" width="12" customWidth="1"/>
    <col min="5" max="5" width="11" customWidth="1"/>
    <col min="6" max="6" width="13.44140625" style="1" customWidth="1"/>
    <col min="7" max="7" width="20.44140625" style="1" customWidth="1"/>
    <col min="8" max="8" width="15.6640625" customWidth="1"/>
    <col min="9" max="9" width="16.109375" style="2" customWidth="1"/>
    <col min="10" max="10" width="25.21875" style="1" customWidth="1"/>
    <col min="11" max="11" width="11.5546875" customWidth="1"/>
  </cols>
  <sheetData>
    <row r="1" spans="1:12" x14ac:dyDescent="0.3">
      <c r="A1" s="3" t="s">
        <v>0</v>
      </c>
      <c r="B1" s="3" t="s">
        <v>1</v>
      </c>
      <c r="C1" s="3" t="s">
        <v>2</v>
      </c>
      <c r="D1" s="3" t="s">
        <v>3</v>
      </c>
      <c r="E1" s="3" t="s">
        <v>4</v>
      </c>
      <c r="F1" s="3" t="s">
        <v>5</v>
      </c>
      <c r="G1" s="3" t="s">
        <v>6</v>
      </c>
      <c r="H1" s="3" t="s">
        <v>7</v>
      </c>
      <c r="I1" s="3" t="s">
        <v>8</v>
      </c>
      <c r="J1" s="3" t="s">
        <v>9</v>
      </c>
      <c r="K1" s="3" t="s">
        <v>10</v>
      </c>
      <c r="L1" s="3" t="s">
        <v>11</v>
      </c>
    </row>
    <row r="2" spans="1:12" x14ac:dyDescent="0.3">
      <c r="A2" s="4" t="s">
        <v>12</v>
      </c>
      <c r="B2" s="4" t="s">
        <v>13</v>
      </c>
      <c r="C2" s="4" t="s">
        <v>14</v>
      </c>
      <c r="D2" s="4" t="s">
        <v>15</v>
      </c>
      <c r="E2" s="4" t="s">
        <v>16</v>
      </c>
      <c r="F2" s="4">
        <v>273.5</v>
      </c>
      <c r="G2" s="4">
        <v>31.7</v>
      </c>
      <c r="H2" s="4" t="s">
        <v>17</v>
      </c>
      <c r="I2" s="4">
        <v>60106</v>
      </c>
      <c r="J2" s="4">
        <v>13.9</v>
      </c>
      <c r="K2" s="4" t="s">
        <v>18</v>
      </c>
      <c r="L2" s="4">
        <v>2023</v>
      </c>
    </row>
    <row r="3" spans="1:12" x14ac:dyDescent="0.3">
      <c r="A3" s="4" t="s">
        <v>19</v>
      </c>
      <c r="B3" s="4" t="s">
        <v>20</v>
      </c>
      <c r="C3" s="4" t="s">
        <v>14</v>
      </c>
      <c r="D3" s="4" t="s">
        <v>21</v>
      </c>
      <c r="E3" s="4" t="s">
        <v>22</v>
      </c>
      <c r="F3" s="4">
        <v>1018.6</v>
      </c>
      <c r="G3" s="4">
        <v>29.6</v>
      </c>
      <c r="H3" s="4" t="s">
        <v>17</v>
      </c>
      <c r="I3" s="4">
        <v>51216</v>
      </c>
      <c r="J3" s="4">
        <v>38.1</v>
      </c>
      <c r="K3" s="4" t="s">
        <v>23</v>
      </c>
      <c r="L3" s="4">
        <v>2023</v>
      </c>
    </row>
    <row r="4" spans="1:12" x14ac:dyDescent="0.3">
      <c r="A4" s="4" t="s">
        <v>24</v>
      </c>
      <c r="B4" s="4" t="s">
        <v>20</v>
      </c>
      <c r="C4" s="4" t="s">
        <v>25</v>
      </c>
      <c r="D4" s="4" t="s">
        <v>26</v>
      </c>
      <c r="E4" s="4" t="s">
        <v>27</v>
      </c>
      <c r="F4" s="4">
        <v>339.1</v>
      </c>
      <c r="G4" s="4">
        <v>26.7</v>
      </c>
      <c r="H4" s="4" t="s">
        <v>28</v>
      </c>
      <c r="I4" s="4">
        <v>61757</v>
      </c>
      <c r="J4" s="4">
        <v>7.2</v>
      </c>
      <c r="K4" s="4" t="s">
        <v>29</v>
      </c>
      <c r="L4" s="4">
        <v>2021</v>
      </c>
    </row>
    <row r="5" spans="1:12" x14ac:dyDescent="0.3">
      <c r="A5" s="4" t="s">
        <v>30</v>
      </c>
      <c r="B5" s="4" t="s">
        <v>31</v>
      </c>
      <c r="C5" s="4" t="s">
        <v>32</v>
      </c>
      <c r="D5" s="4" t="s">
        <v>21</v>
      </c>
      <c r="E5" s="4" t="s">
        <v>33</v>
      </c>
      <c r="F5" s="4">
        <v>896.7</v>
      </c>
      <c r="G5" s="4">
        <v>33.299999999999997</v>
      </c>
      <c r="H5" s="4" t="s">
        <v>34</v>
      </c>
      <c r="I5" s="4">
        <v>70149</v>
      </c>
      <c r="J5" s="4">
        <v>22.2</v>
      </c>
      <c r="K5" s="4" t="s">
        <v>35</v>
      </c>
      <c r="L5" s="4">
        <v>2021</v>
      </c>
    </row>
    <row r="6" spans="1:12" x14ac:dyDescent="0.3">
      <c r="A6" s="4" t="s">
        <v>36</v>
      </c>
      <c r="B6" s="4" t="s">
        <v>20</v>
      </c>
      <c r="C6" s="4" t="s">
        <v>32</v>
      </c>
      <c r="D6" s="4" t="s">
        <v>15</v>
      </c>
      <c r="E6" s="4" t="s">
        <v>16</v>
      </c>
      <c r="F6" s="4">
        <v>448.8</v>
      </c>
      <c r="G6" s="4">
        <v>37.4</v>
      </c>
      <c r="H6" s="4" t="s">
        <v>34</v>
      </c>
      <c r="I6" s="4">
        <v>52456</v>
      </c>
      <c r="J6" s="4">
        <v>15.5</v>
      </c>
      <c r="K6" s="4" t="s">
        <v>37</v>
      </c>
      <c r="L6" s="4">
        <v>2023</v>
      </c>
    </row>
    <row r="7" spans="1:12" x14ac:dyDescent="0.3">
      <c r="A7" s="4" t="s">
        <v>38</v>
      </c>
      <c r="B7" s="4" t="s">
        <v>39</v>
      </c>
      <c r="C7" s="4" t="s">
        <v>40</v>
      </c>
      <c r="D7" s="4" t="s">
        <v>21</v>
      </c>
      <c r="E7" s="4" t="s">
        <v>41</v>
      </c>
      <c r="F7" s="4">
        <v>1666.5</v>
      </c>
      <c r="G7" s="4">
        <v>28.2</v>
      </c>
      <c r="H7" s="4" t="s">
        <v>42</v>
      </c>
      <c r="I7" s="4">
        <v>56948</v>
      </c>
      <c r="J7" s="4">
        <v>49.1</v>
      </c>
      <c r="K7" s="4" t="s">
        <v>43</v>
      </c>
      <c r="L7" s="4">
        <v>2022</v>
      </c>
    </row>
    <row r="8" spans="1:12" x14ac:dyDescent="0.3">
      <c r="A8" s="4" t="s">
        <v>44</v>
      </c>
      <c r="B8" s="4" t="s">
        <v>39</v>
      </c>
      <c r="C8" s="4" t="s">
        <v>40</v>
      </c>
      <c r="D8" s="4" t="s">
        <v>15</v>
      </c>
      <c r="E8" s="4" t="s">
        <v>22</v>
      </c>
      <c r="F8" s="4">
        <v>382.7</v>
      </c>
      <c r="G8" s="4">
        <v>32.1</v>
      </c>
      <c r="H8" s="4" t="s">
        <v>28</v>
      </c>
      <c r="I8" s="4">
        <v>20582</v>
      </c>
      <c r="J8" s="4">
        <v>16.399999999999999</v>
      </c>
      <c r="K8" s="4" t="s">
        <v>45</v>
      </c>
      <c r="L8" s="4">
        <v>2023</v>
      </c>
    </row>
    <row r="9" spans="1:12" x14ac:dyDescent="0.3">
      <c r="A9" s="4" t="s">
        <v>46</v>
      </c>
      <c r="B9" s="4" t="s">
        <v>47</v>
      </c>
      <c r="C9" s="4" t="s">
        <v>25</v>
      </c>
      <c r="D9" s="4" t="s">
        <v>15</v>
      </c>
      <c r="E9" s="4" t="s">
        <v>16</v>
      </c>
      <c r="F9" s="4">
        <v>452.9</v>
      </c>
      <c r="G9" s="4">
        <v>39.299999999999997</v>
      </c>
      <c r="H9" s="4" t="s">
        <v>28</v>
      </c>
      <c r="I9" s="4">
        <v>71279</v>
      </c>
      <c r="J9" s="4">
        <v>16.600000000000001</v>
      </c>
      <c r="K9" s="4" t="s">
        <v>48</v>
      </c>
      <c r="L9" s="4">
        <v>2022</v>
      </c>
    </row>
    <row r="10" spans="1:12" x14ac:dyDescent="0.3">
      <c r="A10" s="4" t="s">
        <v>49</v>
      </c>
      <c r="B10" s="4" t="s">
        <v>13</v>
      </c>
      <c r="C10" s="4" t="s">
        <v>25</v>
      </c>
      <c r="D10" s="4" t="s">
        <v>15</v>
      </c>
      <c r="E10" s="4" t="s">
        <v>16</v>
      </c>
      <c r="F10" s="4">
        <v>263.8</v>
      </c>
      <c r="G10" s="4">
        <v>36</v>
      </c>
      <c r="H10" s="4" t="s">
        <v>42</v>
      </c>
      <c r="I10" s="4">
        <v>19001</v>
      </c>
      <c r="J10" s="4">
        <v>6.2</v>
      </c>
      <c r="K10" s="4" t="s">
        <v>50</v>
      </c>
      <c r="L10" s="4">
        <v>2023</v>
      </c>
    </row>
    <row r="11" spans="1:12" x14ac:dyDescent="0.3">
      <c r="A11" s="4" t="s">
        <v>51</v>
      </c>
      <c r="B11" s="4" t="s">
        <v>47</v>
      </c>
      <c r="C11" s="4" t="s">
        <v>40</v>
      </c>
      <c r="D11" s="4" t="s">
        <v>15</v>
      </c>
      <c r="E11" s="4" t="s">
        <v>27</v>
      </c>
      <c r="F11" s="4">
        <v>328.5</v>
      </c>
      <c r="G11" s="4">
        <v>37</v>
      </c>
      <c r="H11" s="4" t="s">
        <v>34</v>
      </c>
      <c r="I11" s="4">
        <v>24888</v>
      </c>
      <c r="J11" s="4" t="s">
        <v>52</v>
      </c>
      <c r="K11" s="4" t="s">
        <v>53</v>
      </c>
      <c r="L11" s="4">
        <v>2022</v>
      </c>
    </row>
    <row r="12" spans="1:12" x14ac:dyDescent="0.3">
      <c r="A12" s="4" t="s">
        <v>54</v>
      </c>
      <c r="B12" s="4" t="s">
        <v>13</v>
      </c>
      <c r="C12" s="4" t="s">
        <v>14</v>
      </c>
      <c r="D12" s="4" t="s">
        <v>21</v>
      </c>
      <c r="E12" s="4" t="s">
        <v>41</v>
      </c>
      <c r="F12" s="4">
        <v>1427.4</v>
      </c>
      <c r="G12" s="4">
        <v>32.700000000000003</v>
      </c>
      <c r="H12" s="4" t="s">
        <v>42</v>
      </c>
      <c r="I12" s="4">
        <v>53923</v>
      </c>
      <c r="J12" s="4">
        <v>42.9</v>
      </c>
      <c r="K12" s="4" t="s">
        <v>55</v>
      </c>
      <c r="L12" s="4">
        <v>2022</v>
      </c>
    </row>
    <row r="13" spans="1:12" x14ac:dyDescent="0.3">
      <c r="A13" s="4" t="s">
        <v>56</v>
      </c>
      <c r="B13" s="4" t="s">
        <v>47</v>
      </c>
      <c r="C13" s="4" t="s">
        <v>40</v>
      </c>
      <c r="D13" s="4" t="s">
        <v>15</v>
      </c>
      <c r="E13" s="4" t="s">
        <v>22</v>
      </c>
      <c r="F13" s="4">
        <v>404.1</v>
      </c>
      <c r="G13" s="4">
        <v>31.4</v>
      </c>
      <c r="H13" s="4" t="s">
        <v>34</v>
      </c>
      <c r="I13" s="4">
        <v>67182</v>
      </c>
      <c r="J13" s="4">
        <v>16.600000000000001</v>
      </c>
      <c r="K13" s="4" t="s">
        <v>57</v>
      </c>
      <c r="L13" s="4">
        <v>2022</v>
      </c>
    </row>
    <row r="14" spans="1:12" x14ac:dyDescent="0.3">
      <c r="A14" s="4" t="s">
        <v>58</v>
      </c>
      <c r="B14" s="4" t="s">
        <v>59</v>
      </c>
      <c r="C14" s="4" t="s">
        <v>60</v>
      </c>
      <c r="D14" s="4" t="s">
        <v>21</v>
      </c>
      <c r="E14" s="4" t="s">
        <v>16</v>
      </c>
      <c r="F14" s="4">
        <v>1771.9</v>
      </c>
      <c r="G14" s="4">
        <v>32.4</v>
      </c>
      <c r="H14" s="4" t="s">
        <v>17</v>
      </c>
      <c r="I14" s="4">
        <v>75030</v>
      </c>
      <c r="J14" s="4">
        <v>37.9</v>
      </c>
      <c r="K14" s="4" t="s">
        <v>45</v>
      </c>
      <c r="L14" s="4">
        <v>2023</v>
      </c>
    </row>
    <row r="15" spans="1:12" x14ac:dyDescent="0.3">
      <c r="A15" s="4" t="s">
        <v>61</v>
      </c>
      <c r="B15" s="4" t="s">
        <v>62</v>
      </c>
      <c r="C15" s="4" t="s">
        <v>25</v>
      </c>
      <c r="D15" s="4" t="s">
        <v>21</v>
      </c>
      <c r="E15" s="4" t="s">
        <v>16</v>
      </c>
      <c r="F15" s="4">
        <v>1562.5</v>
      </c>
      <c r="G15" s="4">
        <v>29.9</v>
      </c>
      <c r="H15" s="4" t="s">
        <v>63</v>
      </c>
      <c r="I15" s="4">
        <v>54119</v>
      </c>
      <c r="J15" s="4">
        <v>35.6</v>
      </c>
      <c r="K15" s="4" t="s">
        <v>64</v>
      </c>
      <c r="L15" s="4">
        <v>2022</v>
      </c>
    </row>
    <row r="16" spans="1:12" x14ac:dyDescent="0.3">
      <c r="A16" s="4" t="s">
        <v>65</v>
      </c>
      <c r="B16" s="4" t="s">
        <v>66</v>
      </c>
      <c r="C16" s="4" t="s">
        <v>25</v>
      </c>
      <c r="D16" s="4" t="s">
        <v>21</v>
      </c>
      <c r="E16" s="4" t="s">
        <v>41</v>
      </c>
      <c r="F16" s="4">
        <v>1678</v>
      </c>
      <c r="G16" s="4">
        <v>34.4</v>
      </c>
      <c r="H16" s="4" t="s">
        <v>67</v>
      </c>
      <c r="I16" s="4">
        <v>64357</v>
      </c>
      <c r="J16" s="4">
        <v>53.9</v>
      </c>
      <c r="K16" s="4" t="s">
        <v>68</v>
      </c>
      <c r="L16" s="4">
        <v>2023</v>
      </c>
    </row>
    <row r="17" spans="1:12" x14ac:dyDescent="0.3">
      <c r="A17" s="4" t="s">
        <v>69</v>
      </c>
      <c r="B17" s="4" t="s">
        <v>59</v>
      </c>
      <c r="C17" s="4" t="s">
        <v>70</v>
      </c>
      <c r="D17" s="4" t="s">
        <v>15</v>
      </c>
      <c r="E17" s="4" t="s">
        <v>33</v>
      </c>
      <c r="F17" s="4">
        <v>484.1</v>
      </c>
      <c r="G17" s="4">
        <v>32</v>
      </c>
      <c r="H17" s="4" t="s">
        <v>71</v>
      </c>
      <c r="I17" s="4">
        <v>82256</v>
      </c>
      <c r="J17" s="4">
        <v>16.899999999999999</v>
      </c>
      <c r="K17" s="4" t="s">
        <v>68</v>
      </c>
      <c r="L17" s="4">
        <v>2023</v>
      </c>
    </row>
    <row r="18" spans="1:12" x14ac:dyDescent="0.3">
      <c r="A18" s="4" t="s">
        <v>72</v>
      </c>
      <c r="B18" s="4" t="s">
        <v>39</v>
      </c>
      <c r="C18" s="4" t="s">
        <v>40</v>
      </c>
      <c r="D18" s="4" t="s">
        <v>26</v>
      </c>
      <c r="E18" s="4" t="s">
        <v>16</v>
      </c>
      <c r="F18" s="4">
        <v>419.1</v>
      </c>
      <c r="G18" s="4">
        <v>23.2</v>
      </c>
      <c r="H18" s="4" t="s">
        <v>17</v>
      </c>
      <c r="I18" s="4">
        <v>27089</v>
      </c>
      <c r="J18" s="4">
        <v>8.5</v>
      </c>
      <c r="K18" s="4" t="s">
        <v>73</v>
      </c>
      <c r="L18" s="4">
        <v>2023</v>
      </c>
    </row>
    <row r="19" spans="1:12" x14ac:dyDescent="0.3">
      <c r="A19" s="4" t="s">
        <v>74</v>
      </c>
      <c r="B19" s="4" t="s">
        <v>47</v>
      </c>
      <c r="C19" s="4" t="s">
        <v>25</v>
      </c>
      <c r="D19" s="4" t="s">
        <v>15</v>
      </c>
      <c r="E19" s="4" t="s">
        <v>41</v>
      </c>
      <c r="F19" s="4">
        <v>202.2</v>
      </c>
      <c r="G19" s="4"/>
      <c r="H19" s="4" t="s">
        <v>17</v>
      </c>
      <c r="I19" s="4">
        <v>25629</v>
      </c>
      <c r="J19" s="4">
        <v>15.4</v>
      </c>
      <c r="K19" s="4" t="s">
        <v>75</v>
      </c>
      <c r="L19" s="4">
        <v>2021</v>
      </c>
    </row>
    <row r="20" spans="1:12" x14ac:dyDescent="0.3">
      <c r="A20" s="4" t="s">
        <v>76</v>
      </c>
      <c r="B20" s="4" t="s">
        <v>47</v>
      </c>
      <c r="C20" s="4" t="s">
        <v>25</v>
      </c>
      <c r="D20" s="4" t="s">
        <v>26</v>
      </c>
      <c r="E20" s="4" t="s">
        <v>33</v>
      </c>
      <c r="F20" s="4">
        <v>307.10000000000002</v>
      </c>
      <c r="G20" s="4">
        <v>19.3</v>
      </c>
      <c r="H20" s="4" t="s">
        <v>42</v>
      </c>
      <c r="I20" s="4">
        <v>26711</v>
      </c>
      <c r="J20" s="4">
        <v>9.1999999999999993</v>
      </c>
      <c r="K20" s="4" t="s">
        <v>77</v>
      </c>
      <c r="L20" s="4">
        <v>2021</v>
      </c>
    </row>
    <row r="21" spans="1:12" x14ac:dyDescent="0.3">
      <c r="A21" s="4" t="s">
        <v>78</v>
      </c>
      <c r="B21" s="4" t="s">
        <v>13</v>
      </c>
      <c r="C21" s="4" t="s">
        <v>32</v>
      </c>
      <c r="D21" s="4" t="s">
        <v>15</v>
      </c>
      <c r="E21" s="4" t="s">
        <v>33</v>
      </c>
      <c r="F21" s="4">
        <v>306.3</v>
      </c>
      <c r="G21" s="4">
        <v>34.9</v>
      </c>
      <c r="H21" s="4" t="s">
        <v>63</v>
      </c>
      <c r="I21" s="4">
        <v>59849</v>
      </c>
      <c r="J21" s="4">
        <v>14.3</v>
      </c>
      <c r="K21" s="4" t="s">
        <v>79</v>
      </c>
      <c r="L21" s="4">
        <v>2021</v>
      </c>
    </row>
    <row r="22" spans="1:12" x14ac:dyDescent="0.3">
      <c r="A22" s="4" t="s">
        <v>80</v>
      </c>
      <c r="B22" s="4" t="s">
        <v>20</v>
      </c>
      <c r="C22" s="4" t="s">
        <v>81</v>
      </c>
      <c r="D22" s="4" t="s">
        <v>21</v>
      </c>
      <c r="E22" s="4" t="s">
        <v>41</v>
      </c>
      <c r="F22" s="4">
        <v>991.6</v>
      </c>
      <c r="G22" s="4">
        <v>29.9</v>
      </c>
      <c r="H22" s="4" t="s">
        <v>28</v>
      </c>
      <c r="I22" s="4">
        <v>40485</v>
      </c>
      <c r="J22" s="4">
        <v>30.2</v>
      </c>
      <c r="K22" s="4" t="s">
        <v>82</v>
      </c>
      <c r="L22" s="4">
        <v>2021</v>
      </c>
    </row>
    <row r="23" spans="1:12" x14ac:dyDescent="0.3">
      <c r="A23" s="4" t="s">
        <v>83</v>
      </c>
      <c r="B23" s="4" t="s">
        <v>84</v>
      </c>
      <c r="C23" s="4" t="s">
        <v>32</v>
      </c>
      <c r="D23" s="4" t="s">
        <v>21</v>
      </c>
      <c r="E23" s="4" t="s">
        <v>27</v>
      </c>
      <c r="F23" s="4">
        <v>1636</v>
      </c>
      <c r="G23" s="4">
        <v>34.700000000000003</v>
      </c>
      <c r="H23" s="4" t="s">
        <v>28</v>
      </c>
      <c r="I23" s="4">
        <v>20806</v>
      </c>
      <c r="J23" s="4">
        <v>28.8</v>
      </c>
      <c r="K23" s="4" t="s">
        <v>85</v>
      </c>
      <c r="L23" s="4">
        <v>2022</v>
      </c>
    </row>
    <row r="24" spans="1:12" x14ac:dyDescent="0.3">
      <c r="A24" s="4" t="s">
        <v>86</v>
      </c>
      <c r="B24" s="4" t="s">
        <v>87</v>
      </c>
      <c r="C24" s="4" t="s">
        <v>70</v>
      </c>
      <c r="D24" s="4" t="s">
        <v>26</v>
      </c>
      <c r="E24" s="4" t="s">
        <v>22</v>
      </c>
      <c r="F24" s="4">
        <v>692.7</v>
      </c>
      <c r="G24" s="4">
        <v>20.7</v>
      </c>
      <c r="H24" s="4" t="s">
        <v>42</v>
      </c>
      <c r="I24" s="4">
        <v>29964</v>
      </c>
      <c r="J24" s="4">
        <v>28.5</v>
      </c>
      <c r="K24" s="4" t="s">
        <v>88</v>
      </c>
      <c r="L24" s="4">
        <v>2023</v>
      </c>
    </row>
    <row r="25" spans="1:12" x14ac:dyDescent="0.3">
      <c r="A25" s="4" t="s">
        <v>89</v>
      </c>
      <c r="B25" s="4" t="s">
        <v>84</v>
      </c>
      <c r="C25" s="4" t="s">
        <v>70</v>
      </c>
      <c r="D25" s="4" t="s">
        <v>21</v>
      </c>
      <c r="E25" s="4" t="s">
        <v>16</v>
      </c>
      <c r="F25" s="4">
        <v>1017.7</v>
      </c>
      <c r="G25" s="4">
        <v>24.6</v>
      </c>
      <c r="H25" s="4" t="s">
        <v>17</v>
      </c>
      <c r="I25" s="4">
        <v>65594</v>
      </c>
      <c r="J25" s="4">
        <v>20.399999999999999</v>
      </c>
      <c r="K25" s="4" t="s">
        <v>90</v>
      </c>
      <c r="L25" s="4">
        <v>2022</v>
      </c>
    </row>
    <row r="26" spans="1:12" x14ac:dyDescent="0.3">
      <c r="A26" s="4" t="s">
        <v>91</v>
      </c>
      <c r="B26" s="4" t="s">
        <v>47</v>
      </c>
      <c r="C26" s="4" t="s">
        <v>70</v>
      </c>
      <c r="D26" s="4" t="s">
        <v>21</v>
      </c>
      <c r="E26" s="4" t="s">
        <v>27</v>
      </c>
      <c r="F26" s="4">
        <v>880.1</v>
      </c>
      <c r="G26" s="4">
        <v>26</v>
      </c>
      <c r="H26" s="4" t="s">
        <v>17</v>
      </c>
      <c r="I26" s="4">
        <v>59991</v>
      </c>
      <c r="J26" s="4">
        <v>14.5</v>
      </c>
      <c r="K26" s="4" t="s">
        <v>64</v>
      </c>
      <c r="L26" s="4">
        <v>2023</v>
      </c>
    </row>
    <row r="27" spans="1:12" x14ac:dyDescent="0.3">
      <c r="A27" s="4" t="s">
        <v>92</v>
      </c>
      <c r="B27" s="4" t="s">
        <v>39</v>
      </c>
      <c r="C27" s="4" t="s">
        <v>14</v>
      </c>
      <c r="D27" s="4" t="s">
        <v>15</v>
      </c>
      <c r="E27" s="4" t="s">
        <v>22</v>
      </c>
      <c r="F27" s="4">
        <v>325.8</v>
      </c>
      <c r="G27" s="4">
        <v>37</v>
      </c>
      <c r="H27" s="4" t="s">
        <v>34</v>
      </c>
      <c r="I27" s="4">
        <v>79972</v>
      </c>
      <c r="J27" s="4">
        <v>13</v>
      </c>
      <c r="K27" s="4" t="s">
        <v>93</v>
      </c>
      <c r="L27" s="4">
        <v>2022</v>
      </c>
    </row>
    <row r="28" spans="1:12" x14ac:dyDescent="0.3">
      <c r="A28" s="4" t="s">
        <v>94</v>
      </c>
      <c r="B28" s="4" t="s">
        <v>39</v>
      </c>
      <c r="C28" s="4" t="s">
        <v>40</v>
      </c>
      <c r="D28" s="4" t="s">
        <v>26</v>
      </c>
      <c r="E28" s="4" t="s">
        <v>41</v>
      </c>
      <c r="F28" s="4">
        <v>535.79999999999995</v>
      </c>
      <c r="G28" s="4">
        <v>21</v>
      </c>
      <c r="H28" s="4" t="s">
        <v>34</v>
      </c>
      <c r="I28" s="4">
        <v>79534</v>
      </c>
      <c r="J28" s="4">
        <v>24.6</v>
      </c>
      <c r="K28" s="4" t="s">
        <v>95</v>
      </c>
      <c r="L28" s="4">
        <v>2022</v>
      </c>
    </row>
    <row r="29" spans="1:12" x14ac:dyDescent="0.3">
      <c r="A29" s="4" t="s">
        <v>96</v>
      </c>
      <c r="B29" s="4" t="s">
        <v>62</v>
      </c>
      <c r="C29" s="4" t="s">
        <v>32</v>
      </c>
      <c r="D29" s="4" t="s">
        <v>21</v>
      </c>
      <c r="E29" s="4" t="s">
        <v>27</v>
      </c>
      <c r="F29" s="4">
        <v>1013.2</v>
      </c>
      <c r="G29" s="4">
        <v>26.9</v>
      </c>
      <c r="H29" s="4" t="s">
        <v>34</v>
      </c>
      <c r="I29" s="4">
        <v>75827</v>
      </c>
      <c r="J29" s="4">
        <v>23.1</v>
      </c>
      <c r="K29" s="4" t="s">
        <v>43</v>
      </c>
      <c r="L29" s="4">
        <v>2022</v>
      </c>
    </row>
    <row r="30" spans="1:12" x14ac:dyDescent="0.3">
      <c r="A30" s="4" t="s">
        <v>97</v>
      </c>
      <c r="B30" s="4" t="s">
        <v>59</v>
      </c>
      <c r="C30" s="4" t="s">
        <v>60</v>
      </c>
      <c r="D30" s="4" t="s">
        <v>15</v>
      </c>
      <c r="E30" s="4" t="s">
        <v>16</v>
      </c>
      <c r="F30" s="4">
        <v>383.5</v>
      </c>
      <c r="G30" s="4">
        <v>41.8</v>
      </c>
      <c r="H30" s="4" t="s">
        <v>67</v>
      </c>
      <c r="I30" s="4">
        <v>59425</v>
      </c>
      <c r="J30" s="4">
        <v>12.7</v>
      </c>
      <c r="K30" s="4" t="s">
        <v>98</v>
      </c>
      <c r="L30" s="4">
        <v>2021</v>
      </c>
    </row>
    <row r="31" spans="1:12" x14ac:dyDescent="0.3">
      <c r="A31" s="4" t="s">
        <v>99</v>
      </c>
      <c r="B31" s="4" t="s">
        <v>59</v>
      </c>
      <c r="C31" s="4" t="s">
        <v>40</v>
      </c>
      <c r="D31" s="4" t="s">
        <v>21</v>
      </c>
      <c r="E31" s="4" t="s">
        <v>22</v>
      </c>
      <c r="F31" s="4">
        <v>1542.4</v>
      </c>
      <c r="G31" s="4">
        <v>25.7</v>
      </c>
      <c r="H31" s="4" t="s">
        <v>100</v>
      </c>
      <c r="I31" s="4">
        <v>54572</v>
      </c>
      <c r="J31" s="4">
        <v>53.2</v>
      </c>
      <c r="K31" s="4" t="s">
        <v>85</v>
      </c>
      <c r="L31" s="4">
        <v>2023</v>
      </c>
    </row>
    <row r="32" spans="1:12" x14ac:dyDescent="0.3">
      <c r="A32" s="4" t="s">
        <v>101</v>
      </c>
      <c r="B32" s="4" t="s">
        <v>66</v>
      </c>
      <c r="C32" s="4" t="s">
        <v>60</v>
      </c>
      <c r="D32" s="4" t="s">
        <v>26</v>
      </c>
      <c r="E32" s="4" t="s">
        <v>22</v>
      </c>
      <c r="F32" s="4">
        <v>246.1</v>
      </c>
      <c r="G32" s="4">
        <v>22.2</v>
      </c>
      <c r="H32" s="4" t="s">
        <v>34</v>
      </c>
      <c r="I32" s="4">
        <v>11395</v>
      </c>
      <c r="J32" s="4">
        <v>11.9</v>
      </c>
      <c r="K32" s="4" t="s">
        <v>102</v>
      </c>
      <c r="L32" s="4">
        <v>2023</v>
      </c>
    </row>
    <row r="33" spans="1:12" x14ac:dyDescent="0.3">
      <c r="A33" s="4" t="s">
        <v>103</v>
      </c>
      <c r="B33" s="4" t="s">
        <v>66</v>
      </c>
      <c r="C33" s="4" t="s">
        <v>70</v>
      </c>
      <c r="D33" s="4" t="s">
        <v>15</v>
      </c>
      <c r="E33" s="4" t="s">
        <v>33</v>
      </c>
      <c r="F33" s="4">
        <v>365.5</v>
      </c>
      <c r="G33" s="4">
        <v>35.1</v>
      </c>
      <c r="H33" s="4" t="s">
        <v>17</v>
      </c>
      <c r="I33" s="4">
        <v>16614</v>
      </c>
      <c r="J33" s="4">
        <v>14.9</v>
      </c>
      <c r="K33" s="4" t="s">
        <v>23</v>
      </c>
      <c r="L33" s="4">
        <v>2021</v>
      </c>
    </row>
    <row r="34" spans="1:12" x14ac:dyDescent="0.3">
      <c r="A34" s="4" t="s">
        <v>104</v>
      </c>
      <c r="B34" s="4" t="s">
        <v>47</v>
      </c>
      <c r="C34" s="4" t="s">
        <v>14</v>
      </c>
      <c r="D34" s="4" t="s">
        <v>26</v>
      </c>
      <c r="E34" s="4" t="s">
        <v>27</v>
      </c>
      <c r="F34" s="4">
        <v>476.3</v>
      </c>
      <c r="G34" s="4">
        <v>22.3</v>
      </c>
      <c r="H34" s="4" t="s">
        <v>17</v>
      </c>
      <c r="I34" s="4">
        <v>31736</v>
      </c>
      <c r="J34" s="4">
        <v>14.9</v>
      </c>
      <c r="K34" s="4" t="s">
        <v>37</v>
      </c>
      <c r="L34" s="4">
        <v>2022</v>
      </c>
    </row>
    <row r="35" spans="1:12" x14ac:dyDescent="0.3">
      <c r="A35" s="4" t="s">
        <v>105</v>
      </c>
      <c r="B35" s="4" t="s">
        <v>39</v>
      </c>
      <c r="C35" s="4" t="s">
        <v>25</v>
      </c>
      <c r="D35" s="4" t="s">
        <v>15</v>
      </c>
      <c r="E35" s="4" t="s">
        <v>22</v>
      </c>
      <c r="F35" s="4">
        <v>306.10000000000002</v>
      </c>
      <c r="G35" s="4">
        <v>36.700000000000003</v>
      </c>
      <c r="H35" s="4" t="s">
        <v>42</v>
      </c>
      <c r="I35" s="4">
        <v>82985</v>
      </c>
      <c r="J35" s="4">
        <v>17.8</v>
      </c>
      <c r="K35" s="4" t="s">
        <v>82</v>
      </c>
      <c r="L35" s="4">
        <v>2021</v>
      </c>
    </row>
    <row r="36" spans="1:12" x14ac:dyDescent="0.3">
      <c r="A36" s="4" t="s">
        <v>106</v>
      </c>
      <c r="B36" s="4" t="s">
        <v>59</v>
      </c>
      <c r="C36" s="4" t="s">
        <v>107</v>
      </c>
      <c r="D36" s="4" t="s">
        <v>21</v>
      </c>
      <c r="E36" s="4" t="s">
        <v>41</v>
      </c>
      <c r="F36" s="4">
        <v>1536.6</v>
      </c>
      <c r="G36" s="4">
        <v>27.7</v>
      </c>
      <c r="H36" s="4" t="s">
        <v>42</v>
      </c>
      <c r="I36" s="4">
        <v>69772</v>
      </c>
      <c r="J36" s="4">
        <v>50.6</v>
      </c>
      <c r="K36" s="4" t="s">
        <v>82</v>
      </c>
      <c r="L36" s="4">
        <v>2022</v>
      </c>
    </row>
    <row r="37" spans="1:12" x14ac:dyDescent="0.3">
      <c r="A37" s="4" t="s">
        <v>108</v>
      </c>
      <c r="B37" s="4" t="s">
        <v>59</v>
      </c>
      <c r="C37" s="4" t="s">
        <v>32</v>
      </c>
      <c r="D37" s="4" t="s">
        <v>26</v>
      </c>
      <c r="E37" s="4" t="s">
        <v>22</v>
      </c>
      <c r="F37" s="4">
        <v>629.29999999999995</v>
      </c>
      <c r="G37" s="4">
        <v>20.2</v>
      </c>
      <c r="H37" s="4" t="s">
        <v>42</v>
      </c>
      <c r="I37" s="4">
        <v>34924</v>
      </c>
      <c r="J37" s="4">
        <v>27.9</v>
      </c>
      <c r="K37" s="4" t="s">
        <v>109</v>
      </c>
      <c r="L37" s="4">
        <v>2021</v>
      </c>
    </row>
    <row r="38" spans="1:12" x14ac:dyDescent="0.3">
      <c r="A38" s="4" t="s">
        <v>110</v>
      </c>
      <c r="B38" s="4" t="s">
        <v>87</v>
      </c>
      <c r="C38" s="4" t="s">
        <v>25</v>
      </c>
      <c r="D38" s="4" t="s">
        <v>26</v>
      </c>
      <c r="E38" s="4" t="s">
        <v>16</v>
      </c>
      <c r="F38" s="4">
        <v>339.3</v>
      </c>
      <c r="G38" s="4">
        <v>18.7</v>
      </c>
      <c r="H38" s="4" t="s">
        <v>34</v>
      </c>
      <c r="I38" s="4">
        <v>35038</v>
      </c>
      <c r="J38" s="4">
        <v>11.4</v>
      </c>
      <c r="K38" s="4" t="s">
        <v>111</v>
      </c>
      <c r="L38" s="4">
        <v>2023</v>
      </c>
    </row>
    <row r="39" spans="1:12" x14ac:dyDescent="0.3">
      <c r="A39" s="4" t="s">
        <v>112</v>
      </c>
      <c r="B39" s="4" t="s">
        <v>31</v>
      </c>
      <c r="C39" s="4" t="s">
        <v>14</v>
      </c>
      <c r="D39" s="4" t="s">
        <v>21</v>
      </c>
      <c r="E39" s="4" t="s">
        <v>16</v>
      </c>
      <c r="F39" s="4">
        <v>978.6</v>
      </c>
      <c r="G39" s="4">
        <v>34.6</v>
      </c>
      <c r="H39" s="4" t="s">
        <v>34</v>
      </c>
      <c r="I39" s="4">
        <v>10946</v>
      </c>
      <c r="J39" s="4">
        <v>25</v>
      </c>
      <c r="K39" s="4" t="s">
        <v>113</v>
      </c>
      <c r="L39" s="4">
        <v>2023</v>
      </c>
    </row>
    <row r="40" spans="1:12" x14ac:dyDescent="0.3">
      <c r="A40" s="4" t="s">
        <v>114</v>
      </c>
      <c r="B40" s="4" t="s">
        <v>31</v>
      </c>
      <c r="C40" s="4" t="s">
        <v>107</v>
      </c>
      <c r="D40" s="4" t="s">
        <v>15</v>
      </c>
      <c r="E40" s="4" t="s">
        <v>27</v>
      </c>
      <c r="F40" s="4">
        <v>234.7</v>
      </c>
      <c r="G40" s="4">
        <v>40.799999999999997</v>
      </c>
      <c r="H40" s="4" t="s">
        <v>28</v>
      </c>
      <c r="I40" s="4">
        <v>27614</v>
      </c>
      <c r="J40" s="4">
        <v>9.1999999999999993</v>
      </c>
      <c r="K40" s="4" t="s">
        <v>95</v>
      </c>
      <c r="L40" s="4">
        <v>2023</v>
      </c>
    </row>
    <row r="41" spans="1:12" x14ac:dyDescent="0.3">
      <c r="A41" s="4" t="s">
        <v>115</v>
      </c>
      <c r="B41" s="4" t="s">
        <v>47</v>
      </c>
      <c r="C41" s="4" t="s">
        <v>25</v>
      </c>
      <c r="D41" s="4" t="s">
        <v>26</v>
      </c>
      <c r="E41" s="4" t="s">
        <v>33</v>
      </c>
      <c r="F41" s="4">
        <v>235</v>
      </c>
      <c r="G41" s="4">
        <v>24.6</v>
      </c>
      <c r="H41" s="4" t="s">
        <v>34</v>
      </c>
      <c r="I41" s="4">
        <v>55983</v>
      </c>
      <c r="J41" s="4">
        <v>9.8000000000000007</v>
      </c>
      <c r="K41" s="4" t="s">
        <v>64</v>
      </c>
      <c r="L41" s="4">
        <v>2023</v>
      </c>
    </row>
    <row r="42" spans="1:12" x14ac:dyDescent="0.3">
      <c r="A42" s="4" t="s">
        <v>116</v>
      </c>
      <c r="B42" s="4" t="s">
        <v>66</v>
      </c>
      <c r="C42" s="4" t="s">
        <v>40</v>
      </c>
      <c r="D42" s="4" t="s">
        <v>15</v>
      </c>
      <c r="E42" s="4" t="s">
        <v>33</v>
      </c>
      <c r="F42" s="4">
        <v>297.89999999999998</v>
      </c>
      <c r="G42" s="4">
        <v>38.4</v>
      </c>
      <c r="H42" s="4" t="s">
        <v>28</v>
      </c>
      <c r="I42" s="4">
        <v>22772</v>
      </c>
      <c r="J42" s="4">
        <v>10.9</v>
      </c>
      <c r="K42" s="4" t="s">
        <v>117</v>
      </c>
      <c r="L42" s="4">
        <v>2023</v>
      </c>
    </row>
    <row r="43" spans="1:12" x14ac:dyDescent="0.3">
      <c r="A43" s="4" t="s">
        <v>118</v>
      </c>
      <c r="B43" s="4" t="s">
        <v>59</v>
      </c>
      <c r="C43" s="4" t="s">
        <v>40</v>
      </c>
      <c r="D43" s="4" t="s">
        <v>26</v>
      </c>
      <c r="E43" s="4" t="s">
        <v>27</v>
      </c>
      <c r="F43" s="4">
        <v>616.9</v>
      </c>
      <c r="G43" s="4">
        <v>21</v>
      </c>
      <c r="H43" s="4" t="s">
        <v>28</v>
      </c>
      <c r="I43" s="4">
        <v>41101</v>
      </c>
      <c r="J43" s="4">
        <v>13.9</v>
      </c>
      <c r="K43" s="4" t="s">
        <v>119</v>
      </c>
      <c r="L43" s="4">
        <v>2022</v>
      </c>
    </row>
    <row r="44" spans="1:12" x14ac:dyDescent="0.3">
      <c r="A44" s="4" t="s">
        <v>120</v>
      </c>
      <c r="B44" s="4" t="s">
        <v>84</v>
      </c>
      <c r="C44" s="4" t="s">
        <v>60</v>
      </c>
      <c r="D44" s="4" t="s">
        <v>26</v>
      </c>
      <c r="E44" s="4" t="s">
        <v>41</v>
      </c>
      <c r="F44" s="4">
        <v>455.6</v>
      </c>
      <c r="G44" s="4">
        <v>25.9</v>
      </c>
      <c r="H44" s="4" t="s">
        <v>28</v>
      </c>
      <c r="I44" s="4">
        <v>58732</v>
      </c>
      <c r="J44" s="4">
        <v>16</v>
      </c>
      <c r="K44" s="4" t="s">
        <v>98</v>
      </c>
      <c r="L44" s="4">
        <v>2023</v>
      </c>
    </row>
    <row r="45" spans="1:12" x14ac:dyDescent="0.3">
      <c r="A45" s="4" t="s">
        <v>121</v>
      </c>
      <c r="B45" s="4" t="s">
        <v>62</v>
      </c>
      <c r="C45" s="4" t="s">
        <v>81</v>
      </c>
      <c r="D45" s="4" t="s">
        <v>21</v>
      </c>
      <c r="E45" s="4" t="s">
        <v>41</v>
      </c>
      <c r="F45" s="4">
        <v>1472.8</v>
      </c>
      <c r="G45" s="4">
        <v>26.5</v>
      </c>
      <c r="H45" s="4" t="s">
        <v>28</v>
      </c>
      <c r="I45" s="4">
        <v>19346</v>
      </c>
      <c r="J45" s="4">
        <v>40.700000000000003</v>
      </c>
      <c r="K45" s="4" t="s">
        <v>122</v>
      </c>
      <c r="L45" s="4">
        <v>2023</v>
      </c>
    </row>
    <row r="46" spans="1:12" x14ac:dyDescent="0.3">
      <c r="A46" s="4" t="s">
        <v>123</v>
      </c>
      <c r="B46" s="4" t="s">
        <v>13</v>
      </c>
      <c r="C46" s="4" t="s">
        <v>60</v>
      </c>
      <c r="D46" s="4" t="s">
        <v>26</v>
      </c>
      <c r="E46" s="4" t="s">
        <v>27</v>
      </c>
      <c r="F46" s="4">
        <v>297.2</v>
      </c>
      <c r="G46" s="4">
        <v>25</v>
      </c>
      <c r="H46" s="4" t="s">
        <v>42</v>
      </c>
      <c r="I46" s="4">
        <v>38773</v>
      </c>
      <c r="J46" s="4">
        <v>5</v>
      </c>
      <c r="K46" s="4" t="s">
        <v>23</v>
      </c>
      <c r="L46" s="4">
        <v>2021</v>
      </c>
    </row>
    <row r="47" spans="1:12" x14ac:dyDescent="0.3">
      <c r="A47" s="4" t="s">
        <v>124</v>
      </c>
      <c r="B47" s="4" t="s">
        <v>13</v>
      </c>
      <c r="C47" s="4" t="s">
        <v>107</v>
      </c>
      <c r="D47" s="4" t="s">
        <v>21</v>
      </c>
      <c r="E47" s="4" t="s">
        <v>41</v>
      </c>
      <c r="F47" s="4">
        <v>1604.1</v>
      </c>
      <c r="G47" s="4">
        <v>31.7</v>
      </c>
      <c r="H47" s="4" t="s">
        <v>42</v>
      </c>
      <c r="I47" s="4">
        <v>11867</v>
      </c>
      <c r="J47" s="4">
        <v>46.3</v>
      </c>
      <c r="K47" s="4" t="s">
        <v>64</v>
      </c>
      <c r="L47" s="4">
        <v>2022</v>
      </c>
    </row>
    <row r="48" spans="1:12" x14ac:dyDescent="0.3">
      <c r="A48" s="4" t="s">
        <v>125</v>
      </c>
      <c r="B48" s="4" t="s">
        <v>59</v>
      </c>
      <c r="C48" s="4" t="s">
        <v>60</v>
      </c>
      <c r="D48" s="4" t="s">
        <v>15</v>
      </c>
      <c r="E48" s="4" t="s">
        <v>27</v>
      </c>
      <c r="F48" s="4">
        <v>496.4</v>
      </c>
      <c r="G48" s="4">
        <v>37.1</v>
      </c>
      <c r="H48" s="4" t="s">
        <v>126</v>
      </c>
      <c r="I48" s="4">
        <v>55174</v>
      </c>
      <c r="J48" s="4">
        <v>13.4</v>
      </c>
      <c r="K48" s="4" t="s">
        <v>53</v>
      </c>
      <c r="L48" s="4">
        <v>2022</v>
      </c>
    </row>
    <row r="49" spans="1:12" x14ac:dyDescent="0.3">
      <c r="A49" s="4" t="s">
        <v>127</v>
      </c>
      <c r="B49" s="4" t="s">
        <v>47</v>
      </c>
      <c r="C49" s="4" t="s">
        <v>60</v>
      </c>
      <c r="D49" s="4" t="s">
        <v>21</v>
      </c>
      <c r="E49" s="4" t="s">
        <v>33</v>
      </c>
      <c r="F49" s="4">
        <v>1250.0999999999999</v>
      </c>
      <c r="G49" s="4">
        <v>32.299999999999997</v>
      </c>
      <c r="H49" s="4" t="s">
        <v>34</v>
      </c>
      <c r="I49" s="4">
        <v>66968</v>
      </c>
      <c r="J49" s="4">
        <v>26.4</v>
      </c>
      <c r="K49" s="4" t="s">
        <v>45</v>
      </c>
      <c r="L49" s="4">
        <v>2021</v>
      </c>
    </row>
    <row r="50" spans="1:12" x14ac:dyDescent="0.3">
      <c r="A50" s="4" t="s">
        <v>128</v>
      </c>
      <c r="B50" s="4" t="s">
        <v>66</v>
      </c>
      <c r="C50" s="4" t="s">
        <v>60</v>
      </c>
      <c r="D50" s="4" t="s">
        <v>21</v>
      </c>
      <c r="E50" s="4" t="s">
        <v>16</v>
      </c>
      <c r="F50" s="4">
        <v>1034.5</v>
      </c>
      <c r="G50" s="4">
        <v>27.7</v>
      </c>
      <c r="H50" s="4" t="s">
        <v>17</v>
      </c>
      <c r="I50" s="4">
        <v>18655</v>
      </c>
      <c r="J50" s="4">
        <v>22.5</v>
      </c>
      <c r="K50" s="4" t="s">
        <v>23</v>
      </c>
      <c r="L50" s="4">
        <v>2021</v>
      </c>
    </row>
    <row r="51" spans="1:12" x14ac:dyDescent="0.3">
      <c r="A51" s="4" t="s">
        <v>129</v>
      </c>
      <c r="B51" s="4" t="s">
        <v>39</v>
      </c>
      <c r="C51" s="4" t="s">
        <v>32</v>
      </c>
      <c r="D51" s="4" t="s">
        <v>26</v>
      </c>
      <c r="E51" s="4" t="s">
        <v>33</v>
      </c>
      <c r="F51" s="4">
        <v>365.4</v>
      </c>
      <c r="G51" s="4">
        <v>22.7</v>
      </c>
      <c r="H51" s="4" t="s">
        <v>17</v>
      </c>
      <c r="I51" s="4">
        <v>23926</v>
      </c>
      <c r="J51" s="4">
        <v>9.6999999999999993</v>
      </c>
      <c r="K51" s="4" t="s">
        <v>130</v>
      </c>
      <c r="L51" s="4">
        <v>2023</v>
      </c>
    </row>
    <row r="52" spans="1:12" x14ac:dyDescent="0.3">
      <c r="A52" s="4" t="s">
        <v>131</v>
      </c>
      <c r="B52" s="4" t="s">
        <v>87</v>
      </c>
      <c r="C52" s="4" t="s">
        <v>107</v>
      </c>
      <c r="D52" s="4" t="s">
        <v>26</v>
      </c>
      <c r="E52" s="4" t="s">
        <v>22</v>
      </c>
      <c r="F52" s="4">
        <v>671.4</v>
      </c>
      <c r="G52" s="4">
        <v>21</v>
      </c>
      <c r="H52" s="4" t="s">
        <v>42</v>
      </c>
      <c r="I52" s="4">
        <v>73715</v>
      </c>
      <c r="J52" s="4">
        <v>30.4</v>
      </c>
      <c r="K52" s="4" t="s">
        <v>77</v>
      </c>
      <c r="L52" s="4">
        <v>2023</v>
      </c>
    </row>
    <row r="53" spans="1:12" x14ac:dyDescent="0.3">
      <c r="A53" s="4" t="s">
        <v>132</v>
      </c>
      <c r="B53" s="4" t="s">
        <v>47</v>
      </c>
      <c r="C53" s="4" t="s">
        <v>25</v>
      </c>
      <c r="D53" s="4" t="s">
        <v>26</v>
      </c>
      <c r="E53" s="4" t="s">
        <v>41</v>
      </c>
      <c r="F53" s="4">
        <v>336.5</v>
      </c>
      <c r="G53" s="4">
        <v>22.9</v>
      </c>
      <c r="H53" s="4" t="s">
        <v>126</v>
      </c>
      <c r="I53" s="4">
        <v>33882</v>
      </c>
      <c r="J53" s="4">
        <v>16.8</v>
      </c>
      <c r="K53" s="4" t="s">
        <v>48</v>
      </c>
      <c r="L53" s="4">
        <v>2023</v>
      </c>
    </row>
    <row r="54" spans="1:12" x14ac:dyDescent="0.3">
      <c r="A54" s="4" t="s">
        <v>133</v>
      </c>
      <c r="B54" s="4" t="s">
        <v>59</v>
      </c>
      <c r="C54" s="4" t="s">
        <v>60</v>
      </c>
      <c r="D54" s="4" t="s">
        <v>21</v>
      </c>
      <c r="E54" s="4" t="s">
        <v>27</v>
      </c>
      <c r="F54" s="4">
        <v>1334.1</v>
      </c>
      <c r="G54" s="4">
        <v>34</v>
      </c>
      <c r="H54" s="4" t="s">
        <v>17</v>
      </c>
      <c r="I54" s="4">
        <v>14464</v>
      </c>
      <c r="J54" s="4">
        <v>23.5</v>
      </c>
      <c r="K54" s="4" t="s">
        <v>134</v>
      </c>
      <c r="L54" s="4">
        <v>2021</v>
      </c>
    </row>
    <row r="55" spans="1:12" x14ac:dyDescent="0.3">
      <c r="A55" s="4" t="s">
        <v>135</v>
      </c>
      <c r="B55" s="4" t="s">
        <v>87</v>
      </c>
      <c r="C55" s="4" t="s">
        <v>40</v>
      </c>
      <c r="D55" s="4" t="s">
        <v>26</v>
      </c>
      <c r="E55" s="4" t="s">
        <v>16</v>
      </c>
      <c r="F55" s="4">
        <v>305.8</v>
      </c>
      <c r="G55" s="4">
        <v>21.3</v>
      </c>
      <c r="H55" s="4" t="s">
        <v>42</v>
      </c>
      <c r="I55" s="4">
        <v>29426</v>
      </c>
      <c r="J55" s="4">
        <v>15.1</v>
      </c>
      <c r="K55" s="4" t="s">
        <v>77</v>
      </c>
      <c r="L55" s="4">
        <v>2022</v>
      </c>
    </row>
    <row r="56" spans="1:12" x14ac:dyDescent="0.3">
      <c r="A56" s="4" t="s">
        <v>136</v>
      </c>
      <c r="B56" s="4" t="s">
        <v>13</v>
      </c>
      <c r="C56" s="4" t="s">
        <v>60</v>
      </c>
      <c r="D56" s="4" t="s">
        <v>21</v>
      </c>
      <c r="E56" s="4" t="s">
        <v>27</v>
      </c>
      <c r="F56" s="4">
        <v>852.1</v>
      </c>
      <c r="G56" s="4">
        <v>34.5</v>
      </c>
      <c r="H56" s="4" t="s">
        <v>28</v>
      </c>
      <c r="I56" s="4">
        <v>58061</v>
      </c>
      <c r="J56" s="4">
        <v>19.600000000000001</v>
      </c>
      <c r="K56" s="4" t="s">
        <v>119</v>
      </c>
      <c r="L56" s="4">
        <v>2021</v>
      </c>
    </row>
    <row r="57" spans="1:12" x14ac:dyDescent="0.3">
      <c r="A57" s="4" t="s">
        <v>137</v>
      </c>
      <c r="B57" s="4" t="s">
        <v>87</v>
      </c>
      <c r="C57" s="4" t="s">
        <v>25</v>
      </c>
      <c r="D57" s="4" t="s">
        <v>21</v>
      </c>
      <c r="E57" s="4" t="s">
        <v>22</v>
      </c>
      <c r="F57" s="4">
        <v>1421.3</v>
      </c>
      <c r="G57" s="4">
        <v>26.6</v>
      </c>
      <c r="H57" s="4" t="s">
        <v>42</v>
      </c>
      <c r="I57" s="4">
        <v>59548</v>
      </c>
      <c r="J57" s="4">
        <v>48.2</v>
      </c>
      <c r="K57" s="4" t="s">
        <v>85</v>
      </c>
      <c r="L57" s="4">
        <v>2022</v>
      </c>
    </row>
    <row r="58" spans="1:12" x14ac:dyDescent="0.3">
      <c r="A58" s="4" t="s">
        <v>138</v>
      </c>
      <c r="B58" s="4" t="s">
        <v>66</v>
      </c>
      <c r="C58" s="4" t="s">
        <v>81</v>
      </c>
      <c r="D58" s="4" t="s">
        <v>21</v>
      </c>
      <c r="E58" s="4" t="s">
        <v>27</v>
      </c>
      <c r="F58" s="4">
        <v>1407.2</v>
      </c>
      <c r="G58" s="4">
        <v>32.200000000000003</v>
      </c>
      <c r="H58" s="4" t="s">
        <v>17</v>
      </c>
      <c r="I58" s="4">
        <v>67890</v>
      </c>
      <c r="J58" s="4">
        <v>22</v>
      </c>
      <c r="K58" s="4" t="s">
        <v>139</v>
      </c>
      <c r="L58" s="4">
        <v>2021</v>
      </c>
    </row>
    <row r="59" spans="1:12" x14ac:dyDescent="0.3">
      <c r="A59" s="4" t="s">
        <v>140</v>
      </c>
      <c r="B59" s="4" t="s">
        <v>62</v>
      </c>
      <c r="C59" s="4" t="s">
        <v>14</v>
      </c>
      <c r="D59" s="4" t="s">
        <v>26</v>
      </c>
      <c r="E59" s="4" t="s">
        <v>27</v>
      </c>
      <c r="F59" s="4">
        <v>538.70000000000005</v>
      </c>
      <c r="G59" s="4">
        <v>27.6</v>
      </c>
      <c r="H59" s="4" t="s">
        <v>42</v>
      </c>
      <c r="I59" s="4">
        <v>80493</v>
      </c>
      <c r="J59" s="4">
        <v>8.9</v>
      </c>
      <c r="K59" s="4" t="s">
        <v>90</v>
      </c>
      <c r="L59" s="4">
        <v>2023</v>
      </c>
    </row>
    <row r="60" spans="1:12" x14ac:dyDescent="0.3">
      <c r="A60" s="4" t="s">
        <v>141</v>
      </c>
      <c r="B60" s="4" t="s">
        <v>39</v>
      </c>
      <c r="C60" s="4" t="s">
        <v>32</v>
      </c>
      <c r="D60" s="4" t="s">
        <v>15</v>
      </c>
      <c r="E60" s="4" t="s">
        <v>16</v>
      </c>
      <c r="F60" s="4">
        <v>455.1</v>
      </c>
      <c r="G60" s="4">
        <v>37.200000000000003</v>
      </c>
      <c r="H60" s="4" t="s">
        <v>17</v>
      </c>
      <c r="I60" s="4">
        <v>69309</v>
      </c>
      <c r="J60" s="4">
        <v>14.3</v>
      </c>
      <c r="K60" s="4" t="s">
        <v>37</v>
      </c>
      <c r="L60" s="4">
        <v>2022</v>
      </c>
    </row>
    <row r="61" spans="1:12" x14ac:dyDescent="0.3">
      <c r="A61" s="4" t="s">
        <v>142</v>
      </c>
      <c r="B61" s="4" t="s">
        <v>47</v>
      </c>
      <c r="C61" s="4" t="s">
        <v>107</v>
      </c>
      <c r="D61" s="4" t="s">
        <v>15</v>
      </c>
      <c r="E61" s="4" t="s">
        <v>16</v>
      </c>
      <c r="F61" s="4">
        <v>220.7</v>
      </c>
      <c r="G61" s="4">
        <v>37.799999999999997</v>
      </c>
      <c r="H61" s="4" t="s">
        <v>17</v>
      </c>
      <c r="I61" s="4">
        <v>73417</v>
      </c>
      <c r="J61" s="4">
        <v>12.1</v>
      </c>
      <c r="K61" s="4" t="s">
        <v>79</v>
      </c>
      <c r="L61" s="4">
        <v>2022</v>
      </c>
    </row>
    <row r="62" spans="1:12" x14ac:dyDescent="0.3">
      <c r="A62" s="4" t="s">
        <v>143</v>
      </c>
      <c r="B62" s="4" t="s">
        <v>31</v>
      </c>
      <c r="C62" s="4" t="s">
        <v>60</v>
      </c>
      <c r="D62" s="4" t="s">
        <v>15</v>
      </c>
      <c r="E62" s="4" t="s">
        <v>41</v>
      </c>
      <c r="F62" s="4">
        <v>330.6</v>
      </c>
      <c r="G62" s="4">
        <v>38.799999999999997</v>
      </c>
      <c r="H62" s="4" t="s">
        <v>34</v>
      </c>
      <c r="I62" s="4">
        <v>55425</v>
      </c>
      <c r="J62" s="4">
        <v>19</v>
      </c>
      <c r="K62" s="4" t="s">
        <v>130</v>
      </c>
      <c r="L62" s="4">
        <v>2022</v>
      </c>
    </row>
    <row r="63" spans="1:12" x14ac:dyDescent="0.3">
      <c r="A63" s="4" t="s">
        <v>144</v>
      </c>
      <c r="B63" s="4" t="s">
        <v>84</v>
      </c>
      <c r="C63" s="4" t="s">
        <v>107</v>
      </c>
      <c r="D63" s="4" t="s">
        <v>15</v>
      </c>
      <c r="E63" s="4" t="s">
        <v>27</v>
      </c>
      <c r="F63" s="4">
        <v>280.5</v>
      </c>
      <c r="G63" s="4">
        <v>40.200000000000003</v>
      </c>
      <c r="H63" s="4" t="s">
        <v>17</v>
      </c>
      <c r="I63" s="4">
        <v>29477</v>
      </c>
      <c r="J63" s="4">
        <v>7.4</v>
      </c>
      <c r="K63" s="4" t="s">
        <v>68</v>
      </c>
      <c r="L63" s="4">
        <v>2022</v>
      </c>
    </row>
    <row r="64" spans="1:12" x14ac:dyDescent="0.3">
      <c r="A64" s="4" t="s">
        <v>145</v>
      </c>
      <c r="B64" s="4" t="s">
        <v>62</v>
      </c>
      <c r="C64" s="4" t="s">
        <v>107</v>
      </c>
      <c r="D64" s="4" t="s">
        <v>26</v>
      </c>
      <c r="E64" s="4" t="s">
        <v>22</v>
      </c>
      <c r="F64" s="4">
        <v>447.2</v>
      </c>
      <c r="G64" s="4">
        <v>21.3</v>
      </c>
      <c r="H64" s="4" t="s">
        <v>42</v>
      </c>
      <c r="I64" s="4">
        <v>24333</v>
      </c>
      <c r="J64" s="4">
        <v>22.4</v>
      </c>
      <c r="K64" s="4" t="s">
        <v>75</v>
      </c>
      <c r="L64" s="4">
        <v>2022</v>
      </c>
    </row>
    <row r="65" spans="1:12" x14ac:dyDescent="0.3">
      <c r="A65" s="4" t="s">
        <v>146</v>
      </c>
      <c r="B65" s="4" t="s">
        <v>62</v>
      </c>
      <c r="C65" s="4" t="s">
        <v>40</v>
      </c>
      <c r="D65" s="4" t="s">
        <v>15</v>
      </c>
      <c r="E65" s="4" t="s">
        <v>22</v>
      </c>
      <c r="F65" s="4">
        <v>355</v>
      </c>
      <c r="G65" s="4">
        <v>32.299999999999997</v>
      </c>
      <c r="H65" s="4" t="s">
        <v>28</v>
      </c>
      <c r="I65" s="4">
        <v>63446</v>
      </c>
      <c r="J65" s="4">
        <v>16.600000000000001</v>
      </c>
      <c r="K65" s="4" t="s">
        <v>68</v>
      </c>
      <c r="L65" s="4">
        <v>2021</v>
      </c>
    </row>
    <row r="66" spans="1:12" x14ac:dyDescent="0.3">
      <c r="A66" s="4" t="s">
        <v>147</v>
      </c>
      <c r="B66" s="4" t="s">
        <v>84</v>
      </c>
      <c r="C66" s="4" t="s">
        <v>60</v>
      </c>
      <c r="D66" s="4" t="s">
        <v>26</v>
      </c>
      <c r="E66" s="4" t="s">
        <v>22</v>
      </c>
      <c r="F66" s="4">
        <v>246.5</v>
      </c>
      <c r="G66" s="4">
        <v>20.2</v>
      </c>
      <c r="H66" s="4" t="s">
        <v>28</v>
      </c>
      <c r="I66" s="4">
        <v>31578</v>
      </c>
      <c r="J66" s="4">
        <v>14.4</v>
      </c>
      <c r="K66" s="4" t="s">
        <v>122</v>
      </c>
      <c r="L66" s="4">
        <v>2023</v>
      </c>
    </row>
    <row r="67" spans="1:12" x14ac:dyDescent="0.3">
      <c r="A67" s="4" t="s">
        <v>148</v>
      </c>
      <c r="B67" s="4" t="s">
        <v>47</v>
      </c>
      <c r="C67" s="4" t="s">
        <v>81</v>
      </c>
      <c r="D67" s="4" t="s">
        <v>26</v>
      </c>
      <c r="E67" s="4" t="s">
        <v>27</v>
      </c>
      <c r="F67" s="4">
        <v>365.4</v>
      </c>
      <c r="G67" s="4">
        <v>25</v>
      </c>
      <c r="H67" s="4" t="s">
        <v>34</v>
      </c>
      <c r="I67" s="4">
        <v>31610</v>
      </c>
      <c r="J67" s="4">
        <v>6.5</v>
      </c>
      <c r="K67" s="4" t="s">
        <v>88</v>
      </c>
      <c r="L67" s="4">
        <v>2021</v>
      </c>
    </row>
    <row r="68" spans="1:12" x14ac:dyDescent="0.3">
      <c r="A68" s="4" t="s">
        <v>149</v>
      </c>
      <c r="B68" s="4" t="s">
        <v>31</v>
      </c>
      <c r="C68" s="4" t="s">
        <v>32</v>
      </c>
      <c r="D68" s="4" t="s">
        <v>15</v>
      </c>
      <c r="E68" s="4" t="s">
        <v>27</v>
      </c>
      <c r="F68" s="4">
        <v>485.3</v>
      </c>
      <c r="G68" s="4">
        <v>38.299999999999997</v>
      </c>
      <c r="H68" s="4" t="s">
        <v>28</v>
      </c>
      <c r="I68" s="4">
        <v>24662</v>
      </c>
      <c r="J68" s="4">
        <v>10.9</v>
      </c>
      <c r="K68" s="4" t="s">
        <v>88</v>
      </c>
      <c r="L68" s="4">
        <v>2023</v>
      </c>
    </row>
    <row r="69" spans="1:12" x14ac:dyDescent="0.3">
      <c r="A69" s="4" t="s">
        <v>150</v>
      </c>
      <c r="B69" s="4" t="s">
        <v>47</v>
      </c>
      <c r="C69" s="4" t="s">
        <v>40</v>
      </c>
      <c r="D69" s="4" t="s">
        <v>21</v>
      </c>
      <c r="E69" s="4" t="s">
        <v>41</v>
      </c>
      <c r="F69" s="4">
        <v>1096.2</v>
      </c>
      <c r="G69" s="4">
        <v>28</v>
      </c>
      <c r="H69" s="4" t="s">
        <v>34</v>
      </c>
      <c r="I69" s="4">
        <v>9089</v>
      </c>
      <c r="J69" s="4">
        <v>35.6</v>
      </c>
      <c r="K69" s="4" t="s">
        <v>151</v>
      </c>
      <c r="L69" s="4">
        <v>2021</v>
      </c>
    </row>
    <row r="70" spans="1:12" x14ac:dyDescent="0.3">
      <c r="A70" s="4" t="s">
        <v>152</v>
      </c>
      <c r="B70" s="4" t="s">
        <v>87</v>
      </c>
      <c r="C70" s="4" t="s">
        <v>40</v>
      </c>
      <c r="D70" s="4" t="s">
        <v>15</v>
      </c>
      <c r="E70" s="4" t="s">
        <v>41</v>
      </c>
      <c r="F70" s="4">
        <v>391.4</v>
      </c>
      <c r="G70" s="4">
        <v>39</v>
      </c>
      <c r="H70" s="4" t="s">
        <v>17</v>
      </c>
      <c r="I70" s="4">
        <v>75199</v>
      </c>
      <c r="J70" s="4">
        <v>17.2</v>
      </c>
      <c r="K70" s="4" t="s">
        <v>122</v>
      </c>
      <c r="L70" s="4">
        <v>2022</v>
      </c>
    </row>
    <row r="71" spans="1:12" x14ac:dyDescent="0.3">
      <c r="A71" s="4" t="s">
        <v>153</v>
      </c>
      <c r="B71" s="4" t="s">
        <v>84</v>
      </c>
      <c r="C71" s="4" t="s">
        <v>81</v>
      </c>
      <c r="D71" s="4" t="s">
        <v>21</v>
      </c>
      <c r="E71" s="4" t="s">
        <v>22</v>
      </c>
      <c r="F71" s="4">
        <v>1052.5</v>
      </c>
      <c r="G71" s="4">
        <v>33.5</v>
      </c>
      <c r="H71" s="4" t="s">
        <v>17</v>
      </c>
      <c r="I71" s="4">
        <v>71303</v>
      </c>
      <c r="J71" s="4">
        <v>35.9</v>
      </c>
      <c r="K71" s="4" t="s">
        <v>154</v>
      </c>
      <c r="L71" s="4">
        <v>2023</v>
      </c>
    </row>
    <row r="72" spans="1:12" x14ac:dyDescent="0.3">
      <c r="A72" s="4" t="s">
        <v>155</v>
      </c>
      <c r="B72" s="4" t="s">
        <v>87</v>
      </c>
      <c r="C72" s="4" t="s">
        <v>70</v>
      </c>
      <c r="D72" s="4" t="s">
        <v>21</v>
      </c>
      <c r="E72" s="4" t="s">
        <v>27</v>
      </c>
      <c r="F72" s="4">
        <v>1749.1</v>
      </c>
      <c r="G72" s="4">
        <v>24.9</v>
      </c>
      <c r="H72" s="4" t="s">
        <v>28</v>
      </c>
      <c r="I72" s="4">
        <v>17121</v>
      </c>
      <c r="J72" s="4">
        <v>33.4</v>
      </c>
      <c r="K72" s="4" t="s">
        <v>55</v>
      </c>
      <c r="L72" s="4">
        <v>2023</v>
      </c>
    </row>
    <row r="73" spans="1:12" x14ac:dyDescent="0.3">
      <c r="A73" s="4" t="s">
        <v>156</v>
      </c>
      <c r="B73" s="4" t="s">
        <v>62</v>
      </c>
      <c r="C73" s="4" t="s">
        <v>25</v>
      </c>
      <c r="D73" s="4" t="s">
        <v>15</v>
      </c>
      <c r="E73" s="4" t="s">
        <v>33</v>
      </c>
      <c r="F73" s="4">
        <v>335.2</v>
      </c>
      <c r="G73" s="4">
        <v>35.299999999999997</v>
      </c>
      <c r="H73" s="4" t="s">
        <v>42</v>
      </c>
      <c r="I73" s="4">
        <v>31514</v>
      </c>
      <c r="J73" s="4">
        <v>11.2</v>
      </c>
      <c r="K73" s="4" t="s">
        <v>157</v>
      </c>
      <c r="L73" s="4">
        <v>2023</v>
      </c>
    </row>
    <row r="74" spans="1:12" x14ac:dyDescent="0.3">
      <c r="A74" s="4" t="s">
        <v>158</v>
      </c>
      <c r="B74" s="4" t="s">
        <v>13</v>
      </c>
      <c r="C74" s="4" t="s">
        <v>25</v>
      </c>
      <c r="D74" s="4" t="s">
        <v>15</v>
      </c>
      <c r="E74" s="4" t="s">
        <v>41</v>
      </c>
      <c r="F74" s="4">
        <v>279.39999999999998</v>
      </c>
      <c r="G74" s="4">
        <v>31</v>
      </c>
      <c r="H74" s="4" t="s">
        <v>159</v>
      </c>
      <c r="I74" s="4">
        <v>21384</v>
      </c>
      <c r="J74" s="4">
        <v>9.1999999999999993</v>
      </c>
      <c r="K74" s="4" t="s">
        <v>95</v>
      </c>
      <c r="L74" s="4">
        <v>2022</v>
      </c>
    </row>
    <row r="75" spans="1:12" x14ac:dyDescent="0.3">
      <c r="A75" s="4" t="s">
        <v>160</v>
      </c>
      <c r="B75" s="4" t="s">
        <v>84</v>
      </c>
      <c r="C75" s="4" t="s">
        <v>60</v>
      </c>
      <c r="D75" s="4" t="s">
        <v>26</v>
      </c>
      <c r="E75" s="4" t="s">
        <v>22</v>
      </c>
      <c r="F75" s="4">
        <v>315.7</v>
      </c>
      <c r="G75" s="4">
        <v>25.1</v>
      </c>
      <c r="H75" s="4" t="s">
        <v>42</v>
      </c>
      <c r="I75" s="4">
        <v>13481</v>
      </c>
      <c r="J75" s="4">
        <v>13</v>
      </c>
      <c r="K75" s="4" t="s">
        <v>161</v>
      </c>
      <c r="L75" s="4">
        <v>2023</v>
      </c>
    </row>
    <row r="76" spans="1:12" x14ac:dyDescent="0.3">
      <c r="A76" s="4" t="s">
        <v>162</v>
      </c>
      <c r="B76" s="4" t="s">
        <v>62</v>
      </c>
      <c r="C76" s="4" t="s">
        <v>25</v>
      </c>
      <c r="D76" s="4" t="s">
        <v>26</v>
      </c>
      <c r="E76" s="4" t="s">
        <v>22</v>
      </c>
      <c r="F76" s="4">
        <v>472.3</v>
      </c>
      <c r="G76" s="4">
        <v>24.5</v>
      </c>
      <c r="H76" s="4" t="s">
        <v>34</v>
      </c>
      <c r="I76" s="4">
        <v>71651</v>
      </c>
      <c r="J76" s="4">
        <v>15.9</v>
      </c>
      <c r="K76" s="4" t="s">
        <v>163</v>
      </c>
      <c r="L76" s="4">
        <v>2022</v>
      </c>
    </row>
    <row r="77" spans="1:12" x14ac:dyDescent="0.3">
      <c r="A77" s="4" t="s">
        <v>164</v>
      </c>
      <c r="B77" s="4" t="s">
        <v>62</v>
      </c>
      <c r="C77" s="4" t="s">
        <v>40</v>
      </c>
      <c r="D77" s="4" t="s">
        <v>26</v>
      </c>
      <c r="E77" s="4" t="s">
        <v>22</v>
      </c>
      <c r="F77" s="4">
        <v>434.3</v>
      </c>
      <c r="G77" s="4">
        <v>21</v>
      </c>
      <c r="H77" s="4" t="s">
        <v>42</v>
      </c>
      <c r="I77" s="4">
        <v>80586</v>
      </c>
      <c r="J77" s="4">
        <v>19.100000000000001</v>
      </c>
      <c r="K77" s="4" t="s">
        <v>165</v>
      </c>
      <c r="L77" s="4">
        <v>2022</v>
      </c>
    </row>
    <row r="78" spans="1:12" x14ac:dyDescent="0.3">
      <c r="A78" s="4" t="s">
        <v>166</v>
      </c>
      <c r="B78" s="4" t="s">
        <v>13</v>
      </c>
      <c r="C78" s="4" t="s">
        <v>14</v>
      </c>
      <c r="D78" s="4" t="s">
        <v>26</v>
      </c>
      <c r="E78" s="4" t="s">
        <v>16</v>
      </c>
      <c r="F78" s="4"/>
      <c r="G78" s="4">
        <v>18.3</v>
      </c>
      <c r="H78" s="4" t="s">
        <v>28</v>
      </c>
      <c r="I78" s="4">
        <v>82067</v>
      </c>
      <c r="J78" s="4">
        <v>17.899999999999999</v>
      </c>
      <c r="K78" s="4" t="s">
        <v>167</v>
      </c>
      <c r="L78" s="4">
        <v>2023</v>
      </c>
    </row>
    <row r="79" spans="1:12" x14ac:dyDescent="0.3">
      <c r="A79" s="4" t="s">
        <v>168</v>
      </c>
      <c r="B79" s="4" t="s">
        <v>87</v>
      </c>
      <c r="C79" s="4" t="s">
        <v>40</v>
      </c>
      <c r="D79" s="4" t="s">
        <v>15</v>
      </c>
      <c r="E79" s="4" t="s">
        <v>22</v>
      </c>
      <c r="F79" s="4">
        <v>428.9</v>
      </c>
      <c r="G79" s="4">
        <v>32.1</v>
      </c>
      <c r="H79" s="4" t="s">
        <v>42</v>
      </c>
      <c r="I79" s="4">
        <v>78538</v>
      </c>
      <c r="J79" s="4">
        <v>15.7</v>
      </c>
      <c r="K79" s="4" t="s">
        <v>90</v>
      </c>
      <c r="L79" s="4">
        <v>2022</v>
      </c>
    </row>
    <row r="80" spans="1:12" x14ac:dyDescent="0.3">
      <c r="A80" s="4" t="s">
        <v>169</v>
      </c>
      <c r="B80" s="4" t="s">
        <v>84</v>
      </c>
      <c r="C80" s="4" t="s">
        <v>32</v>
      </c>
      <c r="D80" s="4" t="s">
        <v>26</v>
      </c>
      <c r="E80" s="4" t="s">
        <v>16</v>
      </c>
      <c r="F80" s="4">
        <v>404.2</v>
      </c>
      <c r="G80" s="4">
        <v>21.2</v>
      </c>
      <c r="H80" s="4" t="s">
        <v>17</v>
      </c>
      <c r="I80" s="4">
        <v>74045</v>
      </c>
      <c r="J80" s="4">
        <v>10.9</v>
      </c>
      <c r="K80" s="4" t="s">
        <v>23</v>
      </c>
      <c r="L80" s="4">
        <v>2022</v>
      </c>
    </row>
    <row r="81" spans="1:12" x14ac:dyDescent="0.3">
      <c r="A81" s="4" t="s">
        <v>170</v>
      </c>
      <c r="B81" s="4" t="s">
        <v>66</v>
      </c>
      <c r="C81" s="4" t="s">
        <v>107</v>
      </c>
      <c r="D81" s="4" t="s">
        <v>15</v>
      </c>
      <c r="E81" s="4" t="s">
        <v>22</v>
      </c>
      <c r="F81" s="4">
        <v>336.4</v>
      </c>
      <c r="G81" s="4">
        <v>33.799999999999997</v>
      </c>
      <c r="H81" s="4" t="s">
        <v>34</v>
      </c>
      <c r="I81" s="4">
        <v>16926</v>
      </c>
      <c r="J81" s="4">
        <v>18.899999999999999</v>
      </c>
      <c r="K81" s="4" t="s">
        <v>53</v>
      </c>
      <c r="L81" s="4">
        <v>2021</v>
      </c>
    </row>
    <row r="82" spans="1:12" x14ac:dyDescent="0.3">
      <c r="A82" s="4" t="s">
        <v>171</v>
      </c>
      <c r="B82" s="4" t="s">
        <v>47</v>
      </c>
      <c r="C82" s="4" t="s">
        <v>60</v>
      </c>
      <c r="D82" s="4" t="s">
        <v>26</v>
      </c>
      <c r="E82" s="4" t="s">
        <v>22</v>
      </c>
      <c r="F82" s="4">
        <v>293.8</v>
      </c>
      <c r="G82" s="4">
        <v>21.6</v>
      </c>
      <c r="H82" s="4" t="s">
        <v>42</v>
      </c>
      <c r="I82" s="4">
        <v>56156</v>
      </c>
      <c r="J82" s="4">
        <v>17.600000000000001</v>
      </c>
      <c r="K82" s="4" t="s">
        <v>85</v>
      </c>
      <c r="L82" s="4">
        <v>2022</v>
      </c>
    </row>
    <row r="83" spans="1:12" x14ac:dyDescent="0.3">
      <c r="A83" s="4" t="s">
        <v>172</v>
      </c>
      <c r="B83" s="4" t="s">
        <v>47</v>
      </c>
      <c r="C83" s="4" t="s">
        <v>70</v>
      </c>
      <c r="D83" s="4" t="s">
        <v>26</v>
      </c>
      <c r="E83" s="4" t="s">
        <v>33</v>
      </c>
      <c r="F83" s="4">
        <v>640.4</v>
      </c>
      <c r="G83" s="4">
        <v>22.8</v>
      </c>
      <c r="H83" s="4" t="s">
        <v>63</v>
      </c>
      <c r="I83" s="4">
        <v>82932</v>
      </c>
      <c r="J83" s="4">
        <v>16.5</v>
      </c>
      <c r="K83" s="4" t="s">
        <v>82</v>
      </c>
      <c r="L83" s="4">
        <v>2023</v>
      </c>
    </row>
    <row r="84" spans="1:12" x14ac:dyDescent="0.3">
      <c r="A84" s="4" t="s">
        <v>173</v>
      </c>
      <c r="B84" s="4" t="s">
        <v>59</v>
      </c>
      <c r="C84" s="4" t="s">
        <v>40</v>
      </c>
      <c r="D84" s="4" t="s">
        <v>15</v>
      </c>
      <c r="E84" s="4" t="s">
        <v>22</v>
      </c>
      <c r="F84" s="4">
        <v>365.7</v>
      </c>
      <c r="G84" s="4">
        <v>31.1</v>
      </c>
      <c r="H84" s="4" t="s">
        <v>17</v>
      </c>
      <c r="I84" s="4">
        <v>43531</v>
      </c>
      <c r="J84" s="4">
        <v>13.2</v>
      </c>
      <c r="K84" s="4" t="s">
        <v>29</v>
      </c>
      <c r="L84" s="4">
        <v>2022</v>
      </c>
    </row>
    <row r="85" spans="1:12" x14ac:dyDescent="0.3">
      <c r="A85" s="4" t="s">
        <v>174</v>
      </c>
      <c r="B85" s="4" t="s">
        <v>66</v>
      </c>
      <c r="C85" s="4" t="s">
        <v>40</v>
      </c>
      <c r="D85" s="4" t="s">
        <v>26</v>
      </c>
      <c r="E85" s="4" t="s">
        <v>33</v>
      </c>
      <c r="F85" s="4">
        <v>690.1</v>
      </c>
      <c r="G85" s="4">
        <v>20.399999999999999</v>
      </c>
      <c r="H85" s="4" t="s">
        <v>28</v>
      </c>
      <c r="I85" s="4">
        <v>37536</v>
      </c>
      <c r="J85" s="4">
        <v>20.5</v>
      </c>
      <c r="K85" s="4" t="s">
        <v>53</v>
      </c>
      <c r="L85" s="4">
        <v>2023</v>
      </c>
    </row>
    <row r="86" spans="1:12" x14ac:dyDescent="0.3">
      <c r="A86" s="4" t="s">
        <v>175</v>
      </c>
      <c r="B86" s="4" t="s">
        <v>59</v>
      </c>
      <c r="C86" s="4" t="s">
        <v>32</v>
      </c>
      <c r="D86" s="4" t="s">
        <v>26</v>
      </c>
      <c r="E86" s="4" t="s">
        <v>33</v>
      </c>
      <c r="F86" s="4">
        <v>369.9</v>
      </c>
      <c r="G86" s="4">
        <v>25.9</v>
      </c>
      <c r="H86" s="4" t="s">
        <v>34</v>
      </c>
      <c r="I86" s="4">
        <v>71182</v>
      </c>
      <c r="J86" s="4">
        <v>8.4</v>
      </c>
      <c r="K86" s="4" t="s">
        <v>139</v>
      </c>
      <c r="L86" s="4">
        <v>2023</v>
      </c>
    </row>
    <row r="87" spans="1:12" x14ac:dyDescent="0.3">
      <c r="A87" s="4" t="s">
        <v>176</v>
      </c>
      <c r="B87" s="4" t="s">
        <v>62</v>
      </c>
      <c r="C87" s="4" t="s">
        <v>60</v>
      </c>
      <c r="D87" s="4" t="s">
        <v>21</v>
      </c>
      <c r="E87" s="4" t="s">
        <v>33</v>
      </c>
      <c r="F87" s="4">
        <v>1338.6</v>
      </c>
      <c r="G87" s="4">
        <v>27.8</v>
      </c>
      <c r="H87" s="4" t="s">
        <v>42</v>
      </c>
      <c r="I87" s="4">
        <v>43062</v>
      </c>
      <c r="J87" s="4">
        <v>26</v>
      </c>
      <c r="K87" s="4" t="s">
        <v>177</v>
      </c>
      <c r="L87" s="4">
        <v>2023</v>
      </c>
    </row>
    <row r="88" spans="1:12" x14ac:dyDescent="0.3">
      <c r="A88" s="4" t="s">
        <v>178</v>
      </c>
      <c r="B88" s="4" t="s">
        <v>39</v>
      </c>
      <c r="C88" s="4" t="s">
        <v>107</v>
      </c>
      <c r="D88" s="4" t="s">
        <v>21</v>
      </c>
      <c r="E88" s="4" t="s">
        <v>33</v>
      </c>
      <c r="F88" s="4">
        <v>843.6</v>
      </c>
      <c r="G88" s="4">
        <v>32.200000000000003</v>
      </c>
      <c r="H88" s="4" t="s">
        <v>42</v>
      </c>
      <c r="I88" s="4">
        <v>37728</v>
      </c>
      <c r="J88" s="4">
        <v>20.6</v>
      </c>
      <c r="K88" s="4" t="s">
        <v>119</v>
      </c>
      <c r="L88" s="4">
        <v>2021</v>
      </c>
    </row>
    <row r="89" spans="1:12" x14ac:dyDescent="0.3">
      <c r="A89" s="4" t="s">
        <v>179</v>
      </c>
      <c r="B89" s="4" t="s">
        <v>84</v>
      </c>
      <c r="C89" s="4" t="s">
        <v>14</v>
      </c>
      <c r="D89" s="4" t="s">
        <v>21</v>
      </c>
      <c r="E89" s="4" t="s">
        <v>27</v>
      </c>
      <c r="F89" s="4">
        <v>1765.4</v>
      </c>
      <c r="G89" s="4">
        <v>27.7</v>
      </c>
      <c r="H89" s="4" t="s">
        <v>17</v>
      </c>
      <c r="I89" s="4">
        <v>75313</v>
      </c>
      <c r="J89" s="4">
        <v>30.4</v>
      </c>
      <c r="K89" s="4" t="s">
        <v>180</v>
      </c>
      <c r="L89" s="4">
        <v>2022</v>
      </c>
    </row>
    <row r="90" spans="1:12" x14ac:dyDescent="0.3">
      <c r="A90" s="4" t="s">
        <v>181</v>
      </c>
      <c r="B90" s="4" t="s">
        <v>87</v>
      </c>
      <c r="C90" s="4" t="s">
        <v>70</v>
      </c>
      <c r="D90" s="4" t="s">
        <v>26</v>
      </c>
      <c r="E90" s="4" t="s">
        <v>41</v>
      </c>
      <c r="F90" s="4">
        <v>237.4</v>
      </c>
      <c r="G90" s="4">
        <v>25.8</v>
      </c>
      <c r="H90" s="4" t="s">
        <v>182</v>
      </c>
      <c r="I90" s="4">
        <v>34069</v>
      </c>
      <c r="J90" s="4">
        <v>14.3</v>
      </c>
      <c r="K90" s="4" t="s">
        <v>119</v>
      </c>
      <c r="L90" s="4">
        <v>2021</v>
      </c>
    </row>
    <row r="91" spans="1:12" x14ac:dyDescent="0.3">
      <c r="A91" s="4" t="s">
        <v>183</v>
      </c>
      <c r="B91" s="4" t="s">
        <v>31</v>
      </c>
      <c r="C91" s="4" t="s">
        <v>107</v>
      </c>
      <c r="D91" s="4" t="s">
        <v>26</v>
      </c>
      <c r="E91" s="4" t="s">
        <v>33</v>
      </c>
      <c r="F91" s="4">
        <v>636.20000000000005</v>
      </c>
      <c r="G91" s="4">
        <v>18.399999999999999</v>
      </c>
      <c r="H91" s="4" t="s">
        <v>67</v>
      </c>
      <c r="I91" s="4">
        <v>26077</v>
      </c>
      <c r="J91" s="4">
        <v>17.2</v>
      </c>
      <c r="K91" s="4" t="s">
        <v>57</v>
      </c>
      <c r="L91" s="4">
        <v>2021</v>
      </c>
    </row>
    <row r="92" spans="1:12" x14ac:dyDescent="0.3">
      <c r="A92" s="4" t="s">
        <v>184</v>
      </c>
      <c r="B92" s="4" t="s">
        <v>13</v>
      </c>
      <c r="C92" s="4" t="s">
        <v>107</v>
      </c>
      <c r="D92" s="4" t="s">
        <v>21</v>
      </c>
      <c r="E92" s="4" t="s">
        <v>22</v>
      </c>
      <c r="F92" s="4">
        <v>1243.7</v>
      </c>
      <c r="G92" s="4">
        <v>31.6</v>
      </c>
      <c r="H92" s="4" t="s">
        <v>67</v>
      </c>
      <c r="I92" s="4">
        <v>11541</v>
      </c>
      <c r="J92" s="4">
        <v>45.4</v>
      </c>
      <c r="K92" s="4" t="s">
        <v>57</v>
      </c>
      <c r="L92" s="4">
        <v>2022</v>
      </c>
    </row>
    <row r="93" spans="1:12" x14ac:dyDescent="0.3">
      <c r="A93" s="4" t="s">
        <v>185</v>
      </c>
      <c r="B93" s="4" t="s">
        <v>31</v>
      </c>
      <c r="C93" s="4" t="s">
        <v>107</v>
      </c>
      <c r="D93" s="4" t="s">
        <v>21</v>
      </c>
      <c r="E93" s="4" t="s">
        <v>41</v>
      </c>
      <c r="F93" s="4">
        <v>1331.2</v>
      </c>
      <c r="G93" s="4">
        <v>30.2</v>
      </c>
      <c r="H93" s="4" t="s">
        <v>28</v>
      </c>
      <c r="I93" s="4">
        <v>21089</v>
      </c>
      <c r="J93" s="4">
        <v>37.299999999999997</v>
      </c>
      <c r="K93" s="4" t="s">
        <v>117</v>
      </c>
      <c r="L93" s="4">
        <v>2023</v>
      </c>
    </row>
    <row r="94" spans="1:12" x14ac:dyDescent="0.3">
      <c r="A94" s="4" t="s">
        <v>186</v>
      </c>
      <c r="B94" s="4" t="s">
        <v>39</v>
      </c>
      <c r="C94" s="4" t="s">
        <v>60</v>
      </c>
      <c r="D94" s="4" t="s">
        <v>15</v>
      </c>
      <c r="E94" s="4" t="s">
        <v>41</v>
      </c>
      <c r="F94" s="4">
        <v>269.7</v>
      </c>
      <c r="G94" s="4">
        <v>37.700000000000003</v>
      </c>
      <c r="H94" s="4" t="s">
        <v>126</v>
      </c>
      <c r="I94" s="4">
        <v>27660</v>
      </c>
      <c r="J94" s="4">
        <v>8.3000000000000007</v>
      </c>
      <c r="K94" s="4" t="s">
        <v>134</v>
      </c>
      <c r="L94" s="4">
        <v>2022</v>
      </c>
    </row>
    <row r="95" spans="1:12" x14ac:dyDescent="0.3">
      <c r="A95" s="4" t="s">
        <v>187</v>
      </c>
      <c r="B95" s="4" t="s">
        <v>47</v>
      </c>
      <c r="C95" s="4" t="s">
        <v>70</v>
      </c>
      <c r="D95" s="4" t="s">
        <v>21</v>
      </c>
      <c r="E95" s="4" t="s">
        <v>33</v>
      </c>
      <c r="F95" s="4">
        <v>1745.2</v>
      </c>
      <c r="G95" s="4">
        <v>34.9</v>
      </c>
      <c r="H95" s="4" t="s">
        <v>34</v>
      </c>
      <c r="I95" s="4">
        <v>57198</v>
      </c>
      <c r="J95" s="4">
        <v>34.299999999999997</v>
      </c>
      <c r="K95" s="4" t="s">
        <v>161</v>
      </c>
      <c r="L95" s="4">
        <v>2022</v>
      </c>
    </row>
    <row r="96" spans="1:12" x14ac:dyDescent="0.3">
      <c r="A96" s="4" t="s">
        <v>188</v>
      </c>
      <c r="B96" s="4" t="s">
        <v>66</v>
      </c>
      <c r="C96" s="4" t="s">
        <v>25</v>
      </c>
      <c r="D96" s="4" t="s">
        <v>26</v>
      </c>
      <c r="E96" s="4" t="s">
        <v>33</v>
      </c>
      <c r="F96" s="4">
        <v>253.3</v>
      </c>
      <c r="G96" s="4">
        <v>21.8</v>
      </c>
      <c r="H96" s="4" t="s">
        <v>34</v>
      </c>
      <c r="I96" s="4">
        <v>52261</v>
      </c>
      <c r="J96" s="4">
        <v>13.4</v>
      </c>
      <c r="K96" s="4" t="s">
        <v>57</v>
      </c>
      <c r="L96" s="4">
        <v>2021</v>
      </c>
    </row>
    <row r="97" spans="1:12" x14ac:dyDescent="0.3">
      <c r="A97" s="4" t="s">
        <v>189</v>
      </c>
      <c r="B97" s="4" t="s">
        <v>20</v>
      </c>
      <c r="C97" s="4" t="s">
        <v>40</v>
      </c>
      <c r="D97" s="4" t="s">
        <v>21</v>
      </c>
      <c r="E97" s="4" t="s">
        <v>27</v>
      </c>
      <c r="F97" s="4">
        <v>1665.1</v>
      </c>
      <c r="G97" s="4">
        <v>32.6</v>
      </c>
      <c r="H97" s="4" t="s">
        <v>17</v>
      </c>
      <c r="I97" s="4">
        <v>78118</v>
      </c>
      <c r="J97" s="4">
        <v>31.9</v>
      </c>
      <c r="K97" s="4" t="s">
        <v>57</v>
      </c>
      <c r="L97" s="4">
        <v>2021</v>
      </c>
    </row>
    <row r="98" spans="1:12" x14ac:dyDescent="0.3">
      <c r="A98" s="4" t="s">
        <v>190</v>
      </c>
      <c r="B98" s="4" t="s">
        <v>62</v>
      </c>
      <c r="C98" s="4" t="s">
        <v>81</v>
      </c>
      <c r="D98" s="4" t="s">
        <v>21</v>
      </c>
      <c r="E98" s="4" t="s">
        <v>41</v>
      </c>
      <c r="F98" s="4">
        <v>1420.9</v>
      </c>
      <c r="G98" s="4">
        <v>31.5</v>
      </c>
      <c r="H98" s="4" t="s">
        <v>191</v>
      </c>
      <c r="I98" s="4">
        <v>56375</v>
      </c>
      <c r="J98" s="4">
        <v>47.9</v>
      </c>
      <c r="K98" s="4" t="s">
        <v>119</v>
      </c>
      <c r="L98" s="4">
        <v>2021</v>
      </c>
    </row>
    <row r="99" spans="1:12" x14ac:dyDescent="0.3">
      <c r="A99" s="4" t="s">
        <v>192</v>
      </c>
      <c r="B99" s="4" t="s">
        <v>66</v>
      </c>
      <c r="C99" s="4" t="s">
        <v>60</v>
      </c>
      <c r="D99" s="4" t="s">
        <v>21</v>
      </c>
      <c r="E99" s="4" t="s">
        <v>27</v>
      </c>
      <c r="F99" s="4">
        <v>1164.9000000000001</v>
      </c>
      <c r="G99" s="4">
        <v>25.4</v>
      </c>
      <c r="H99" s="4" t="s">
        <v>34</v>
      </c>
      <c r="I99" s="4">
        <v>33157</v>
      </c>
      <c r="J99" s="4">
        <v>20.8</v>
      </c>
      <c r="K99" s="4" t="s">
        <v>177</v>
      </c>
      <c r="L99" s="4">
        <v>2021</v>
      </c>
    </row>
    <row r="100" spans="1:12" x14ac:dyDescent="0.3">
      <c r="A100" s="4" t="s">
        <v>193</v>
      </c>
      <c r="B100" s="4" t="s">
        <v>47</v>
      </c>
      <c r="C100" s="4" t="s">
        <v>81</v>
      </c>
      <c r="D100" s="4" t="s">
        <v>15</v>
      </c>
      <c r="E100" s="4" t="s">
        <v>27</v>
      </c>
      <c r="F100" s="4">
        <v>474</v>
      </c>
      <c r="G100" s="4">
        <v>40</v>
      </c>
      <c r="H100" s="4" t="s">
        <v>34</v>
      </c>
      <c r="I100" s="4">
        <v>78382</v>
      </c>
      <c r="J100" s="4">
        <v>15.3</v>
      </c>
      <c r="K100" s="4" t="s">
        <v>57</v>
      </c>
      <c r="L100" s="4">
        <v>2023</v>
      </c>
    </row>
    <row r="101" spans="1:12" x14ac:dyDescent="0.3">
      <c r="A101" s="4" t="s">
        <v>194</v>
      </c>
      <c r="B101" s="4" t="s">
        <v>31</v>
      </c>
      <c r="C101" s="4" t="s">
        <v>32</v>
      </c>
      <c r="D101" s="4" t="s">
        <v>26</v>
      </c>
      <c r="E101" s="4" t="s">
        <v>22</v>
      </c>
      <c r="F101" s="4">
        <v>270.39999999999998</v>
      </c>
      <c r="G101" s="4">
        <v>27.7</v>
      </c>
      <c r="H101" s="4" t="s">
        <v>42</v>
      </c>
      <c r="I101" s="4">
        <v>82480</v>
      </c>
      <c r="J101" s="4">
        <v>17.399999999999999</v>
      </c>
      <c r="K101" s="4" t="s">
        <v>43</v>
      </c>
      <c r="L101" s="4">
        <v>2021</v>
      </c>
    </row>
    <row r="102" spans="1:12" x14ac:dyDescent="0.3">
      <c r="A102" s="4" t="s">
        <v>195</v>
      </c>
      <c r="B102" s="4" t="s">
        <v>20</v>
      </c>
      <c r="C102" s="4" t="s">
        <v>14</v>
      </c>
      <c r="D102" s="4" t="s">
        <v>26</v>
      </c>
      <c r="E102" s="4" t="s">
        <v>27</v>
      </c>
      <c r="F102" s="4">
        <v>261.8</v>
      </c>
      <c r="G102" s="4">
        <v>21.7</v>
      </c>
      <c r="H102" s="4" t="s">
        <v>34</v>
      </c>
      <c r="I102" s="4">
        <v>53011</v>
      </c>
      <c r="J102" s="4">
        <v>10.8</v>
      </c>
      <c r="K102" s="4" t="s">
        <v>43</v>
      </c>
      <c r="L102" s="4">
        <v>2021</v>
      </c>
    </row>
    <row r="103" spans="1:12" x14ac:dyDescent="0.3">
      <c r="A103" s="4" t="s">
        <v>196</v>
      </c>
      <c r="B103" s="4" t="s">
        <v>39</v>
      </c>
      <c r="C103" s="4" t="s">
        <v>60</v>
      </c>
      <c r="D103" s="4" t="s">
        <v>21</v>
      </c>
      <c r="E103" s="4" t="s">
        <v>27</v>
      </c>
      <c r="F103" s="4">
        <v>1684.2</v>
      </c>
      <c r="G103" s="4">
        <v>30.2</v>
      </c>
      <c r="H103" s="4" t="s">
        <v>28</v>
      </c>
      <c r="I103" s="4">
        <v>57869</v>
      </c>
      <c r="J103" s="4">
        <v>31.1</v>
      </c>
      <c r="K103" s="4" t="s">
        <v>134</v>
      </c>
      <c r="L103" s="4">
        <v>2023</v>
      </c>
    </row>
    <row r="104" spans="1:12" x14ac:dyDescent="0.3">
      <c r="A104" s="4" t="s">
        <v>197</v>
      </c>
      <c r="B104" s="4" t="s">
        <v>66</v>
      </c>
      <c r="C104" s="4" t="s">
        <v>107</v>
      </c>
      <c r="D104" s="4" t="s">
        <v>21</v>
      </c>
      <c r="E104" s="4" t="s">
        <v>41</v>
      </c>
      <c r="F104" s="4">
        <v>845.3</v>
      </c>
      <c r="G104" s="4">
        <v>24.4</v>
      </c>
      <c r="H104" s="4" t="s">
        <v>42</v>
      </c>
      <c r="I104" s="4">
        <v>16941</v>
      </c>
      <c r="J104" s="4">
        <v>25.9</v>
      </c>
      <c r="K104" s="4" t="s">
        <v>35</v>
      </c>
      <c r="L104" s="4">
        <v>2021</v>
      </c>
    </row>
    <row r="105" spans="1:12" x14ac:dyDescent="0.3">
      <c r="A105" s="4" t="s">
        <v>198</v>
      </c>
      <c r="B105" s="4" t="s">
        <v>20</v>
      </c>
      <c r="C105" s="4" t="s">
        <v>60</v>
      </c>
      <c r="D105" s="4" t="s">
        <v>26</v>
      </c>
      <c r="E105" s="4" t="s">
        <v>27</v>
      </c>
      <c r="F105" s="4">
        <v>409.6</v>
      </c>
      <c r="G105" s="4">
        <v>25.4</v>
      </c>
      <c r="H105" s="4" t="s">
        <v>28</v>
      </c>
      <c r="I105" s="4">
        <v>76177</v>
      </c>
      <c r="J105" s="4">
        <v>11.4</v>
      </c>
      <c r="K105" s="4" t="s">
        <v>165</v>
      </c>
      <c r="L105" s="4">
        <v>2023</v>
      </c>
    </row>
    <row r="106" spans="1:12" x14ac:dyDescent="0.3">
      <c r="A106" s="4" t="s">
        <v>199</v>
      </c>
      <c r="B106" s="4" t="s">
        <v>20</v>
      </c>
      <c r="C106" s="4" t="s">
        <v>40</v>
      </c>
      <c r="D106" s="4" t="s">
        <v>21</v>
      </c>
      <c r="E106" s="4" t="s">
        <v>16</v>
      </c>
      <c r="F106" s="4">
        <v>1017.3</v>
      </c>
      <c r="G106" s="4">
        <v>28.9</v>
      </c>
      <c r="H106" s="4" t="s">
        <v>28</v>
      </c>
      <c r="I106" s="4">
        <v>73870</v>
      </c>
      <c r="J106" s="4">
        <v>20.8</v>
      </c>
      <c r="K106" s="4" t="s">
        <v>111</v>
      </c>
      <c r="L106" s="4">
        <v>2022</v>
      </c>
    </row>
    <row r="107" spans="1:12" x14ac:dyDescent="0.3">
      <c r="A107" s="4" t="s">
        <v>200</v>
      </c>
      <c r="B107" s="4" t="s">
        <v>47</v>
      </c>
      <c r="C107" s="4" t="s">
        <v>81</v>
      </c>
      <c r="D107" s="4" t="s">
        <v>21</v>
      </c>
      <c r="E107" s="4" t="s">
        <v>33</v>
      </c>
      <c r="F107" s="4">
        <v>1075.9000000000001</v>
      </c>
      <c r="G107" s="4">
        <v>34.700000000000003</v>
      </c>
      <c r="H107" s="4" t="s">
        <v>42</v>
      </c>
      <c r="I107" s="4">
        <v>15059</v>
      </c>
      <c r="J107" s="4">
        <v>20.2</v>
      </c>
      <c r="K107" s="4" t="s">
        <v>45</v>
      </c>
      <c r="L107" s="4">
        <v>2023</v>
      </c>
    </row>
    <row r="108" spans="1:12" x14ac:dyDescent="0.3">
      <c r="A108" s="4" t="s">
        <v>201</v>
      </c>
      <c r="B108" s="4" t="s">
        <v>87</v>
      </c>
      <c r="C108" s="4" t="s">
        <v>14</v>
      </c>
      <c r="D108" s="4" t="s">
        <v>26</v>
      </c>
      <c r="E108" s="4" t="s">
        <v>41</v>
      </c>
      <c r="F108" s="4">
        <v>694.4</v>
      </c>
      <c r="G108" s="4">
        <v>25.9</v>
      </c>
      <c r="H108" s="4" t="s">
        <v>28</v>
      </c>
      <c r="I108" s="4">
        <v>13283</v>
      </c>
      <c r="J108" s="4">
        <v>27.2</v>
      </c>
      <c r="K108" s="4" t="s">
        <v>85</v>
      </c>
      <c r="L108" s="4">
        <v>2023</v>
      </c>
    </row>
    <row r="109" spans="1:12" x14ac:dyDescent="0.3">
      <c r="A109" s="4" t="s">
        <v>202</v>
      </c>
      <c r="B109" s="4" t="s">
        <v>39</v>
      </c>
      <c r="C109" s="4" t="s">
        <v>25</v>
      </c>
      <c r="D109" s="4" t="s">
        <v>26</v>
      </c>
      <c r="E109" s="4" t="s">
        <v>41</v>
      </c>
      <c r="F109" s="4">
        <v>594.29999999999995</v>
      </c>
      <c r="G109" s="4">
        <v>24</v>
      </c>
      <c r="H109" s="4" t="s">
        <v>34</v>
      </c>
      <c r="I109" s="4">
        <v>74097</v>
      </c>
      <c r="J109" s="4">
        <v>18.3</v>
      </c>
      <c r="K109" s="4" t="s">
        <v>102</v>
      </c>
      <c r="L109" s="4">
        <v>2023</v>
      </c>
    </row>
    <row r="110" spans="1:12" x14ac:dyDescent="0.3">
      <c r="A110" s="4" t="s">
        <v>203</v>
      </c>
      <c r="B110" s="4" t="s">
        <v>66</v>
      </c>
      <c r="C110" s="4" t="s">
        <v>70</v>
      </c>
      <c r="D110" s="4" t="s">
        <v>21</v>
      </c>
      <c r="E110" s="4" t="s">
        <v>22</v>
      </c>
      <c r="F110" s="4">
        <v>931.8</v>
      </c>
      <c r="G110" s="4">
        <v>27.9</v>
      </c>
      <c r="H110" s="4" t="s">
        <v>28</v>
      </c>
      <c r="I110" s="4">
        <v>53342</v>
      </c>
      <c r="J110" s="4">
        <v>28.6</v>
      </c>
      <c r="K110" s="4" t="s">
        <v>161</v>
      </c>
      <c r="L110" s="4">
        <v>2021</v>
      </c>
    </row>
    <row r="111" spans="1:12" x14ac:dyDescent="0.3">
      <c r="A111" s="4" t="s">
        <v>204</v>
      </c>
      <c r="B111" s="4" t="s">
        <v>59</v>
      </c>
      <c r="C111" s="4" t="s">
        <v>107</v>
      </c>
      <c r="D111" s="4" t="s">
        <v>15</v>
      </c>
      <c r="E111" s="4" t="s">
        <v>22</v>
      </c>
      <c r="F111" s="4">
        <v>423.7</v>
      </c>
      <c r="G111" s="4">
        <v>35.700000000000003</v>
      </c>
      <c r="H111" s="4" t="s">
        <v>34</v>
      </c>
      <c r="I111" s="4">
        <v>47519</v>
      </c>
      <c r="J111" s="4">
        <v>14.8</v>
      </c>
      <c r="K111" s="4" t="s">
        <v>53</v>
      </c>
      <c r="L111" s="4">
        <v>2021</v>
      </c>
    </row>
    <row r="112" spans="1:12" x14ac:dyDescent="0.3">
      <c r="A112" s="4" t="s">
        <v>205</v>
      </c>
      <c r="B112" s="4" t="s">
        <v>62</v>
      </c>
      <c r="C112" s="4" t="s">
        <v>14</v>
      </c>
      <c r="D112" s="4" t="s">
        <v>15</v>
      </c>
      <c r="E112" s="4" t="s">
        <v>27</v>
      </c>
      <c r="F112" s="4">
        <v>290.5</v>
      </c>
      <c r="G112" s="4">
        <v>37.700000000000003</v>
      </c>
      <c r="H112" s="4" t="s">
        <v>17</v>
      </c>
      <c r="I112" s="4">
        <v>12684</v>
      </c>
      <c r="J112" s="4">
        <v>7.8</v>
      </c>
      <c r="K112" s="4" t="s">
        <v>48</v>
      </c>
      <c r="L112" s="4">
        <v>2022</v>
      </c>
    </row>
    <row r="113" spans="1:12" x14ac:dyDescent="0.3">
      <c r="A113" s="4" t="s">
        <v>206</v>
      </c>
      <c r="B113" s="4" t="s">
        <v>13</v>
      </c>
      <c r="C113" s="4" t="s">
        <v>60</v>
      </c>
      <c r="D113" s="4" t="s">
        <v>15</v>
      </c>
      <c r="E113" s="4" t="s">
        <v>33</v>
      </c>
      <c r="F113" s="4">
        <v>222</v>
      </c>
      <c r="G113" s="4">
        <v>31</v>
      </c>
      <c r="H113" s="4" t="s">
        <v>28</v>
      </c>
      <c r="I113" s="4">
        <v>13058</v>
      </c>
      <c r="J113" s="4">
        <v>5.7</v>
      </c>
      <c r="K113" s="4" t="s">
        <v>45</v>
      </c>
      <c r="L113" s="4">
        <v>2023</v>
      </c>
    </row>
    <row r="114" spans="1:12" x14ac:dyDescent="0.3">
      <c r="A114" s="4" t="s">
        <v>207</v>
      </c>
      <c r="B114" s="4" t="s">
        <v>47</v>
      </c>
      <c r="C114" s="4" t="s">
        <v>81</v>
      </c>
      <c r="D114" s="4" t="s">
        <v>26</v>
      </c>
      <c r="E114" s="4" t="s">
        <v>27</v>
      </c>
      <c r="F114" s="4">
        <v>465.3</v>
      </c>
      <c r="G114" s="4">
        <v>22.5</v>
      </c>
      <c r="H114" s="4" t="s">
        <v>126</v>
      </c>
      <c r="I114" s="4">
        <v>15637</v>
      </c>
      <c r="J114" s="4">
        <v>12.8</v>
      </c>
      <c r="K114" s="4" t="s">
        <v>119</v>
      </c>
      <c r="L114" s="4">
        <v>2023</v>
      </c>
    </row>
    <row r="115" spans="1:12" x14ac:dyDescent="0.3">
      <c r="A115" s="4" t="s">
        <v>208</v>
      </c>
      <c r="B115" s="4" t="s">
        <v>47</v>
      </c>
      <c r="C115" s="4" t="s">
        <v>25</v>
      </c>
      <c r="D115" s="4" t="s">
        <v>26</v>
      </c>
      <c r="E115" s="4" t="s">
        <v>33</v>
      </c>
      <c r="F115" s="4">
        <v>644</v>
      </c>
      <c r="G115" s="4">
        <v>22.1</v>
      </c>
      <c r="H115" s="4" t="s">
        <v>42</v>
      </c>
      <c r="I115" s="4">
        <v>38702</v>
      </c>
      <c r="J115" s="4">
        <v>17.7</v>
      </c>
      <c r="K115" s="4" t="s">
        <v>209</v>
      </c>
      <c r="L115" s="4">
        <v>2022</v>
      </c>
    </row>
    <row r="116" spans="1:12" x14ac:dyDescent="0.3">
      <c r="A116" s="4" t="s">
        <v>210</v>
      </c>
      <c r="B116" s="4" t="s">
        <v>31</v>
      </c>
      <c r="C116" s="4" t="s">
        <v>40</v>
      </c>
      <c r="D116" s="4" t="s">
        <v>26</v>
      </c>
      <c r="E116" s="4" t="s">
        <v>41</v>
      </c>
      <c r="F116" s="4">
        <v>543.4</v>
      </c>
      <c r="G116" s="4">
        <v>22.7</v>
      </c>
      <c r="H116" s="4" t="s">
        <v>17</v>
      </c>
      <c r="I116" s="4">
        <v>72046</v>
      </c>
      <c r="J116" s="4">
        <v>16.399999999999999</v>
      </c>
      <c r="K116" s="4" t="s">
        <v>79</v>
      </c>
      <c r="L116" s="4">
        <v>2023</v>
      </c>
    </row>
    <row r="117" spans="1:12" x14ac:dyDescent="0.3">
      <c r="A117" s="4" t="s">
        <v>211</v>
      </c>
      <c r="B117" s="4" t="s">
        <v>31</v>
      </c>
      <c r="C117" s="4" t="s">
        <v>70</v>
      </c>
      <c r="D117" s="4" t="s">
        <v>15</v>
      </c>
      <c r="E117" s="4" t="s">
        <v>22</v>
      </c>
      <c r="F117" s="4">
        <v>375.9</v>
      </c>
      <c r="G117" s="4">
        <v>36.700000000000003</v>
      </c>
      <c r="H117" s="4" t="s">
        <v>34</v>
      </c>
      <c r="I117" s="4">
        <v>59591</v>
      </c>
      <c r="J117" s="4">
        <v>16.5</v>
      </c>
      <c r="K117" s="4" t="s">
        <v>98</v>
      </c>
      <c r="L117" s="4">
        <v>2022</v>
      </c>
    </row>
    <row r="118" spans="1:12" x14ac:dyDescent="0.3">
      <c r="A118" s="4" t="s">
        <v>212</v>
      </c>
      <c r="B118" s="4" t="s">
        <v>87</v>
      </c>
      <c r="C118" s="4" t="s">
        <v>40</v>
      </c>
      <c r="D118" s="4" t="s">
        <v>15</v>
      </c>
      <c r="E118" s="4" t="s">
        <v>16</v>
      </c>
      <c r="F118" s="4">
        <v>305.5</v>
      </c>
      <c r="G118" s="4">
        <v>36.9</v>
      </c>
      <c r="H118" s="4" t="s">
        <v>28</v>
      </c>
      <c r="I118" s="4">
        <v>19914</v>
      </c>
      <c r="J118" s="4">
        <v>10.4</v>
      </c>
      <c r="K118" s="4" t="s">
        <v>79</v>
      </c>
      <c r="L118" s="4">
        <v>2022</v>
      </c>
    </row>
    <row r="119" spans="1:12" x14ac:dyDescent="0.3">
      <c r="A119" s="4" t="s">
        <v>213</v>
      </c>
      <c r="B119" s="4" t="s">
        <v>47</v>
      </c>
      <c r="C119" s="4" t="s">
        <v>81</v>
      </c>
      <c r="D119" s="4" t="s">
        <v>21</v>
      </c>
      <c r="E119" s="4" t="s">
        <v>16</v>
      </c>
      <c r="F119" s="4">
        <v>1374.1</v>
      </c>
      <c r="G119" s="4">
        <v>32.9</v>
      </c>
      <c r="H119" s="4" t="s">
        <v>17</v>
      </c>
      <c r="I119" s="4">
        <v>54893</v>
      </c>
      <c r="J119" s="4">
        <v>33.6</v>
      </c>
      <c r="K119" s="4" t="s">
        <v>23</v>
      </c>
      <c r="L119" s="4">
        <v>2022</v>
      </c>
    </row>
    <row r="120" spans="1:12" x14ac:dyDescent="0.3">
      <c r="A120" s="4" t="s">
        <v>214</v>
      </c>
      <c r="B120" s="4" t="s">
        <v>87</v>
      </c>
      <c r="C120" s="4" t="s">
        <v>70</v>
      </c>
      <c r="D120" s="4" t="s">
        <v>26</v>
      </c>
      <c r="E120" s="4" t="s">
        <v>16</v>
      </c>
      <c r="F120" s="4">
        <v>660.8</v>
      </c>
      <c r="G120" s="4">
        <v>21.5</v>
      </c>
      <c r="H120" s="4" t="s">
        <v>28</v>
      </c>
      <c r="I120" s="4">
        <v>74979</v>
      </c>
      <c r="J120" s="4">
        <v>18.399999999999999</v>
      </c>
      <c r="K120" s="4" t="s">
        <v>48</v>
      </c>
      <c r="L120" s="4">
        <v>2021</v>
      </c>
    </row>
    <row r="121" spans="1:12" x14ac:dyDescent="0.3">
      <c r="A121" s="4" t="s">
        <v>215</v>
      </c>
      <c r="B121" s="4" t="s">
        <v>59</v>
      </c>
      <c r="C121" s="4" t="s">
        <v>14</v>
      </c>
      <c r="D121" s="4" t="s">
        <v>21</v>
      </c>
      <c r="E121" s="4" t="s">
        <v>27</v>
      </c>
      <c r="F121" s="4">
        <v>1015.1</v>
      </c>
      <c r="G121" s="4">
        <v>28.6</v>
      </c>
      <c r="H121" s="4" t="s">
        <v>100</v>
      </c>
      <c r="I121" s="4">
        <v>20121</v>
      </c>
      <c r="J121" s="4">
        <v>17.399999999999999</v>
      </c>
      <c r="K121" s="4" t="s">
        <v>209</v>
      </c>
      <c r="L121" s="4">
        <v>2023</v>
      </c>
    </row>
    <row r="122" spans="1:12" x14ac:dyDescent="0.3">
      <c r="A122" s="4" t="s">
        <v>216</v>
      </c>
      <c r="B122" s="4" t="s">
        <v>62</v>
      </c>
      <c r="C122" s="4" t="s">
        <v>32</v>
      </c>
      <c r="D122" s="4" t="s">
        <v>21</v>
      </c>
      <c r="E122" s="4" t="s">
        <v>41</v>
      </c>
      <c r="F122" s="4">
        <v>957.4</v>
      </c>
      <c r="G122" s="4">
        <v>30.8</v>
      </c>
      <c r="H122" s="4" t="s">
        <v>17</v>
      </c>
      <c r="I122" s="4">
        <v>28952</v>
      </c>
      <c r="J122" s="4">
        <v>33.200000000000003</v>
      </c>
      <c r="K122" s="4" t="s">
        <v>165</v>
      </c>
      <c r="L122" s="4">
        <v>2023</v>
      </c>
    </row>
    <row r="123" spans="1:12" x14ac:dyDescent="0.3">
      <c r="A123" s="4" t="s">
        <v>217</v>
      </c>
      <c r="B123" s="4" t="s">
        <v>84</v>
      </c>
      <c r="C123" s="4" t="s">
        <v>107</v>
      </c>
      <c r="D123" s="4" t="s">
        <v>26</v>
      </c>
      <c r="E123" s="4" t="s">
        <v>41</v>
      </c>
      <c r="F123" s="4">
        <v>577.5</v>
      </c>
      <c r="G123" s="4">
        <v>19.100000000000001</v>
      </c>
      <c r="H123" s="4" t="s">
        <v>126</v>
      </c>
      <c r="I123" s="4">
        <v>16539</v>
      </c>
      <c r="J123" s="4">
        <v>23.2</v>
      </c>
      <c r="K123" s="4" t="s">
        <v>90</v>
      </c>
      <c r="L123" s="4">
        <v>2022</v>
      </c>
    </row>
    <row r="124" spans="1:12" x14ac:dyDescent="0.3">
      <c r="A124" s="4" t="s">
        <v>218</v>
      </c>
      <c r="B124" s="4" t="s">
        <v>47</v>
      </c>
      <c r="C124" s="4" t="s">
        <v>40</v>
      </c>
      <c r="D124" s="4" t="s">
        <v>21</v>
      </c>
      <c r="E124" s="4" t="s">
        <v>41</v>
      </c>
      <c r="F124" s="4">
        <v>1195.3</v>
      </c>
      <c r="G124" s="4">
        <v>30.6</v>
      </c>
      <c r="H124" s="4" t="s">
        <v>17</v>
      </c>
      <c r="I124" s="4">
        <v>23741</v>
      </c>
      <c r="J124" s="4">
        <v>42.3</v>
      </c>
      <c r="K124" s="4" t="s">
        <v>130</v>
      </c>
      <c r="L124" s="4">
        <v>2021</v>
      </c>
    </row>
    <row r="125" spans="1:12" x14ac:dyDescent="0.3">
      <c r="A125" s="4" t="s">
        <v>219</v>
      </c>
      <c r="B125" s="4" t="s">
        <v>66</v>
      </c>
      <c r="C125" s="4" t="s">
        <v>40</v>
      </c>
      <c r="D125" s="4" t="s">
        <v>26</v>
      </c>
      <c r="E125" s="4" t="s">
        <v>22</v>
      </c>
      <c r="F125" s="4">
        <v>203.9</v>
      </c>
      <c r="G125" s="4">
        <v>25.5</v>
      </c>
      <c r="H125" s="4" t="s">
        <v>159</v>
      </c>
      <c r="I125" s="4">
        <v>17947</v>
      </c>
      <c r="J125" s="4">
        <v>12.7</v>
      </c>
      <c r="K125" s="4" t="s">
        <v>109</v>
      </c>
      <c r="L125" s="4">
        <v>2023</v>
      </c>
    </row>
    <row r="126" spans="1:12" x14ac:dyDescent="0.3">
      <c r="A126" s="4" t="s">
        <v>220</v>
      </c>
      <c r="B126" s="4" t="s">
        <v>47</v>
      </c>
      <c r="C126" s="4" t="s">
        <v>81</v>
      </c>
      <c r="D126" s="4" t="s">
        <v>21</v>
      </c>
      <c r="E126" s="4" t="s">
        <v>33</v>
      </c>
      <c r="F126" s="4">
        <v>1661.8</v>
      </c>
      <c r="G126" s="4">
        <v>24.5</v>
      </c>
      <c r="H126" s="4" t="s">
        <v>17</v>
      </c>
      <c r="I126" s="4">
        <v>43401</v>
      </c>
      <c r="J126" s="4">
        <v>29.3</v>
      </c>
      <c r="K126" s="4" t="s">
        <v>209</v>
      </c>
      <c r="L126" s="4">
        <v>2023</v>
      </c>
    </row>
    <row r="127" spans="1:12" x14ac:dyDescent="0.3">
      <c r="A127" s="4" t="s">
        <v>221</v>
      </c>
      <c r="B127" s="4" t="s">
        <v>20</v>
      </c>
      <c r="C127" s="4" t="s">
        <v>107</v>
      </c>
      <c r="D127" s="4" t="s">
        <v>15</v>
      </c>
      <c r="E127" s="4" t="s">
        <v>33</v>
      </c>
      <c r="F127" s="4">
        <v>286.89999999999998</v>
      </c>
      <c r="G127" s="4"/>
      <c r="H127" s="4" t="s">
        <v>34</v>
      </c>
      <c r="I127" s="4">
        <v>21234</v>
      </c>
      <c r="J127" s="4">
        <v>13.6</v>
      </c>
      <c r="K127" s="4" t="s">
        <v>134</v>
      </c>
      <c r="L127" s="4">
        <v>2023</v>
      </c>
    </row>
    <row r="128" spans="1:12" x14ac:dyDescent="0.3">
      <c r="A128" s="4" t="s">
        <v>222</v>
      </c>
      <c r="B128" s="4" t="s">
        <v>31</v>
      </c>
      <c r="C128" s="4" t="s">
        <v>32</v>
      </c>
      <c r="D128" s="4" t="s">
        <v>26</v>
      </c>
      <c r="E128" s="4" t="s">
        <v>22</v>
      </c>
      <c r="F128" s="4">
        <v>321.7</v>
      </c>
      <c r="G128" s="4">
        <v>23.9</v>
      </c>
      <c r="H128" s="4" t="s">
        <v>63</v>
      </c>
      <c r="I128" s="4">
        <v>38474</v>
      </c>
      <c r="J128" s="4">
        <v>13.9</v>
      </c>
      <c r="K128" s="4" t="s">
        <v>75</v>
      </c>
      <c r="L128" s="4">
        <v>2021</v>
      </c>
    </row>
    <row r="129" spans="1:12" x14ac:dyDescent="0.3">
      <c r="A129" s="4" t="s">
        <v>223</v>
      </c>
      <c r="B129" s="4" t="s">
        <v>31</v>
      </c>
      <c r="C129" s="4" t="s">
        <v>70</v>
      </c>
      <c r="D129" s="4" t="s">
        <v>21</v>
      </c>
      <c r="E129" s="4" t="s">
        <v>27</v>
      </c>
      <c r="F129" s="4">
        <v>1433.2</v>
      </c>
      <c r="G129" s="4">
        <v>29.8</v>
      </c>
      <c r="H129" s="4" t="s">
        <v>28</v>
      </c>
      <c r="I129" s="4">
        <v>77756</v>
      </c>
      <c r="J129" s="4">
        <v>24.3</v>
      </c>
      <c r="K129" s="4" t="s">
        <v>88</v>
      </c>
      <c r="L129" s="4">
        <v>2023</v>
      </c>
    </row>
    <row r="130" spans="1:12" x14ac:dyDescent="0.3">
      <c r="A130" s="4" t="s">
        <v>224</v>
      </c>
      <c r="B130" s="4" t="s">
        <v>59</v>
      </c>
      <c r="C130" s="4" t="s">
        <v>25</v>
      </c>
      <c r="D130" s="4" t="s">
        <v>21</v>
      </c>
      <c r="E130" s="4" t="s">
        <v>41</v>
      </c>
      <c r="F130" s="4">
        <v>1056</v>
      </c>
      <c r="G130" s="4">
        <v>25.9</v>
      </c>
      <c r="H130" s="4" t="s">
        <v>28</v>
      </c>
      <c r="I130" s="4">
        <v>66537</v>
      </c>
      <c r="J130" s="4">
        <v>35.700000000000003</v>
      </c>
      <c r="K130" s="4" t="s">
        <v>225</v>
      </c>
      <c r="L130" s="4">
        <v>2023</v>
      </c>
    </row>
    <row r="131" spans="1:12" x14ac:dyDescent="0.3">
      <c r="A131" s="4" t="s">
        <v>226</v>
      </c>
      <c r="B131" s="4" t="s">
        <v>84</v>
      </c>
      <c r="C131" s="4" t="s">
        <v>60</v>
      </c>
      <c r="D131" s="4" t="s">
        <v>15</v>
      </c>
      <c r="E131" s="4" t="s">
        <v>27</v>
      </c>
      <c r="F131" s="4">
        <v>334.7</v>
      </c>
      <c r="G131" s="4">
        <v>41.1</v>
      </c>
      <c r="H131" s="4" t="s">
        <v>34</v>
      </c>
      <c r="I131" s="4">
        <v>74547</v>
      </c>
      <c r="J131" s="4">
        <v>10</v>
      </c>
      <c r="K131" s="4" t="s">
        <v>29</v>
      </c>
      <c r="L131" s="4">
        <v>2022</v>
      </c>
    </row>
    <row r="132" spans="1:12" x14ac:dyDescent="0.3">
      <c r="A132" s="4" t="s">
        <v>227</v>
      </c>
      <c r="B132" s="4" t="s">
        <v>13</v>
      </c>
      <c r="C132" s="4" t="s">
        <v>60</v>
      </c>
      <c r="D132" s="4" t="s">
        <v>26</v>
      </c>
      <c r="E132" s="4" t="s">
        <v>16</v>
      </c>
      <c r="F132" s="4">
        <v>598.20000000000005</v>
      </c>
      <c r="G132" s="4">
        <v>23.9</v>
      </c>
      <c r="H132" s="4" t="s">
        <v>34</v>
      </c>
      <c r="I132" s="4">
        <v>47065</v>
      </c>
      <c r="J132" s="4">
        <v>14.6</v>
      </c>
      <c r="K132" s="4" t="s">
        <v>228</v>
      </c>
      <c r="L132" s="4">
        <v>2021</v>
      </c>
    </row>
    <row r="133" spans="1:12" x14ac:dyDescent="0.3">
      <c r="A133" s="4" t="s">
        <v>229</v>
      </c>
      <c r="B133" s="4" t="s">
        <v>87</v>
      </c>
      <c r="C133" s="4" t="s">
        <v>81</v>
      </c>
      <c r="D133" s="4" t="s">
        <v>26</v>
      </c>
      <c r="E133" s="4" t="s">
        <v>22</v>
      </c>
      <c r="F133" s="4">
        <v>522.29999999999995</v>
      </c>
      <c r="G133" s="4">
        <v>27.8</v>
      </c>
      <c r="H133" s="4" t="s">
        <v>17</v>
      </c>
      <c r="I133" s="4">
        <v>55356</v>
      </c>
      <c r="J133" s="4">
        <v>21.7</v>
      </c>
      <c r="K133" s="4" t="s">
        <v>134</v>
      </c>
      <c r="L133" s="4">
        <v>2023</v>
      </c>
    </row>
    <row r="134" spans="1:12" x14ac:dyDescent="0.3">
      <c r="A134" s="4" t="s">
        <v>230</v>
      </c>
      <c r="B134" s="4" t="s">
        <v>47</v>
      </c>
      <c r="C134" s="4" t="s">
        <v>14</v>
      </c>
      <c r="D134" s="4" t="s">
        <v>26</v>
      </c>
      <c r="E134" s="4" t="s">
        <v>27</v>
      </c>
      <c r="F134" s="4">
        <v>525.9</v>
      </c>
      <c r="G134" s="4">
        <v>21.2</v>
      </c>
      <c r="H134" s="4" t="s">
        <v>42</v>
      </c>
      <c r="I134" s="4">
        <v>46605</v>
      </c>
      <c r="J134" s="4">
        <v>16.3</v>
      </c>
      <c r="K134" s="4" t="s">
        <v>228</v>
      </c>
      <c r="L134" s="4">
        <v>2021</v>
      </c>
    </row>
    <row r="135" spans="1:12" x14ac:dyDescent="0.3">
      <c r="A135" s="4" t="s">
        <v>231</v>
      </c>
      <c r="B135" s="4" t="s">
        <v>31</v>
      </c>
      <c r="C135" s="4" t="s">
        <v>32</v>
      </c>
      <c r="D135" s="4" t="s">
        <v>15</v>
      </c>
      <c r="E135" s="4" t="s">
        <v>41</v>
      </c>
      <c r="F135" s="4">
        <v>211.7</v>
      </c>
      <c r="G135" s="4">
        <v>38.5</v>
      </c>
      <c r="H135" s="4" t="s">
        <v>42</v>
      </c>
      <c r="I135" s="4">
        <v>48353</v>
      </c>
      <c r="J135" s="4">
        <v>12.7</v>
      </c>
      <c r="K135" s="4" t="s">
        <v>43</v>
      </c>
      <c r="L135" s="4">
        <v>2022</v>
      </c>
    </row>
    <row r="136" spans="1:12" x14ac:dyDescent="0.3">
      <c r="A136" s="4" t="s">
        <v>232</v>
      </c>
      <c r="B136" s="4" t="s">
        <v>66</v>
      </c>
      <c r="C136" s="4" t="s">
        <v>107</v>
      </c>
      <c r="D136" s="4" t="s">
        <v>26</v>
      </c>
      <c r="E136" s="4" t="s">
        <v>16</v>
      </c>
      <c r="F136" s="4">
        <v>539.4</v>
      </c>
      <c r="G136" s="4">
        <v>18.5</v>
      </c>
      <c r="H136" s="4" t="s">
        <v>34</v>
      </c>
      <c r="I136" s="4">
        <v>13075</v>
      </c>
      <c r="J136" s="4">
        <v>11.2</v>
      </c>
      <c r="K136" s="4" t="s">
        <v>111</v>
      </c>
      <c r="L136" s="4">
        <v>2022</v>
      </c>
    </row>
    <row r="137" spans="1:12" x14ac:dyDescent="0.3">
      <c r="A137" s="4" t="s">
        <v>233</v>
      </c>
      <c r="B137" s="4" t="s">
        <v>66</v>
      </c>
      <c r="C137" s="4" t="s">
        <v>40</v>
      </c>
      <c r="D137" s="4" t="s">
        <v>15</v>
      </c>
      <c r="E137" s="4" t="s">
        <v>27</v>
      </c>
      <c r="F137" s="4">
        <v>462</v>
      </c>
      <c r="G137" s="4">
        <v>34</v>
      </c>
      <c r="H137" s="4" t="s">
        <v>28</v>
      </c>
      <c r="I137" s="4">
        <v>78589</v>
      </c>
      <c r="J137" s="4">
        <v>8.8000000000000007</v>
      </c>
      <c r="K137" s="4" t="s">
        <v>119</v>
      </c>
      <c r="L137" s="4">
        <v>2023</v>
      </c>
    </row>
    <row r="138" spans="1:12" x14ac:dyDescent="0.3">
      <c r="A138" s="4" t="s">
        <v>234</v>
      </c>
      <c r="B138" s="4" t="s">
        <v>20</v>
      </c>
      <c r="C138" s="4" t="s">
        <v>70</v>
      </c>
      <c r="D138" s="4" t="s">
        <v>15</v>
      </c>
      <c r="E138" s="4" t="s">
        <v>22</v>
      </c>
      <c r="F138" s="4">
        <v>292.89999999999998</v>
      </c>
      <c r="G138" s="4">
        <v>34.5</v>
      </c>
      <c r="H138" s="4" t="s">
        <v>100</v>
      </c>
      <c r="I138" s="4">
        <v>70615</v>
      </c>
      <c r="J138" s="4">
        <v>16.7</v>
      </c>
      <c r="K138" s="4" t="s">
        <v>50</v>
      </c>
      <c r="L138" s="4">
        <v>2023</v>
      </c>
    </row>
    <row r="139" spans="1:12" x14ac:dyDescent="0.3">
      <c r="A139" s="4" t="s">
        <v>235</v>
      </c>
      <c r="B139" s="4" t="s">
        <v>47</v>
      </c>
      <c r="C139" s="4" t="s">
        <v>32</v>
      </c>
      <c r="D139" s="4" t="s">
        <v>15</v>
      </c>
      <c r="E139" s="4" t="s">
        <v>33</v>
      </c>
      <c r="F139" s="4">
        <v>352.5</v>
      </c>
      <c r="G139" s="4">
        <v>30.2</v>
      </c>
      <c r="H139" s="4" t="s">
        <v>34</v>
      </c>
      <c r="I139" s="4">
        <v>21880</v>
      </c>
      <c r="J139" s="4">
        <v>7.4</v>
      </c>
      <c r="K139" s="4" t="s">
        <v>130</v>
      </c>
      <c r="L139" s="4">
        <v>2022</v>
      </c>
    </row>
    <row r="140" spans="1:12" x14ac:dyDescent="0.3">
      <c r="A140" s="4" t="s">
        <v>236</v>
      </c>
      <c r="B140" s="4" t="s">
        <v>39</v>
      </c>
      <c r="C140" s="4" t="s">
        <v>25</v>
      </c>
      <c r="D140" s="4" t="s">
        <v>21</v>
      </c>
      <c r="E140" s="4" t="s">
        <v>41</v>
      </c>
      <c r="F140" s="4">
        <v>877.2</v>
      </c>
      <c r="G140" s="4">
        <v>33.299999999999997</v>
      </c>
      <c r="H140" s="4" t="s">
        <v>63</v>
      </c>
      <c r="I140" s="4">
        <v>47092</v>
      </c>
      <c r="J140" s="4">
        <v>29.8</v>
      </c>
      <c r="K140" s="4" t="s">
        <v>50</v>
      </c>
      <c r="L140" s="4">
        <v>2023</v>
      </c>
    </row>
    <row r="141" spans="1:12" x14ac:dyDescent="0.3">
      <c r="A141" s="4" t="s">
        <v>237</v>
      </c>
      <c r="B141" s="4" t="s">
        <v>87</v>
      </c>
      <c r="C141" s="4" t="s">
        <v>81</v>
      </c>
      <c r="D141" s="4" t="s">
        <v>15</v>
      </c>
      <c r="E141" s="4" t="s">
        <v>41</v>
      </c>
      <c r="F141" s="4">
        <v>379.2</v>
      </c>
      <c r="G141" s="4">
        <v>31.9</v>
      </c>
      <c r="H141" s="4" t="s">
        <v>28</v>
      </c>
      <c r="I141" s="4">
        <v>72014</v>
      </c>
      <c r="J141" s="4">
        <v>18.8</v>
      </c>
      <c r="K141" s="4" t="s">
        <v>163</v>
      </c>
      <c r="L141" s="4">
        <v>2023</v>
      </c>
    </row>
    <row r="142" spans="1:12" x14ac:dyDescent="0.3">
      <c r="A142" s="4" t="s">
        <v>238</v>
      </c>
      <c r="B142" s="4" t="s">
        <v>84</v>
      </c>
      <c r="C142" s="4" t="s">
        <v>14</v>
      </c>
      <c r="D142" s="4" t="s">
        <v>26</v>
      </c>
      <c r="E142" s="4" t="s">
        <v>16</v>
      </c>
      <c r="F142" s="4">
        <v>538.20000000000005</v>
      </c>
      <c r="G142" s="4">
        <v>20.399999999999999</v>
      </c>
      <c r="H142" s="4" t="s">
        <v>42</v>
      </c>
      <c r="I142" s="4">
        <v>55016</v>
      </c>
      <c r="J142" s="4">
        <v>17.8</v>
      </c>
      <c r="K142" s="4" t="s">
        <v>228</v>
      </c>
      <c r="L142" s="4">
        <v>2021</v>
      </c>
    </row>
    <row r="143" spans="1:12" x14ac:dyDescent="0.3">
      <c r="A143" s="4" t="s">
        <v>239</v>
      </c>
      <c r="B143" s="4" t="s">
        <v>47</v>
      </c>
      <c r="C143" s="4" t="s">
        <v>25</v>
      </c>
      <c r="D143" s="4" t="s">
        <v>26</v>
      </c>
      <c r="E143" s="4" t="s">
        <v>33</v>
      </c>
      <c r="F143" s="4">
        <v>652</v>
      </c>
      <c r="G143" s="4">
        <v>19.899999999999999</v>
      </c>
      <c r="H143" s="4" t="s">
        <v>42</v>
      </c>
      <c r="I143" s="4">
        <v>43549</v>
      </c>
      <c r="J143" s="4">
        <v>13.4</v>
      </c>
      <c r="K143" s="4" t="s">
        <v>117</v>
      </c>
      <c r="L143" s="4">
        <v>2023</v>
      </c>
    </row>
    <row r="144" spans="1:12" x14ac:dyDescent="0.3">
      <c r="A144" s="4" t="s">
        <v>240</v>
      </c>
      <c r="B144" s="4" t="s">
        <v>47</v>
      </c>
      <c r="C144" s="4" t="s">
        <v>107</v>
      </c>
      <c r="D144" s="4" t="s">
        <v>21</v>
      </c>
      <c r="E144" s="4" t="s">
        <v>41</v>
      </c>
      <c r="F144" s="4">
        <v>1601.3</v>
      </c>
      <c r="G144" s="4">
        <v>25.5</v>
      </c>
      <c r="H144" s="4" t="s">
        <v>34</v>
      </c>
      <c r="I144" s="4">
        <v>12018</v>
      </c>
      <c r="J144" s="4">
        <v>48.5</v>
      </c>
      <c r="K144" s="4" t="s">
        <v>43</v>
      </c>
      <c r="L144" s="4">
        <v>2023</v>
      </c>
    </row>
    <row r="145" spans="1:12" x14ac:dyDescent="0.3">
      <c r="A145" s="4" t="s">
        <v>241</v>
      </c>
      <c r="B145" s="4" t="s">
        <v>13</v>
      </c>
      <c r="C145" s="4" t="s">
        <v>32</v>
      </c>
      <c r="D145" s="4" t="s">
        <v>26</v>
      </c>
      <c r="E145" s="4" t="s">
        <v>22</v>
      </c>
      <c r="F145" s="4">
        <v>581.6</v>
      </c>
      <c r="G145" s="4"/>
      <c r="H145" s="4" t="s">
        <v>191</v>
      </c>
      <c r="I145" s="4">
        <v>71991</v>
      </c>
      <c r="J145" s="4">
        <v>19.2</v>
      </c>
      <c r="K145" s="4" t="s">
        <v>109</v>
      </c>
      <c r="L145" s="4">
        <v>2022</v>
      </c>
    </row>
    <row r="146" spans="1:12" x14ac:dyDescent="0.3">
      <c r="A146" s="4" t="s">
        <v>242</v>
      </c>
      <c r="B146" s="4" t="s">
        <v>31</v>
      </c>
      <c r="C146" s="4" t="s">
        <v>14</v>
      </c>
      <c r="D146" s="4" t="s">
        <v>26</v>
      </c>
      <c r="E146" s="4" t="s">
        <v>22</v>
      </c>
      <c r="F146" s="4">
        <v>398.2</v>
      </c>
      <c r="G146" s="4">
        <v>21.7</v>
      </c>
      <c r="H146" s="4" t="s">
        <v>42</v>
      </c>
      <c r="I146" s="4">
        <v>84578</v>
      </c>
      <c r="J146" s="4">
        <v>16.8</v>
      </c>
      <c r="K146" s="4" t="s">
        <v>73</v>
      </c>
      <c r="L146" s="4">
        <v>2022</v>
      </c>
    </row>
    <row r="147" spans="1:12" x14ac:dyDescent="0.3">
      <c r="A147" s="4" t="s">
        <v>243</v>
      </c>
      <c r="B147" s="4" t="s">
        <v>13</v>
      </c>
      <c r="C147" s="4" t="s">
        <v>81</v>
      </c>
      <c r="D147" s="4" t="s">
        <v>21</v>
      </c>
      <c r="E147" s="4" t="s">
        <v>41</v>
      </c>
      <c r="F147" s="4">
        <v>838.3</v>
      </c>
      <c r="G147" s="4">
        <v>34.1</v>
      </c>
      <c r="H147" s="4" t="s">
        <v>42</v>
      </c>
      <c r="I147" s="4">
        <v>61598</v>
      </c>
      <c r="J147" s="4">
        <v>24.7</v>
      </c>
      <c r="K147" s="4" t="s">
        <v>93</v>
      </c>
      <c r="L147" s="4">
        <v>2022</v>
      </c>
    </row>
    <row r="148" spans="1:12" x14ac:dyDescent="0.3">
      <c r="A148" s="4" t="s">
        <v>244</v>
      </c>
      <c r="B148" s="4" t="s">
        <v>84</v>
      </c>
      <c r="C148" s="4" t="s">
        <v>14</v>
      </c>
      <c r="D148" s="4" t="s">
        <v>21</v>
      </c>
      <c r="E148" s="4" t="s">
        <v>22</v>
      </c>
      <c r="F148" s="4">
        <v>1055.9000000000001</v>
      </c>
      <c r="G148" s="4">
        <v>33.200000000000003</v>
      </c>
      <c r="H148" s="4" t="s">
        <v>42</v>
      </c>
      <c r="I148" s="4">
        <v>16561</v>
      </c>
      <c r="J148" s="4">
        <v>34.9</v>
      </c>
      <c r="K148" s="4" t="s">
        <v>139</v>
      </c>
      <c r="L148" s="4">
        <v>2021</v>
      </c>
    </row>
    <row r="149" spans="1:12" x14ac:dyDescent="0.3">
      <c r="A149" s="4" t="s">
        <v>245</v>
      </c>
      <c r="B149" s="4" t="s">
        <v>87</v>
      </c>
      <c r="C149" s="4" t="s">
        <v>25</v>
      </c>
      <c r="D149" s="4" t="s">
        <v>26</v>
      </c>
      <c r="E149" s="4" t="s">
        <v>27</v>
      </c>
      <c r="F149" s="4">
        <v>428.6</v>
      </c>
      <c r="G149" s="4">
        <v>19.100000000000001</v>
      </c>
      <c r="H149" s="4" t="s">
        <v>42</v>
      </c>
      <c r="I149" s="4">
        <v>53949</v>
      </c>
      <c r="J149" s="4">
        <v>5.3</v>
      </c>
      <c r="K149" s="4" t="s">
        <v>53</v>
      </c>
      <c r="L149" s="4">
        <v>2023</v>
      </c>
    </row>
    <row r="150" spans="1:12" x14ac:dyDescent="0.3">
      <c r="A150" s="4" t="s">
        <v>246</v>
      </c>
      <c r="B150" s="4" t="s">
        <v>39</v>
      </c>
      <c r="C150" s="4" t="s">
        <v>70</v>
      </c>
      <c r="D150" s="4" t="s">
        <v>26</v>
      </c>
      <c r="E150" s="4" t="s">
        <v>33</v>
      </c>
      <c r="F150" s="4">
        <v>200.8</v>
      </c>
      <c r="G150" s="4">
        <v>21.5</v>
      </c>
      <c r="H150" s="4" t="s">
        <v>42</v>
      </c>
      <c r="I150" s="4">
        <v>22423</v>
      </c>
      <c r="J150" s="4">
        <v>9.3000000000000007</v>
      </c>
      <c r="K150" s="4" t="s">
        <v>180</v>
      </c>
      <c r="L150" s="4">
        <v>2022</v>
      </c>
    </row>
    <row r="151" spans="1:12" x14ac:dyDescent="0.3">
      <c r="A151" s="4" t="s">
        <v>247</v>
      </c>
      <c r="B151" s="4" t="s">
        <v>13</v>
      </c>
      <c r="C151" s="4" t="s">
        <v>14</v>
      </c>
      <c r="D151" s="4" t="s">
        <v>26</v>
      </c>
      <c r="E151" s="4" t="s">
        <v>33</v>
      </c>
      <c r="F151" s="4">
        <v>221.8</v>
      </c>
      <c r="G151" s="4">
        <v>21.9</v>
      </c>
      <c r="H151" s="4" t="s">
        <v>34</v>
      </c>
      <c r="I151" s="4">
        <v>27531</v>
      </c>
      <c r="J151" s="4">
        <v>5</v>
      </c>
      <c r="K151" s="4" t="s">
        <v>154</v>
      </c>
      <c r="L151" s="4">
        <v>2022</v>
      </c>
    </row>
    <row r="152" spans="1:12" x14ac:dyDescent="0.3">
      <c r="A152" s="4" t="s">
        <v>248</v>
      </c>
      <c r="B152" s="4" t="s">
        <v>39</v>
      </c>
      <c r="C152" s="4" t="s">
        <v>32</v>
      </c>
      <c r="D152" s="4" t="s">
        <v>15</v>
      </c>
      <c r="E152" s="4" t="s">
        <v>16</v>
      </c>
      <c r="F152" s="4">
        <v>240</v>
      </c>
      <c r="G152" s="4">
        <v>34.200000000000003</v>
      </c>
      <c r="H152" s="4" t="s">
        <v>34</v>
      </c>
      <c r="I152" s="4">
        <v>70640</v>
      </c>
      <c r="J152" s="4">
        <v>6.1</v>
      </c>
      <c r="K152" s="4" t="s">
        <v>130</v>
      </c>
      <c r="L152" s="4">
        <v>2023</v>
      </c>
    </row>
    <row r="153" spans="1:12" x14ac:dyDescent="0.3">
      <c r="A153" s="4" t="s">
        <v>249</v>
      </c>
      <c r="B153" s="4" t="s">
        <v>84</v>
      </c>
      <c r="C153" s="4" t="s">
        <v>60</v>
      </c>
      <c r="D153" s="4" t="s">
        <v>15</v>
      </c>
      <c r="E153" s="4" t="s">
        <v>41</v>
      </c>
      <c r="F153" s="4"/>
      <c r="G153" s="4">
        <v>30.8</v>
      </c>
      <c r="H153" s="4" t="s">
        <v>42</v>
      </c>
      <c r="I153" s="4">
        <v>10848</v>
      </c>
      <c r="J153" s="4">
        <v>14.8</v>
      </c>
      <c r="K153" s="4" t="s">
        <v>177</v>
      </c>
      <c r="L153" s="4">
        <v>2021</v>
      </c>
    </row>
    <row r="154" spans="1:12" x14ac:dyDescent="0.3">
      <c r="A154" s="4" t="s">
        <v>250</v>
      </c>
      <c r="B154" s="4" t="s">
        <v>31</v>
      </c>
      <c r="C154" s="4" t="s">
        <v>40</v>
      </c>
      <c r="D154" s="4" t="s">
        <v>15</v>
      </c>
      <c r="E154" s="4" t="s">
        <v>33</v>
      </c>
      <c r="F154" s="4">
        <v>496.7</v>
      </c>
      <c r="G154" s="4">
        <v>36.5</v>
      </c>
      <c r="H154" s="4" t="s">
        <v>34</v>
      </c>
      <c r="I154" s="4">
        <v>10820</v>
      </c>
      <c r="J154" s="4">
        <v>14.3</v>
      </c>
      <c r="K154" s="4" t="s">
        <v>57</v>
      </c>
      <c r="L154" s="4">
        <v>2022</v>
      </c>
    </row>
    <row r="155" spans="1:12" x14ac:dyDescent="0.3">
      <c r="A155" s="4" t="s">
        <v>251</v>
      </c>
      <c r="B155" s="4" t="s">
        <v>87</v>
      </c>
      <c r="C155" s="4" t="s">
        <v>81</v>
      </c>
      <c r="D155" s="4" t="s">
        <v>26</v>
      </c>
      <c r="E155" s="4" t="s">
        <v>22</v>
      </c>
      <c r="F155" s="4">
        <v>599.70000000000005</v>
      </c>
      <c r="G155" s="4">
        <v>22.4</v>
      </c>
      <c r="H155" s="4" t="s">
        <v>42</v>
      </c>
      <c r="I155" s="4">
        <v>65235</v>
      </c>
      <c r="J155" s="4">
        <v>27.8</v>
      </c>
      <c r="K155" s="4" t="s">
        <v>117</v>
      </c>
      <c r="L155" s="4">
        <v>2022</v>
      </c>
    </row>
    <row r="156" spans="1:12" x14ac:dyDescent="0.3">
      <c r="A156" s="4" t="s">
        <v>252</v>
      </c>
      <c r="B156" s="4" t="s">
        <v>59</v>
      </c>
      <c r="C156" s="4" t="s">
        <v>60</v>
      </c>
      <c r="D156" s="4" t="s">
        <v>15</v>
      </c>
      <c r="E156" s="4" t="s">
        <v>33</v>
      </c>
      <c r="F156" s="4">
        <v>310.2</v>
      </c>
      <c r="G156" s="4">
        <v>39.6</v>
      </c>
      <c r="H156" s="4" t="s">
        <v>34</v>
      </c>
      <c r="I156" s="4">
        <v>69688</v>
      </c>
      <c r="J156" s="4">
        <v>11.8</v>
      </c>
      <c r="K156" s="4" t="s">
        <v>18</v>
      </c>
      <c r="L156" s="4">
        <v>2022</v>
      </c>
    </row>
    <row r="157" spans="1:12" x14ac:dyDescent="0.3">
      <c r="A157" s="4" t="s">
        <v>253</v>
      </c>
      <c r="B157" s="4" t="s">
        <v>62</v>
      </c>
      <c r="C157" s="4" t="s">
        <v>70</v>
      </c>
      <c r="D157" s="4" t="s">
        <v>15</v>
      </c>
      <c r="E157" s="4" t="s">
        <v>16</v>
      </c>
      <c r="F157" s="4">
        <v>296.39999999999998</v>
      </c>
      <c r="G157" s="4">
        <v>31</v>
      </c>
      <c r="H157" s="4" t="s">
        <v>34</v>
      </c>
      <c r="I157" s="4">
        <v>31600</v>
      </c>
      <c r="J157" s="4">
        <v>11.5</v>
      </c>
      <c r="K157" s="4" t="s">
        <v>254</v>
      </c>
      <c r="L157" s="4">
        <v>2021</v>
      </c>
    </row>
    <row r="158" spans="1:12" x14ac:dyDescent="0.3">
      <c r="A158" s="4" t="s">
        <v>255</v>
      </c>
      <c r="B158" s="4" t="s">
        <v>84</v>
      </c>
      <c r="C158" s="4" t="s">
        <v>81</v>
      </c>
      <c r="D158" s="4" t="s">
        <v>26</v>
      </c>
      <c r="E158" s="4" t="s">
        <v>22</v>
      </c>
      <c r="F158" s="4">
        <v>563.4</v>
      </c>
      <c r="G158" s="4">
        <v>27.1</v>
      </c>
      <c r="H158" s="4" t="s">
        <v>42</v>
      </c>
      <c r="I158" s="4">
        <v>29141</v>
      </c>
      <c r="J158" s="4">
        <v>27.6</v>
      </c>
      <c r="K158" s="4" t="s">
        <v>256</v>
      </c>
      <c r="L158" s="4">
        <v>2021</v>
      </c>
    </row>
    <row r="159" spans="1:12" x14ac:dyDescent="0.3">
      <c r="A159" s="4" t="s">
        <v>257</v>
      </c>
      <c r="B159" s="4" t="s">
        <v>20</v>
      </c>
      <c r="C159" s="4" t="s">
        <v>81</v>
      </c>
      <c r="D159" s="4" t="s">
        <v>15</v>
      </c>
      <c r="E159" s="4" t="s">
        <v>41</v>
      </c>
      <c r="F159" s="4">
        <v>485.8</v>
      </c>
      <c r="G159" s="4">
        <v>31.7</v>
      </c>
      <c r="H159" s="4" t="s">
        <v>42</v>
      </c>
      <c r="I159" s="4">
        <v>10680</v>
      </c>
      <c r="J159" s="4">
        <v>14.6</v>
      </c>
      <c r="K159" s="4" t="s">
        <v>130</v>
      </c>
      <c r="L159" s="4">
        <v>2023</v>
      </c>
    </row>
    <row r="160" spans="1:12" x14ac:dyDescent="0.3">
      <c r="A160" s="4" t="s">
        <v>258</v>
      </c>
      <c r="B160" s="4" t="s">
        <v>31</v>
      </c>
      <c r="C160" s="4" t="s">
        <v>81</v>
      </c>
      <c r="D160" s="4" t="s">
        <v>26</v>
      </c>
      <c r="E160" s="4" t="s">
        <v>27</v>
      </c>
      <c r="F160" s="4">
        <v>216.2</v>
      </c>
      <c r="G160" s="4">
        <v>19.5</v>
      </c>
      <c r="H160" s="4" t="s">
        <v>71</v>
      </c>
      <c r="I160" s="4">
        <v>81059</v>
      </c>
      <c r="J160" s="4">
        <v>5.6</v>
      </c>
      <c r="K160" s="4" t="s">
        <v>68</v>
      </c>
      <c r="L160" s="4">
        <v>2021</v>
      </c>
    </row>
    <row r="161" spans="1:12" x14ac:dyDescent="0.3">
      <c r="A161" s="4" t="s">
        <v>259</v>
      </c>
      <c r="B161" s="4" t="s">
        <v>62</v>
      </c>
      <c r="C161" s="4" t="s">
        <v>70</v>
      </c>
      <c r="D161" s="4" t="s">
        <v>15</v>
      </c>
      <c r="E161" s="4" t="s">
        <v>16</v>
      </c>
      <c r="F161" s="4">
        <v>319.39999999999998</v>
      </c>
      <c r="G161" s="4">
        <v>37.799999999999997</v>
      </c>
      <c r="H161" s="4" t="s">
        <v>28</v>
      </c>
      <c r="I161" s="4">
        <v>81960</v>
      </c>
      <c r="J161" s="4">
        <v>6.1</v>
      </c>
      <c r="K161" s="4" t="s">
        <v>225</v>
      </c>
      <c r="L161" s="4">
        <v>2022</v>
      </c>
    </row>
    <row r="162" spans="1:12" x14ac:dyDescent="0.3">
      <c r="A162" s="4" t="s">
        <v>260</v>
      </c>
      <c r="B162" s="4" t="s">
        <v>47</v>
      </c>
      <c r="C162" s="4" t="s">
        <v>107</v>
      </c>
      <c r="D162" s="4" t="s">
        <v>15</v>
      </c>
      <c r="E162" s="4" t="s">
        <v>22</v>
      </c>
      <c r="F162" s="4">
        <v>278.5</v>
      </c>
      <c r="G162" s="4">
        <v>33.1</v>
      </c>
      <c r="H162" s="4" t="s">
        <v>42</v>
      </c>
      <c r="I162" s="4">
        <v>24522</v>
      </c>
      <c r="J162" s="4">
        <v>15.7</v>
      </c>
      <c r="K162" s="4" t="s">
        <v>23</v>
      </c>
      <c r="L162" s="4">
        <v>2022</v>
      </c>
    </row>
    <row r="163" spans="1:12" x14ac:dyDescent="0.3">
      <c r="A163" s="4" t="s">
        <v>261</v>
      </c>
      <c r="B163" s="4" t="s">
        <v>39</v>
      </c>
      <c r="C163" s="4" t="s">
        <v>32</v>
      </c>
      <c r="D163" s="4" t="s">
        <v>21</v>
      </c>
      <c r="E163" s="4" t="s">
        <v>22</v>
      </c>
      <c r="F163" s="4">
        <v>1252</v>
      </c>
      <c r="G163" s="4">
        <v>33.9</v>
      </c>
      <c r="H163" s="4" t="s">
        <v>42</v>
      </c>
      <c r="I163" s="4">
        <v>84789</v>
      </c>
      <c r="J163" s="4">
        <v>45.8</v>
      </c>
      <c r="K163" s="4" t="s">
        <v>209</v>
      </c>
      <c r="L163" s="4">
        <v>2023</v>
      </c>
    </row>
    <row r="164" spans="1:12" x14ac:dyDescent="0.3">
      <c r="A164" s="4" t="s">
        <v>262</v>
      </c>
      <c r="B164" s="4" t="s">
        <v>31</v>
      </c>
      <c r="C164" s="4" t="s">
        <v>32</v>
      </c>
      <c r="D164" s="4" t="s">
        <v>15</v>
      </c>
      <c r="E164" s="4" t="s">
        <v>27</v>
      </c>
      <c r="F164" s="4">
        <v>287.10000000000002</v>
      </c>
      <c r="G164" s="4">
        <v>33.6</v>
      </c>
      <c r="H164" s="4" t="s">
        <v>191</v>
      </c>
      <c r="I164" s="4">
        <v>62809</v>
      </c>
      <c r="J164" s="4">
        <v>12.2</v>
      </c>
      <c r="K164" s="4" t="s">
        <v>45</v>
      </c>
      <c r="L164" s="4">
        <v>2021</v>
      </c>
    </row>
    <row r="165" spans="1:12" x14ac:dyDescent="0.3">
      <c r="A165" s="4" t="s">
        <v>263</v>
      </c>
      <c r="B165" s="4" t="s">
        <v>31</v>
      </c>
      <c r="C165" s="4" t="s">
        <v>25</v>
      </c>
      <c r="D165" s="4" t="s">
        <v>21</v>
      </c>
      <c r="E165" s="4" t="s">
        <v>41</v>
      </c>
      <c r="F165" s="4">
        <v>1592.1</v>
      </c>
      <c r="G165" s="4">
        <v>26.6</v>
      </c>
      <c r="H165" s="4" t="s">
        <v>71</v>
      </c>
      <c r="I165" s="4">
        <v>10024</v>
      </c>
      <c r="J165" s="4">
        <v>49</v>
      </c>
      <c r="K165" s="4" t="s">
        <v>43</v>
      </c>
      <c r="L165" s="4">
        <v>2022</v>
      </c>
    </row>
    <row r="166" spans="1:12" x14ac:dyDescent="0.3">
      <c r="A166" s="4" t="s">
        <v>264</v>
      </c>
      <c r="B166" s="4" t="s">
        <v>47</v>
      </c>
      <c r="C166" s="4" t="s">
        <v>70</v>
      </c>
      <c r="D166" s="4" t="s">
        <v>15</v>
      </c>
      <c r="E166" s="4" t="s">
        <v>22</v>
      </c>
      <c r="F166" s="4">
        <v>219.7</v>
      </c>
      <c r="G166" s="4">
        <v>34.799999999999997</v>
      </c>
      <c r="H166" s="4" t="s">
        <v>42</v>
      </c>
      <c r="I166" s="4">
        <v>48479</v>
      </c>
      <c r="J166" s="4">
        <v>15.5</v>
      </c>
      <c r="K166" s="4" t="s">
        <v>167</v>
      </c>
      <c r="L166" s="4">
        <v>2021</v>
      </c>
    </row>
    <row r="167" spans="1:12" x14ac:dyDescent="0.3">
      <c r="A167" s="4" t="s">
        <v>265</v>
      </c>
      <c r="B167" s="4" t="s">
        <v>59</v>
      </c>
      <c r="C167" s="4" t="s">
        <v>81</v>
      </c>
      <c r="D167" s="4" t="s">
        <v>15</v>
      </c>
      <c r="E167" s="4" t="s">
        <v>22</v>
      </c>
      <c r="F167" s="4">
        <v>335</v>
      </c>
      <c r="G167" s="4">
        <v>38.200000000000003</v>
      </c>
      <c r="H167" s="4" t="s">
        <v>34</v>
      </c>
      <c r="I167" s="4">
        <v>17882</v>
      </c>
      <c r="J167" s="4">
        <v>19.5</v>
      </c>
      <c r="K167" s="4" t="s">
        <v>266</v>
      </c>
      <c r="L167" s="4">
        <v>2023</v>
      </c>
    </row>
    <row r="168" spans="1:12" x14ac:dyDescent="0.3">
      <c r="A168" s="4" t="s">
        <v>267</v>
      </c>
      <c r="B168" s="4" t="s">
        <v>62</v>
      </c>
      <c r="C168" s="4" t="s">
        <v>70</v>
      </c>
      <c r="D168" s="4" t="s">
        <v>21</v>
      </c>
      <c r="E168" s="4" t="s">
        <v>33</v>
      </c>
      <c r="F168" s="4">
        <v>1302.9000000000001</v>
      </c>
      <c r="G168" s="4">
        <v>33.6</v>
      </c>
      <c r="H168" s="4" t="s">
        <v>17</v>
      </c>
      <c r="I168" s="4">
        <v>47894</v>
      </c>
      <c r="J168" s="4">
        <v>25.2</v>
      </c>
      <c r="K168" s="4" t="s">
        <v>163</v>
      </c>
      <c r="L168" s="4">
        <v>2022</v>
      </c>
    </row>
    <row r="169" spans="1:12" x14ac:dyDescent="0.3">
      <c r="A169" s="4" t="s">
        <v>268</v>
      </c>
      <c r="B169" s="4" t="s">
        <v>39</v>
      </c>
      <c r="C169" s="4" t="s">
        <v>81</v>
      </c>
      <c r="D169" s="4" t="s">
        <v>15</v>
      </c>
      <c r="E169" s="4" t="s">
        <v>16</v>
      </c>
      <c r="F169" s="4">
        <v>453.8</v>
      </c>
      <c r="G169" s="4">
        <v>33</v>
      </c>
      <c r="H169" s="4" t="s">
        <v>34</v>
      </c>
      <c r="I169" s="4">
        <v>17638</v>
      </c>
      <c r="J169" s="4">
        <v>11.6</v>
      </c>
      <c r="K169" s="4" t="s">
        <v>35</v>
      </c>
      <c r="L169" s="4">
        <v>2021</v>
      </c>
    </row>
    <row r="170" spans="1:12" x14ac:dyDescent="0.3">
      <c r="A170" s="4" t="s">
        <v>269</v>
      </c>
      <c r="B170" s="4" t="s">
        <v>47</v>
      </c>
      <c r="C170" s="4" t="s">
        <v>70</v>
      </c>
      <c r="D170" s="4" t="s">
        <v>15</v>
      </c>
      <c r="E170" s="4" t="s">
        <v>27</v>
      </c>
      <c r="F170" s="4">
        <v>246.3</v>
      </c>
      <c r="G170" s="4">
        <v>37.9</v>
      </c>
      <c r="H170" s="4" t="s">
        <v>34</v>
      </c>
      <c r="I170" s="4">
        <v>72875</v>
      </c>
      <c r="J170" s="4">
        <v>8</v>
      </c>
      <c r="K170" s="4" t="s">
        <v>73</v>
      </c>
      <c r="L170" s="4">
        <v>2021</v>
      </c>
    </row>
    <row r="171" spans="1:12" x14ac:dyDescent="0.3">
      <c r="A171" s="4" t="s">
        <v>270</v>
      </c>
      <c r="B171" s="4" t="s">
        <v>87</v>
      </c>
      <c r="C171" s="4" t="s">
        <v>40</v>
      </c>
      <c r="D171" s="4" t="s">
        <v>15</v>
      </c>
      <c r="E171" s="4" t="s">
        <v>41</v>
      </c>
      <c r="F171" s="4">
        <v>430.1</v>
      </c>
      <c r="G171" s="4">
        <v>35</v>
      </c>
      <c r="H171" s="4" t="s">
        <v>17</v>
      </c>
      <c r="I171" s="4">
        <v>46349</v>
      </c>
      <c r="J171" s="4">
        <v>18.7</v>
      </c>
      <c r="K171" s="4" t="s">
        <v>57</v>
      </c>
      <c r="L171" s="4">
        <v>2023</v>
      </c>
    </row>
    <row r="172" spans="1:12" x14ac:dyDescent="0.3">
      <c r="A172" s="4" t="s">
        <v>271</v>
      </c>
      <c r="B172" s="4" t="s">
        <v>66</v>
      </c>
      <c r="C172" s="4" t="s">
        <v>60</v>
      </c>
      <c r="D172" s="4" t="s">
        <v>21</v>
      </c>
      <c r="E172" s="4" t="s">
        <v>33</v>
      </c>
      <c r="F172" s="4">
        <v>1097.4000000000001</v>
      </c>
      <c r="G172" s="4">
        <v>24.8</v>
      </c>
      <c r="H172" s="4" t="s">
        <v>17</v>
      </c>
      <c r="I172" s="4">
        <v>20172</v>
      </c>
      <c r="J172" s="4">
        <v>22.7</v>
      </c>
      <c r="K172" s="4" t="s">
        <v>134</v>
      </c>
      <c r="L172" s="4">
        <v>2021</v>
      </c>
    </row>
    <row r="173" spans="1:12" x14ac:dyDescent="0.3">
      <c r="A173" s="4" t="s">
        <v>272</v>
      </c>
      <c r="B173" s="4" t="s">
        <v>31</v>
      </c>
      <c r="C173" s="4" t="s">
        <v>70</v>
      </c>
      <c r="D173" s="4" t="s">
        <v>26</v>
      </c>
      <c r="E173" s="4" t="s">
        <v>16</v>
      </c>
      <c r="F173" s="4">
        <v>567.1</v>
      </c>
      <c r="G173" s="4">
        <v>26.6</v>
      </c>
      <c r="H173" s="4" t="s">
        <v>42</v>
      </c>
      <c r="I173" s="4">
        <v>18069</v>
      </c>
      <c r="J173" s="4">
        <v>14.5</v>
      </c>
      <c r="K173" s="4" t="s">
        <v>266</v>
      </c>
      <c r="L173" s="4">
        <v>2021</v>
      </c>
    </row>
    <row r="174" spans="1:12" x14ac:dyDescent="0.3">
      <c r="A174" s="4" t="s">
        <v>273</v>
      </c>
      <c r="B174" s="4" t="s">
        <v>31</v>
      </c>
      <c r="C174" s="4" t="s">
        <v>25</v>
      </c>
      <c r="D174" s="4" t="s">
        <v>26</v>
      </c>
      <c r="E174" s="4" t="s">
        <v>22</v>
      </c>
      <c r="F174" s="4">
        <v>333.7</v>
      </c>
      <c r="G174" s="4">
        <v>20.5</v>
      </c>
      <c r="H174" s="4" t="s">
        <v>17</v>
      </c>
      <c r="I174" s="4">
        <v>11897</v>
      </c>
      <c r="J174" s="4">
        <v>20.6</v>
      </c>
      <c r="K174" s="4" t="s">
        <v>157</v>
      </c>
      <c r="L174" s="4">
        <v>2022</v>
      </c>
    </row>
    <row r="175" spans="1:12" x14ac:dyDescent="0.3">
      <c r="A175" s="4" t="s">
        <v>274</v>
      </c>
      <c r="B175" s="4" t="s">
        <v>39</v>
      </c>
      <c r="C175" s="4" t="s">
        <v>70</v>
      </c>
      <c r="D175" s="4" t="s">
        <v>26</v>
      </c>
      <c r="E175" s="4" t="s">
        <v>27</v>
      </c>
      <c r="F175" s="4">
        <v>560.6</v>
      </c>
      <c r="G175" s="4">
        <v>19.899999999999999</v>
      </c>
      <c r="H175" s="4" t="s">
        <v>28</v>
      </c>
      <c r="I175" s="4">
        <v>46366</v>
      </c>
      <c r="J175" s="4">
        <v>12.4</v>
      </c>
      <c r="K175" s="4" t="s">
        <v>165</v>
      </c>
      <c r="L175" s="4">
        <v>2022</v>
      </c>
    </row>
    <row r="176" spans="1:12" x14ac:dyDescent="0.3">
      <c r="A176" s="4" t="s">
        <v>275</v>
      </c>
      <c r="B176" s="4" t="s">
        <v>84</v>
      </c>
      <c r="C176" s="4" t="s">
        <v>14</v>
      </c>
      <c r="D176" s="4" t="s">
        <v>21</v>
      </c>
      <c r="E176" s="4" t="s">
        <v>33</v>
      </c>
      <c r="F176" s="4">
        <v>1305.4000000000001</v>
      </c>
      <c r="G176" s="4">
        <v>34.6</v>
      </c>
      <c r="H176" s="4" t="s">
        <v>28</v>
      </c>
      <c r="I176" s="4">
        <v>52917</v>
      </c>
      <c r="J176" s="4">
        <v>22.7</v>
      </c>
      <c r="K176" s="4" t="s">
        <v>57</v>
      </c>
      <c r="L176" s="4">
        <v>2022</v>
      </c>
    </row>
    <row r="177" spans="1:12" x14ac:dyDescent="0.3">
      <c r="A177" s="4" t="s">
        <v>276</v>
      </c>
      <c r="B177" s="4" t="s">
        <v>62</v>
      </c>
      <c r="C177" s="4" t="s">
        <v>60</v>
      </c>
      <c r="D177" s="4" t="s">
        <v>26</v>
      </c>
      <c r="E177" s="4" t="s">
        <v>27</v>
      </c>
      <c r="F177" s="4">
        <v>204.1</v>
      </c>
      <c r="G177" s="4">
        <v>19.100000000000001</v>
      </c>
      <c r="H177" s="4" t="s">
        <v>28</v>
      </c>
      <c r="I177" s="4">
        <v>75949</v>
      </c>
      <c r="J177" s="4">
        <v>8.9</v>
      </c>
      <c r="K177" s="4" t="s">
        <v>68</v>
      </c>
      <c r="L177" s="4">
        <v>2022</v>
      </c>
    </row>
    <row r="178" spans="1:12" x14ac:dyDescent="0.3">
      <c r="A178" s="4" t="s">
        <v>277</v>
      </c>
      <c r="B178" s="4" t="s">
        <v>31</v>
      </c>
      <c r="C178" s="4" t="s">
        <v>14</v>
      </c>
      <c r="D178" s="4" t="s">
        <v>26</v>
      </c>
      <c r="E178" s="4" t="s">
        <v>22</v>
      </c>
      <c r="F178" s="4">
        <v>485.1</v>
      </c>
      <c r="G178" s="4">
        <v>19.899999999999999</v>
      </c>
      <c r="H178" s="4" t="s">
        <v>34</v>
      </c>
      <c r="I178" s="4">
        <v>13662</v>
      </c>
      <c r="J178" s="4">
        <v>20.6</v>
      </c>
      <c r="K178" s="4" t="s">
        <v>68</v>
      </c>
      <c r="L178" s="4">
        <v>2023</v>
      </c>
    </row>
    <row r="179" spans="1:12" x14ac:dyDescent="0.3">
      <c r="A179" s="4" t="s">
        <v>278</v>
      </c>
      <c r="B179" s="4" t="s">
        <v>66</v>
      </c>
      <c r="C179" s="4" t="s">
        <v>32</v>
      </c>
      <c r="D179" s="4" t="s">
        <v>21</v>
      </c>
      <c r="E179" s="4" t="s">
        <v>22</v>
      </c>
      <c r="F179" s="4">
        <v>1193.9000000000001</v>
      </c>
      <c r="G179" s="4">
        <v>32.700000000000003</v>
      </c>
      <c r="H179" s="4" t="s">
        <v>34</v>
      </c>
      <c r="I179" s="4">
        <v>50953</v>
      </c>
      <c r="J179" s="4">
        <v>39.6</v>
      </c>
      <c r="K179" s="4" t="s">
        <v>29</v>
      </c>
      <c r="L179" s="4">
        <v>2021</v>
      </c>
    </row>
    <row r="180" spans="1:12" x14ac:dyDescent="0.3">
      <c r="A180" s="4" t="s">
        <v>279</v>
      </c>
      <c r="B180" s="4" t="s">
        <v>62</v>
      </c>
      <c r="C180" s="4" t="s">
        <v>107</v>
      </c>
      <c r="D180" s="4" t="s">
        <v>15</v>
      </c>
      <c r="E180" s="4" t="s">
        <v>22</v>
      </c>
      <c r="F180" s="4">
        <v>213.6</v>
      </c>
      <c r="G180" s="4">
        <v>31.6</v>
      </c>
      <c r="H180" s="4" t="s">
        <v>34</v>
      </c>
      <c r="I180" s="4">
        <v>69905</v>
      </c>
      <c r="J180" s="4">
        <v>12.9</v>
      </c>
      <c r="K180" s="4" t="s">
        <v>29</v>
      </c>
      <c r="L180" s="4">
        <v>2023</v>
      </c>
    </row>
    <row r="181" spans="1:12" x14ac:dyDescent="0.3">
      <c r="A181" s="4" t="s">
        <v>280</v>
      </c>
      <c r="B181" s="4" t="s">
        <v>47</v>
      </c>
      <c r="C181" s="4" t="s">
        <v>70</v>
      </c>
      <c r="D181" s="4" t="s">
        <v>26</v>
      </c>
      <c r="E181" s="4" t="s">
        <v>27</v>
      </c>
      <c r="F181" s="4">
        <v>359.3</v>
      </c>
      <c r="G181" s="4">
        <v>21.9</v>
      </c>
      <c r="H181" s="4" t="s">
        <v>34</v>
      </c>
      <c r="I181" s="4">
        <v>53717</v>
      </c>
      <c r="J181" s="4">
        <v>9.1999999999999993</v>
      </c>
      <c r="K181" s="4" t="s">
        <v>53</v>
      </c>
      <c r="L181" s="4">
        <v>2023</v>
      </c>
    </row>
    <row r="182" spans="1:12" x14ac:dyDescent="0.3">
      <c r="A182" s="4" t="s">
        <v>281</v>
      </c>
      <c r="B182" s="4" t="s">
        <v>84</v>
      </c>
      <c r="C182" s="4" t="s">
        <v>40</v>
      </c>
      <c r="D182" s="4" t="s">
        <v>26</v>
      </c>
      <c r="E182" s="4" t="s">
        <v>22</v>
      </c>
      <c r="F182" s="4">
        <v>384.2</v>
      </c>
      <c r="G182" s="4">
        <v>24.7</v>
      </c>
      <c r="H182" s="4" t="s">
        <v>71</v>
      </c>
      <c r="I182" s="4">
        <v>52945</v>
      </c>
      <c r="J182" s="4">
        <v>20.6</v>
      </c>
      <c r="K182" s="4" t="s">
        <v>88</v>
      </c>
      <c r="L182" s="4">
        <v>2023</v>
      </c>
    </row>
    <row r="183" spans="1:12" x14ac:dyDescent="0.3">
      <c r="A183" s="4" t="s">
        <v>282</v>
      </c>
      <c r="B183" s="4" t="s">
        <v>87</v>
      </c>
      <c r="C183" s="4" t="s">
        <v>60</v>
      </c>
      <c r="D183" s="4" t="s">
        <v>26</v>
      </c>
      <c r="E183" s="4" t="s">
        <v>27</v>
      </c>
      <c r="F183" s="4">
        <v>488.8</v>
      </c>
      <c r="G183" s="4">
        <v>25.2</v>
      </c>
      <c r="H183" s="4" t="s">
        <v>71</v>
      </c>
      <c r="I183" s="4">
        <v>21129</v>
      </c>
      <c r="J183" s="4">
        <v>12.4</v>
      </c>
      <c r="K183" s="4" t="s">
        <v>157</v>
      </c>
      <c r="L183" s="4">
        <v>2022</v>
      </c>
    </row>
    <row r="184" spans="1:12" x14ac:dyDescent="0.3">
      <c r="A184" s="4" t="s">
        <v>283</v>
      </c>
      <c r="B184" s="4" t="s">
        <v>284</v>
      </c>
      <c r="C184" s="4" t="s">
        <v>25</v>
      </c>
      <c r="D184" s="4" t="s">
        <v>21</v>
      </c>
      <c r="E184" s="4" t="s">
        <v>27</v>
      </c>
      <c r="F184" s="4">
        <v>1748.2</v>
      </c>
      <c r="G184" s="4">
        <v>25.2</v>
      </c>
      <c r="H184" s="4" t="s">
        <v>17</v>
      </c>
      <c r="I184" s="4">
        <v>41960</v>
      </c>
      <c r="J184" s="4">
        <v>29.9</v>
      </c>
      <c r="K184" s="4" t="s">
        <v>77</v>
      </c>
      <c r="L184" s="4">
        <v>2023</v>
      </c>
    </row>
    <row r="185" spans="1:12" x14ac:dyDescent="0.3">
      <c r="A185" s="4" t="s">
        <v>285</v>
      </c>
      <c r="B185" s="4" t="s">
        <v>39</v>
      </c>
      <c r="C185" s="4" t="s">
        <v>107</v>
      </c>
      <c r="D185" s="4" t="s">
        <v>15</v>
      </c>
      <c r="E185" s="4" t="s">
        <v>27</v>
      </c>
      <c r="F185" s="4">
        <v>476.2</v>
      </c>
      <c r="G185" s="4">
        <v>40.5</v>
      </c>
      <c r="H185" s="4" t="s">
        <v>67</v>
      </c>
      <c r="I185" s="4">
        <v>62345</v>
      </c>
      <c r="J185" s="4">
        <v>11.1</v>
      </c>
      <c r="K185" s="4" t="s">
        <v>266</v>
      </c>
      <c r="L185" s="4">
        <v>2022</v>
      </c>
    </row>
    <row r="186" spans="1:12" x14ac:dyDescent="0.3">
      <c r="A186" s="4" t="s">
        <v>286</v>
      </c>
      <c r="B186" s="4" t="s">
        <v>84</v>
      </c>
      <c r="C186" s="4" t="s">
        <v>107</v>
      </c>
      <c r="D186" s="4" t="s">
        <v>26</v>
      </c>
      <c r="E186" s="4" t="s">
        <v>41</v>
      </c>
      <c r="F186" s="4">
        <v>429.8</v>
      </c>
      <c r="G186" s="4">
        <v>23.3</v>
      </c>
      <c r="H186" s="4" t="s">
        <v>34</v>
      </c>
      <c r="I186" s="4">
        <v>60042</v>
      </c>
      <c r="J186" s="4">
        <v>21.1</v>
      </c>
      <c r="K186" s="4" t="s">
        <v>111</v>
      </c>
      <c r="L186" s="4">
        <v>2023</v>
      </c>
    </row>
    <row r="187" spans="1:12" x14ac:dyDescent="0.3">
      <c r="A187" s="4" t="s">
        <v>287</v>
      </c>
      <c r="B187" s="4" t="s">
        <v>66</v>
      </c>
      <c r="C187" s="4" t="s">
        <v>60</v>
      </c>
      <c r="D187" s="4" t="s">
        <v>21</v>
      </c>
      <c r="E187" s="4" t="s">
        <v>41</v>
      </c>
      <c r="F187" s="4">
        <v>1079</v>
      </c>
      <c r="G187" s="4">
        <v>27.3</v>
      </c>
      <c r="H187" s="4" t="s">
        <v>34</v>
      </c>
      <c r="I187" s="4">
        <v>67380</v>
      </c>
      <c r="J187" s="4">
        <v>36.799999999999997</v>
      </c>
      <c r="K187" s="4" t="s">
        <v>23</v>
      </c>
      <c r="L187" s="4">
        <v>2023</v>
      </c>
    </row>
    <row r="188" spans="1:12" x14ac:dyDescent="0.3">
      <c r="A188" s="4" t="s">
        <v>288</v>
      </c>
      <c r="B188" s="4" t="s">
        <v>84</v>
      </c>
      <c r="C188" s="4" t="s">
        <v>81</v>
      </c>
      <c r="D188" s="4" t="s">
        <v>26</v>
      </c>
      <c r="E188" s="4" t="s">
        <v>16</v>
      </c>
      <c r="F188" s="4">
        <v>480.2</v>
      </c>
      <c r="G188" s="4">
        <v>27.3</v>
      </c>
      <c r="H188" s="4" t="s">
        <v>34</v>
      </c>
      <c r="I188" s="4">
        <v>30160</v>
      </c>
      <c r="J188" s="4">
        <v>14.8</v>
      </c>
      <c r="K188" s="4" t="s">
        <v>35</v>
      </c>
      <c r="L188" s="4">
        <v>2022</v>
      </c>
    </row>
    <row r="189" spans="1:12" x14ac:dyDescent="0.3">
      <c r="A189" s="4" t="s">
        <v>289</v>
      </c>
      <c r="B189" s="4" t="s">
        <v>20</v>
      </c>
      <c r="C189" s="4" t="s">
        <v>81</v>
      </c>
      <c r="D189" s="4" t="s">
        <v>21</v>
      </c>
      <c r="E189" s="4" t="s">
        <v>16</v>
      </c>
      <c r="F189" s="4">
        <v>842.1</v>
      </c>
      <c r="G189" s="4">
        <v>34.5</v>
      </c>
      <c r="H189" s="4" t="s">
        <v>17</v>
      </c>
      <c r="I189" s="4">
        <v>34670</v>
      </c>
      <c r="J189" s="4">
        <v>20.8</v>
      </c>
      <c r="K189" s="4" t="s">
        <v>161</v>
      </c>
      <c r="L189" s="4">
        <v>2023</v>
      </c>
    </row>
    <row r="190" spans="1:12" x14ac:dyDescent="0.3">
      <c r="A190" s="4" t="s">
        <v>290</v>
      </c>
      <c r="B190" s="4" t="s">
        <v>84</v>
      </c>
      <c r="C190" s="4" t="s">
        <v>25</v>
      </c>
      <c r="D190" s="4" t="s">
        <v>21</v>
      </c>
      <c r="E190" s="4" t="s">
        <v>27</v>
      </c>
      <c r="F190" s="4">
        <v>1071.0999999999999</v>
      </c>
      <c r="G190" s="4">
        <v>30.2</v>
      </c>
      <c r="H190" s="4" t="s">
        <v>34</v>
      </c>
      <c r="I190" s="4">
        <v>18570</v>
      </c>
      <c r="J190" s="4" t="s">
        <v>291</v>
      </c>
      <c r="K190" s="4" t="s">
        <v>90</v>
      </c>
      <c r="L190" s="4">
        <v>2021</v>
      </c>
    </row>
    <row r="191" spans="1:12" x14ac:dyDescent="0.3">
      <c r="A191" s="4" t="s">
        <v>292</v>
      </c>
      <c r="B191" s="4" t="s">
        <v>39</v>
      </c>
      <c r="C191" s="4" t="s">
        <v>14</v>
      </c>
      <c r="D191" s="4" t="s">
        <v>15</v>
      </c>
      <c r="E191" s="4" t="s">
        <v>27</v>
      </c>
      <c r="F191" s="4">
        <v>267.7</v>
      </c>
      <c r="G191" s="4">
        <v>32.799999999999997</v>
      </c>
      <c r="H191" s="4" t="s">
        <v>17</v>
      </c>
      <c r="I191" s="4">
        <v>39824</v>
      </c>
      <c r="J191" s="4">
        <v>9.8000000000000007</v>
      </c>
      <c r="K191" s="4" t="s">
        <v>79</v>
      </c>
      <c r="L191" s="4">
        <v>2023</v>
      </c>
    </row>
    <row r="192" spans="1:12" x14ac:dyDescent="0.3">
      <c r="A192" s="4" t="s">
        <v>293</v>
      </c>
      <c r="B192" s="4" t="s">
        <v>59</v>
      </c>
      <c r="C192" s="4" t="s">
        <v>14</v>
      </c>
      <c r="D192" s="4" t="s">
        <v>15</v>
      </c>
      <c r="E192" s="4" t="s">
        <v>41</v>
      </c>
      <c r="F192" s="4">
        <v>322.10000000000002</v>
      </c>
      <c r="G192" s="4">
        <v>41.2</v>
      </c>
      <c r="H192" s="4" t="s">
        <v>42</v>
      </c>
      <c r="I192" s="4">
        <v>44764</v>
      </c>
      <c r="J192" s="4">
        <v>11.6</v>
      </c>
      <c r="K192" s="4" t="s">
        <v>57</v>
      </c>
      <c r="L192" s="4">
        <v>2022</v>
      </c>
    </row>
    <row r="193" spans="1:12" x14ac:dyDescent="0.3">
      <c r="A193" s="4" t="s">
        <v>294</v>
      </c>
      <c r="B193" s="4" t="s">
        <v>66</v>
      </c>
      <c r="C193" s="4" t="s">
        <v>14</v>
      </c>
      <c r="D193" s="4" t="s">
        <v>21</v>
      </c>
      <c r="E193" s="4" t="s">
        <v>27</v>
      </c>
      <c r="F193" s="4">
        <v>1032.2</v>
      </c>
      <c r="G193" s="4">
        <v>32.1</v>
      </c>
      <c r="H193" s="4" t="s">
        <v>17</v>
      </c>
      <c r="I193" s="4">
        <v>78319</v>
      </c>
      <c r="J193" s="4">
        <v>16.3</v>
      </c>
      <c r="K193" s="4" t="s">
        <v>225</v>
      </c>
      <c r="L193" s="4">
        <v>2021</v>
      </c>
    </row>
    <row r="194" spans="1:12" x14ac:dyDescent="0.3">
      <c r="A194" s="4" t="s">
        <v>295</v>
      </c>
      <c r="B194" s="4" t="s">
        <v>20</v>
      </c>
      <c r="C194" s="4" t="s">
        <v>60</v>
      </c>
      <c r="D194" s="4" t="s">
        <v>21</v>
      </c>
      <c r="E194" s="4" t="s">
        <v>16</v>
      </c>
      <c r="F194" s="4">
        <v>1676.7</v>
      </c>
      <c r="G194" s="4">
        <v>24.1</v>
      </c>
      <c r="H194" s="4" t="s">
        <v>17</v>
      </c>
      <c r="I194" s="4">
        <v>79491</v>
      </c>
      <c r="J194" s="4">
        <v>36.4</v>
      </c>
      <c r="K194" s="4" t="s">
        <v>134</v>
      </c>
      <c r="L194" s="4">
        <v>2023</v>
      </c>
    </row>
    <row r="195" spans="1:12" x14ac:dyDescent="0.3">
      <c r="A195" s="4" t="s">
        <v>296</v>
      </c>
      <c r="B195" s="4" t="s">
        <v>47</v>
      </c>
      <c r="C195" s="4" t="s">
        <v>60</v>
      </c>
      <c r="D195" s="4" t="s">
        <v>21</v>
      </c>
      <c r="E195" s="4" t="s">
        <v>27</v>
      </c>
      <c r="F195" s="4">
        <v>1268</v>
      </c>
      <c r="G195" s="4">
        <v>26.1</v>
      </c>
      <c r="H195" s="4" t="s">
        <v>17</v>
      </c>
      <c r="I195" s="4">
        <v>33463</v>
      </c>
      <c r="J195" s="4">
        <v>25.5</v>
      </c>
      <c r="K195" s="4" t="s">
        <v>119</v>
      </c>
      <c r="L195" s="4">
        <v>2022</v>
      </c>
    </row>
    <row r="196" spans="1:12" x14ac:dyDescent="0.3">
      <c r="A196" s="4" t="s">
        <v>297</v>
      </c>
      <c r="B196" s="4" t="s">
        <v>59</v>
      </c>
      <c r="C196" s="4" t="s">
        <v>14</v>
      </c>
      <c r="D196" s="4" t="s">
        <v>15</v>
      </c>
      <c r="E196" s="4" t="s">
        <v>16</v>
      </c>
      <c r="F196" s="4">
        <v>437.2</v>
      </c>
      <c r="G196" s="4">
        <v>36.799999999999997</v>
      </c>
      <c r="H196" s="4" t="s">
        <v>28</v>
      </c>
      <c r="I196" s="4">
        <v>21513</v>
      </c>
      <c r="J196" s="4">
        <v>16.8</v>
      </c>
      <c r="K196" s="4" t="s">
        <v>48</v>
      </c>
      <c r="L196" s="4">
        <v>2022</v>
      </c>
    </row>
    <row r="197" spans="1:12" x14ac:dyDescent="0.3">
      <c r="A197" s="4" t="s">
        <v>298</v>
      </c>
      <c r="B197" s="4" t="s">
        <v>47</v>
      </c>
      <c r="C197" s="4" t="s">
        <v>81</v>
      </c>
      <c r="D197" s="4" t="s">
        <v>21</v>
      </c>
      <c r="E197" s="4" t="s">
        <v>33</v>
      </c>
      <c r="F197" s="4">
        <v>1469.3</v>
      </c>
      <c r="G197" s="4">
        <v>26</v>
      </c>
      <c r="H197" s="4" t="s">
        <v>28</v>
      </c>
      <c r="I197" s="4">
        <v>44764</v>
      </c>
      <c r="J197" s="4">
        <v>34.5</v>
      </c>
      <c r="K197" s="4" t="s">
        <v>95</v>
      </c>
      <c r="L197" s="4">
        <v>2022</v>
      </c>
    </row>
    <row r="198" spans="1:12" x14ac:dyDescent="0.3">
      <c r="A198" s="4" t="s">
        <v>299</v>
      </c>
      <c r="B198" s="4" t="s">
        <v>20</v>
      </c>
      <c r="C198" s="4" t="s">
        <v>25</v>
      </c>
      <c r="D198" s="4" t="s">
        <v>26</v>
      </c>
      <c r="E198" s="4" t="s">
        <v>16</v>
      </c>
      <c r="F198" s="4">
        <v>677</v>
      </c>
      <c r="G198" s="4">
        <v>21</v>
      </c>
      <c r="H198" s="4" t="s">
        <v>17</v>
      </c>
      <c r="I198" s="4">
        <v>28140</v>
      </c>
      <c r="J198" s="4">
        <v>16.600000000000001</v>
      </c>
      <c r="K198" s="4" t="s">
        <v>82</v>
      </c>
      <c r="L198" s="4">
        <v>2021</v>
      </c>
    </row>
    <row r="199" spans="1:12" x14ac:dyDescent="0.3">
      <c r="A199" s="4" t="s">
        <v>300</v>
      </c>
      <c r="B199" s="4" t="s">
        <v>13</v>
      </c>
      <c r="C199" s="4" t="s">
        <v>60</v>
      </c>
      <c r="D199" s="4" t="s">
        <v>26</v>
      </c>
      <c r="E199" s="4" t="s">
        <v>41</v>
      </c>
      <c r="F199" s="4">
        <v>402.7</v>
      </c>
      <c r="G199" s="4">
        <v>23</v>
      </c>
      <c r="H199" s="4" t="s">
        <v>34</v>
      </c>
      <c r="I199" s="4">
        <v>61152</v>
      </c>
      <c r="J199" s="4">
        <v>18.100000000000001</v>
      </c>
      <c r="K199" s="4" t="s">
        <v>57</v>
      </c>
      <c r="L199" s="4">
        <v>2022</v>
      </c>
    </row>
    <row r="200" spans="1:12" x14ac:dyDescent="0.3">
      <c r="A200" s="4" t="s">
        <v>301</v>
      </c>
      <c r="B200" s="4" t="s">
        <v>62</v>
      </c>
      <c r="C200" s="4" t="s">
        <v>25</v>
      </c>
      <c r="D200" s="4" t="s">
        <v>21</v>
      </c>
      <c r="E200" s="4" t="s">
        <v>41</v>
      </c>
      <c r="F200" s="4">
        <v>1278.2</v>
      </c>
      <c r="G200" s="4">
        <v>29</v>
      </c>
      <c r="H200" s="4" t="s">
        <v>100</v>
      </c>
      <c r="I200" s="4">
        <v>40020</v>
      </c>
      <c r="J200" s="4">
        <v>40.6</v>
      </c>
      <c r="K200" s="4" t="s">
        <v>122</v>
      </c>
      <c r="L200" s="4">
        <v>2023</v>
      </c>
    </row>
    <row r="201" spans="1:12" x14ac:dyDescent="0.3">
      <c r="A201" s="4" t="s">
        <v>302</v>
      </c>
      <c r="B201" s="4" t="s">
        <v>39</v>
      </c>
      <c r="C201" s="4" t="s">
        <v>25</v>
      </c>
      <c r="D201" s="4" t="s">
        <v>15</v>
      </c>
      <c r="E201" s="4" t="s">
        <v>27</v>
      </c>
      <c r="F201" s="4">
        <v>461.9</v>
      </c>
      <c r="G201" s="4">
        <v>31</v>
      </c>
      <c r="H201" s="4" t="s">
        <v>42</v>
      </c>
      <c r="I201" s="4">
        <v>48669</v>
      </c>
      <c r="J201" s="4">
        <v>9.3000000000000007</v>
      </c>
      <c r="K201" s="4" t="s">
        <v>167</v>
      </c>
      <c r="L201" s="4">
        <v>2021</v>
      </c>
    </row>
    <row r="202" spans="1:12" x14ac:dyDescent="0.3">
      <c r="A202" s="4" t="s">
        <v>303</v>
      </c>
      <c r="B202" s="4" t="s">
        <v>87</v>
      </c>
      <c r="C202" s="4" t="s">
        <v>25</v>
      </c>
      <c r="D202" s="4" t="s">
        <v>15</v>
      </c>
      <c r="E202" s="4" t="s">
        <v>27</v>
      </c>
      <c r="F202" s="4">
        <v>245</v>
      </c>
      <c r="G202" s="4">
        <v>33.9</v>
      </c>
      <c r="H202" s="4" t="s">
        <v>42</v>
      </c>
      <c r="I202" s="4">
        <v>16950</v>
      </c>
      <c r="J202" s="4" t="s">
        <v>304</v>
      </c>
      <c r="K202" s="4" t="s">
        <v>90</v>
      </c>
      <c r="L202" s="4">
        <v>2022</v>
      </c>
    </row>
    <row r="203" spans="1:12" x14ac:dyDescent="0.3">
      <c r="A203" s="4" t="s">
        <v>305</v>
      </c>
      <c r="B203" s="4" t="s">
        <v>13</v>
      </c>
      <c r="C203" s="4" t="s">
        <v>60</v>
      </c>
      <c r="D203" s="4" t="s">
        <v>21</v>
      </c>
      <c r="E203" s="4" t="s">
        <v>33</v>
      </c>
      <c r="F203" s="4">
        <v>931.9</v>
      </c>
      <c r="G203" s="4">
        <v>28.6</v>
      </c>
      <c r="H203" s="4" t="s">
        <v>17</v>
      </c>
      <c r="I203" s="4">
        <v>51027</v>
      </c>
      <c r="J203" s="4">
        <v>22.3</v>
      </c>
      <c r="K203" s="4" t="s">
        <v>139</v>
      </c>
      <c r="L203" s="4">
        <v>2023</v>
      </c>
    </row>
    <row r="204" spans="1:12" x14ac:dyDescent="0.3">
      <c r="A204" s="4" t="s">
        <v>306</v>
      </c>
      <c r="B204" s="4" t="s">
        <v>87</v>
      </c>
      <c r="C204" s="4" t="s">
        <v>107</v>
      </c>
      <c r="D204" s="4" t="s">
        <v>26</v>
      </c>
      <c r="E204" s="4" t="s">
        <v>22</v>
      </c>
      <c r="F204" s="4">
        <v>572.9</v>
      </c>
      <c r="G204" s="4">
        <v>23.8</v>
      </c>
      <c r="H204" s="4" t="s">
        <v>17</v>
      </c>
      <c r="I204" s="4">
        <v>40625</v>
      </c>
      <c r="J204" s="4">
        <v>25.1</v>
      </c>
      <c r="K204" s="4" t="s">
        <v>35</v>
      </c>
      <c r="L204" s="4">
        <v>2021</v>
      </c>
    </row>
    <row r="205" spans="1:12" x14ac:dyDescent="0.3">
      <c r="A205" s="4" t="s">
        <v>307</v>
      </c>
      <c r="B205" s="4" t="s">
        <v>13</v>
      </c>
      <c r="C205" s="4" t="s">
        <v>60</v>
      </c>
      <c r="D205" s="4" t="s">
        <v>21</v>
      </c>
      <c r="E205" s="4" t="s">
        <v>16</v>
      </c>
      <c r="F205" s="4">
        <v>1208.9000000000001</v>
      </c>
      <c r="G205" s="4">
        <v>32.5</v>
      </c>
      <c r="H205" s="4" t="s">
        <v>42</v>
      </c>
      <c r="I205" s="4">
        <v>36833</v>
      </c>
      <c r="J205" s="4">
        <v>32.6</v>
      </c>
      <c r="K205" s="4" t="s">
        <v>228</v>
      </c>
      <c r="L205" s="4">
        <v>2022</v>
      </c>
    </row>
    <row r="206" spans="1:12" x14ac:dyDescent="0.3">
      <c r="A206" s="4" t="s">
        <v>308</v>
      </c>
      <c r="B206" s="4" t="s">
        <v>20</v>
      </c>
      <c r="C206" s="4" t="s">
        <v>32</v>
      </c>
      <c r="D206" s="4" t="s">
        <v>15</v>
      </c>
      <c r="E206" s="4" t="s">
        <v>27</v>
      </c>
      <c r="F206" s="4">
        <v>239.9</v>
      </c>
      <c r="G206" s="4">
        <v>40.299999999999997</v>
      </c>
      <c r="H206" s="4" t="s">
        <v>17</v>
      </c>
      <c r="I206" s="4">
        <v>21742</v>
      </c>
      <c r="J206" s="4">
        <v>7.6</v>
      </c>
      <c r="K206" s="4" t="s">
        <v>180</v>
      </c>
      <c r="L206" s="4">
        <v>2021</v>
      </c>
    </row>
    <row r="207" spans="1:12" x14ac:dyDescent="0.3">
      <c r="A207" s="4" t="s">
        <v>309</v>
      </c>
      <c r="B207" s="4" t="s">
        <v>39</v>
      </c>
      <c r="C207" s="4" t="s">
        <v>14</v>
      </c>
      <c r="D207" s="4" t="s">
        <v>21</v>
      </c>
      <c r="E207" s="4" t="s">
        <v>16</v>
      </c>
      <c r="F207" s="4">
        <v>1263</v>
      </c>
      <c r="G207" s="4">
        <v>31.9</v>
      </c>
      <c r="H207" s="4" t="s">
        <v>42</v>
      </c>
      <c r="I207" s="4">
        <v>48959</v>
      </c>
      <c r="J207" s="4">
        <v>33</v>
      </c>
      <c r="K207" s="4" t="s">
        <v>82</v>
      </c>
      <c r="L207" s="4">
        <v>2022</v>
      </c>
    </row>
    <row r="208" spans="1:12" x14ac:dyDescent="0.3">
      <c r="A208" s="4" t="s">
        <v>310</v>
      </c>
      <c r="B208" s="4" t="s">
        <v>31</v>
      </c>
      <c r="C208" s="4" t="s">
        <v>70</v>
      </c>
      <c r="D208" s="4" t="s">
        <v>26</v>
      </c>
      <c r="E208" s="4" t="s">
        <v>41</v>
      </c>
      <c r="F208" s="4">
        <v>668.7</v>
      </c>
      <c r="G208" s="4">
        <v>25.3</v>
      </c>
      <c r="H208" s="4" t="s">
        <v>17</v>
      </c>
      <c r="I208" s="4">
        <v>10481</v>
      </c>
      <c r="J208" s="4">
        <v>25.4</v>
      </c>
      <c r="K208" s="4" t="s">
        <v>157</v>
      </c>
      <c r="L208" s="4">
        <v>2021</v>
      </c>
    </row>
    <row r="209" spans="1:12" x14ac:dyDescent="0.3">
      <c r="A209" s="4" t="s">
        <v>311</v>
      </c>
      <c r="B209" s="4" t="s">
        <v>39</v>
      </c>
      <c r="C209" s="4" t="s">
        <v>25</v>
      </c>
      <c r="D209" s="4" t="s">
        <v>21</v>
      </c>
      <c r="E209" s="4" t="s">
        <v>22</v>
      </c>
      <c r="F209" s="4">
        <v>1393.9</v>
      </c>
      <c r="G209" s="4">
        <v>28.9</v>
      </c>
      <c r="H209" s="4" t="s">
        <v>17</v>
      </c>
      <c r="I209" s="4">
        <v>26845</v>
      </c>
      <c r="J209" s="4">
        <v>42.2</v>
      </c>
      <c r="K209" s="4" t="s">
        <v>228</v>
      </c>
      <c r="L209" s="4">
        <v>2021</v>
      </c>
    </row>
    <row r="210" spans="1:12" x14ac:dyDescent="0.3">
      <c r="A210" s="4" t="s">
        <v>312</v>
      </c>
      <c r="B210" s="4" t="s">
        <v>47</v>
      </c>
      <c r="C210" s="4" t="s">
        <v>25</v>
      </c>
      <c r="D210" s="4" t="s">
        <v>21</v>
      </c>
      <c r="E210" s="4" t="s">
        <v>41</v>
      </c>
      <c r="F210" s="4">
        <v>1303.9000000000001</v>
      </c>
      <c r="G210" s="4">
        <v>27.2</v>
      </c>
      <c r="H210" s="4" t="s">
        <v>34</v>
      </c>
      <c r="I210" s="4">
        <v>52466</v>
      </c>
      <c r="J210" s="4">
        <v>43.5</v>
      </c>
      <c r="K210" s="4" t="s">
        <v>209</v>
      </c>
      <c r="L210" s="4">
        <v>2021</v>
      </c>
    </row>
    <row r="211" spans="1:12" x14ac:dyDescent="0.3">
      <c r="A211" s="4" t="s">
        <v>313</v>
      </c>
      <c r="B211" s="4" t="s">
        <v>66</v>
      </c>
      <c r="C211" s="4" t="s">
        <v>70</v>
      </c>
      <c r="D211" s="4" t="s">
        <v>15</v>
      </c>
      <c r="E211" s="4" t="s">
        <v>27</v>
      </c>
      <c r="F211" s="4">
        <v>266.3</v>
      </c>
      <c r="G211" s="4">
        <v>33.6</v>
      </c>
      <c r="H211" s="4" t="s">
        <v>17</v>
      </c>
      <c r="I211" s="4">
        <v>50867</v>
      </c>
      <c r="J211" s="4">
        <v>8.6</v>
      </c>
      <c r="K211" s="4" t="s">
        <v>50</v>
      </c>
      <c r="L211" s="4">
        <v>2021</v>
      </c>
    </row>
    <row r="212" spans="1:12" x14ac:dyDescent="0.3">
      <c r="A212" s="4" t="s">
        <v>314</v>
      </c>
      <c r="B212" s="4" t="s">
        <v>20</v>
      </c>
      <c r="C212" s="4" t="s">
        <v>60</v>
      </c>
      <c r="D212" s="4" t="s">
        <v>21</v>
      </c>
      <c r="E212" s="4" t="s">
        <v>16</v>
      </c>
      <c r="F212" s="4"/>
      <c r="G212" s="4">
        <v>31.4</v>
      </c>
      <c r="H212" s="4" t="s">
        <v>34</v>
      </c>
      <c r="I212" s="4">
        <v>61616</v>
      </c>
      <c r="J212" s="4">
        <v>38.4</v>
      </c>
      <c r="K212" s="4" t="s">
        <v>139</v>
      </c>
      <c r="L212" s="4">
        <v>2022</v>
      </c>
    </row>
    <row r="213" spans="1:12" x14ac:dyDescent="0.3">
      <c r="A213" s="4" t="s">
        <v>315</v>
      </c>
      <c r="B213" s="4" t="s">
        <v>59</v>
      </c>
      <c r="C213" s="4" t="s">
        <v>60</v>
      </c>
      <c r="D213" s="4" t="s">
        <v>21</v>
      </c>
      <c r="E213" s="4" t="s">
        <v>41</v>
      </c>
      <c r="F213" s="4">
        <v>1100.7</v>
      </c>
      <c r="G213" s="4">
        <v>31.8</v>
      </c>
      <c r="H213" s="4" t="s">
        <v>42</v>
      </c>
      <c r="I213" s="4">
        <v>78435</v>
      </c>
      <c r="J213" s="4">
        <v>36</v>
      </c>
      <c r="K213" s="4" t="s">
        <v>77</v>
      </c>
      <c r="L213" s="4">
        <v>2023</v>
      </c>
    </row>
    <row r="214" spans="1:12" x14ac:dyDescent="0.3">
      <c r="A214" s="4" t="s">
        <v>316</v>
      </c>
      <c r="B214" s="4" t="s">
        <v>47</v>
      </c>
      <c r="C214" s="4" t="s">
        <v>70</v>
      </c>
      <c r="D214" s="4" t="s">
        <v>26</v>
      </c>
      <c r="E214" s="4" t="s">
        <v>41</v>
      </c>
      <c r="F214" s="4">
        <v>327.5</v>
      </c>
      <c r="G214" s="4">
        <v>21.3</v>
      </c>
      <c r="H214" s="4" t="s">
        <v>17</v>
      </c>
      <c r="I214" s="4">
        <v>79011</v>
      </c>
      <c r="J214" s="4">
        <v>18.2</v>
      </c>
      <c r="K214" s="4" t="s">
        <v>18</v>
      </c>
      <c r="L214" s="4">
        <v>2023</v>
      </c>
    </row>
    <row r="215" spans="1:12" x14ac:dyDescent="0.3">
      <c r="A215" s="4" t="s">
        <v>317</v>
      </c>
      <c r="B215" s="4" t="s">
        <v>39</v>
      </c>
      <c r="C215" s="4" t="s">
        <v>14</v>
      </c>
      <c r="D215" s="4" t="s">
        <v>26</v>
      </c>
      <c r="E215" s="4" t="s">
        <v>33</v>
      </c>
      <c r="F215" s="4">
        <v>536.79999999999995</v>
      </c>
      <c r="G215" s="4">
        <v>24</v>
      </c>
      <c r="H215" s="4" t="s">
        <v>17</v>
      </c>
      <c r="I215" s="4">
        <v>22489</v>
      </c>
      <c r="J215" s="4">
        <v>16.2</v>
      </c>
      <c r="K215" s="4" t="s">
        <v>88</v>
      </c>
      <c r="L215" s="4">
        <v>2023</v>
      </c>
    </row>
    <row r="216" spans="1:12" x14ac:dyDescent="0.3">
      <c r="A216" s="4" t="s">
        <v>318</v>
      </c>
      <c r="B216" s="4" t="s">
        <v>47</v>
      </c>
      <c r="C216" s="4" t="s">
        <v>25</v>
      </c>
      <c r="D216" s="4" t="s">
        <v>26</v>
      </c>
      <c r="E216" s="4" t="s">
        <v>41</v>
      </c>
      <c r="F216" s="4">
        <v>634.70000000000005</v>
      </c>
      <c r="G216" s="4">
        <v>21.3</v>
      </c>
      <c r="H216" s="4" t="s">
        <v>17</v>
      </c>
      <c r="I216" s="4">
        <v>24309</v>
      </c>
      <c r="J216" s="4">
        <v>19.8</v>
      </c>
      <c r="K216" s="4" t="s">
        <v>50</v>
      </c>
      <c r="L216" s="4">
        <v>2021</v>
      </c>
    </row>
    <row r="217" spans="1:12" x14ac:dyDescent="0.3">
      <c r="A217" s="4" t="s">
        <v>319</v>
      </c>
      <c r="B217" s="4" t="s">
        <v>84</v>
      </c>
      <c r="C217" s="4" t="s">
        <v>25</v>
      </c>
      <c r="D217" s="4" t="s">
        <v>15</v>
      </c>
      <c r="E217" s="4" t="s">
        <v>27</v>
      </c>
      <c r="F217" s="4">
        <v>411.1</v>
      </c>
      <c r="G217" s="4">
        <v>34.799999999999997</v>
      </c>
      <c r="H217" s="4" t="s">
        <v>28</v>
      </c>
      <c r="I217" s="4">
        <v>50510</v>
      </c>
      <c r="J217" s="4">
        <v>12.7</v>
      </c>
      <c r="K217" s="4" t="s">
        <v>117</v>
      </c>
      <c r="L217" s="4">
        <v>2022</v>
      </c>
    </row>
    <row r="218" spans="1:12" x14ac:dyDescent="0.3">
      <c r="A218" s="4" t="s">
        <v>320</v>
      </c>
      <c r="B218" s="4" t="s">
        <v>47</v>
      </c>
      <c r="C218" s="4" t="s">
        <v>81</v>
      </c>
      <c r="D218" s="4" t="s">
        <v>26</v>
      </c>
      <c r="E218" s="4" t="s">
        <v>16</v>
      </c>
      <c r="F218" s="4">
        <v>379.8</v>
      </c>
      <c r="G218" s="4">
        <v>26.8</v>
      </c>
      <c r="H218" s="4" t="s">
        <v>42</v>
      </c>
      <c r="I218" s="4">
        <v>15593</v>
      </c>
      <c r="J218" s="4">
        <v>16.899999999999999</v>
      </c>
      <c r="K218" s="4" t="s">
        <v>122</v>
      </c>
      <c r="L218" s="4">
        <v>2022</v>
      </c>
    </row>
    <row r="219" spans="1:12" x14ac:dyDescent="0.3">
      <c r="A219" s="4" t="s">
        <v>321</v>
      </c>
      <c r="B219" s="4" t="s">
        <v>39</v>
      </c>
      <c r="C219" s="4" t="s">
        <v>81</v>
      </c>
      <c r="D219" s="4" t="s">
        <v>26</v>
      </c>
      <c r="E219" s="4" t="s">
        <v>33</v>
      </c>
      <c r="F219" s="4">
        <v>222.9</v>
      </c>
      <c r="G219" s="4">
        <v>26.6</v>
      </c>
      <c r="H219" s="4" t="s">
        <v>28</v>
      </c>
      <c r="I219" s="4">
        <v>9249</v>
      </c>
      <c r="J219" s="4">
        <v>8.5</v>
      </c>
      <c r="K219" s="4" t="s">
        <v>90</v>
      </c>
      <c r="L219" s="4">
        <v>2023</v>
      </c>
    </row>
    <row r="220" spans="1:12" x14ac:dyDescent="0.3">
      <c r="A220" s="4" t="s">
        <v>322</v>
      </c>
      <c r="B220" s="4" t="s">
        <v>20</v>
      </c>
      <c r="C220" s="4" t="s">
        <v>40</v>
      </c>
      <c r="D220" s="4" t="s">
        <v>21</v>
      </c>
      <c r="E220" s="4" t="s">
        <v>41</v>
      </c>
      <c r="F220" s="4">
        <v>1129.9000000000001</v>
      </c>
      <c r="G220" s="4">
        <v>28.2</v>
      </c>
      <c r="H220" s="4" t="s">
        <v>28</v>
      </c>
      <c r="I220" s="4">
        <v>46446</v>
      </c>
      <c r="J220" s="4">
        <v>37.700000000000003</v>
      </c>
      <c r="K220" s="4" t="s">
        <v>111</v>
      </c>
      <c r="L220" s="4">
        <v>2022</v>
      </c>
    </row>
    <row r="221" spans="1:12" x14ac:dyDescent="0.3">
      <c r="A221" s="4" t="s">
        <v>323</v>
      </c>
      <c r="B221" s="4" t="s">
        <v>66</v>
      </c>
      <c r="C221" s="4" t="s">
        <v>60</v>
      </c>
      <c r="D221" s="4" t="s">
        <v>15</v>
      </c>
      <c r="E221" s="4" t="s">
        <v>33</v>
      </c>
      <c r="F221" s="4">
        <v>338.2</v>
      </c>
      <c r="G221" s="4">
        <v>38.799999999999997</v>
      </c>
      <c r="H221" s="4" t="s">
        <v>34</v>
      </c>
      <c r="I221" s="4">
        <v>21033</v>
      </c>
      <c r="J221" s="4">
        <v>12.2</v>
      </c>
      <c r="K221" s="4" t="s">
        <v>165</v>
      </c>
      <c r="L221" s="4">
        <v>2021</v>
      </c>
    </row>
    <row r="222" spans="1:12" x14ac:dyDescent="0.3">
      <c r="A222" s="4" t="s">
        <v>324</v>
      </c>
      <c r="B222" s="4" t="s">
        <v>47</v>
      </c>
      <c r="C222" s="4" t="s">
        <v>14</v>
      </c>
      <c r="D222" s="4" t="s">
        <v>15</v>
      </c>
      <c r="E222" s="4" t="s">
        <v>22</v>
      </c>
      <c r="F222" s="4">
        <v>451.7</v>
      </c>
      <c r="G222" s="4">
        <v>30.9</v>
      </c>
      <c r="H222" s="4" t="s">
        <v>17</v>
      </c>
      <c r="I222" s="4">
        <v>66854</v>
      </c>
      <c r="J222" s="4">
        <v>18.7</v>
      </c>
      <c r="K222" s="4" t="s">
        <v>45</v>
      </c>
      <c r="L222" s="4">
        <v>2021</v>
      </c>
    </row>
    <row r="223" spans="1:12" x14ac:dyDescent="0.3">
      <c r="A223" s="4" t="s">
        <v>325</v>
      </c>
      <c r="B223" s="4" t="s">
        <v>13</v>
      </c>
      <c r="C223" s="4" t="s">
        <v>70</v>
      </c>
      <c r="D223" s="4" t="s">
        <v>21</v>
      </c>
      <c r="E223" s="4" t="s">
        <v>41</v>
      </c>
      <c r="F223" s="4">
        <v>1305.7</v>
      </c>
      <c r="G223" s="4">
        <v>28.1</v>
      </c>
      <c r="H223" s="4" t="s">
        <v>42</v>
      </c>
      <c r="I223" s="4">
        <v>58765</v>
      </c>
      <c r="J223" s="4">
        <v>36</v>
      </c>
      <c r="K223" s="4" t="s">
        <v>35</v>
      </c>
      <c r="L223" s="4">
        <v>2023</v>
      </c>
    </row>
    <row r="224" spans="1:12" x14ac:dyDescent="0.3">
      <c r="A224" s="4" t="s">
        <v>326</v>
      </c>
      <c r="B224" s="4" t="s">
        <v>20</v>
      </c>
      <c r="C224" s="4" t="s">
        <v>14</v>
      </c>
      <c r="D224" s="4" t="s">
        <v>21</v>
      </c>
      <c r="E224" s="4" t="s">
        <v>27</v>
      </c>
      <c r="F224" s="4">
        <v>1522.2</v>
      </c>
      <c r="G224" s="4">
        <v>29.9</v>
      </c>
      <c r="H224" s="4" t="s">
        <v>34</v>
      </c>
      <c r="I224" s="4">
        <v>9320</v>
      </c>
      <c r="J224" s="4">
        <v>30.3</v>
      </c>
      <c r="K224" s="4" t="s">
        <v>111</v>
      </c>
      <c r="L224" s="4">
        <v>2022</v>
      </c>
    </row>
    <row r="225" spans="1:12" x14ac:dyDescent="0.3">
      <c r="A225" s="4" t="s">
        <v>327</v>
      </c>
      <c r="B225" s="4" t="s">
        <v>59</v>
      </c>
      <c r="C225" s="4" t="s">
        <v>32</v>
      </c>
      <c r="D225" s="4" t="s">
        <v>21</v>
      </c>
      <c r="E225" s="4" t="s">
        <v>27</v>
      </c>
      <c r="F225" s="4">
        <v>948.9</v>
      </c>
      <c r="G225" s="4">
        <v>26.1</v>
      </c>
      <c r="H225" s="4" t="s">
        <v>34</v>
      </c>
      <c r="I225" s="4">
        <v>70772</v>
      </c>
      <c r="J225" s="4">
        <v>15.9</v>
      </c>
      <c r="K225" s="4" t="s">
        <v>48</v>
      </c>
      <c r="L225" s="4">
        <v>2021</v>
      </c>
    </row>
    <row r="226" spans="1:12" x14ac:dyDescent="0.3">
      <c r="A226" s="4" t="s">
        <v>328</v>
      </c>
      <c r="B226" s="4" t="s">
        <v>31</v>
      </c>
      <c r="C226" s="4" t="s">
        <v>107</v>
      </c>
      <c r="D226" s="4" t="s">
        <v>26</v>
      </c>
      <c r="E226" s="4" t="s">
        <v>27</v>
      </c>
      <c r="F226" s="4">
        <v>321.60000000000002</v>
      </c>
      <c r="G226" s="4">
        <v>25</v>
      </c>
      <c r="H226" s="4" t="s">
        <v>34</v>
      </c>
      <c r="I226" s="4">
        <v>60671</v>
      </c>
      <c r="J226" s="4">
        <v>12</v>
      </c>
      <c r="K226" s="4" t="s">
        <v>119</v>
      </c>
      <c r="L226" s="4">
        <v>2023</v>
      </c>
    </row>
    <row r="227" spans="1:12" x14ac:dyDescent="0.3">
      <c r="A227" s="4" t="s">
        <v>329</v>
      </c>
      <c r="B227" s="4" t="s">
        <v>87</v>
      </c>
      <c r="C227" s="4" t="s">
        <v>32</v>
      </c>
      <c r="D227" s="4" t="s">
        <v>26</v>
      </c>
      <c r="E227" s="4" t="s">
        <v>33</v>
      </c>
      <c r="F227" s="4">
        <v>388.6</v>
      </c>
      <c r="G227" s="4">
        <v>22.8</v>
      </c>
      <c r="H227" s="4" t="s">
        <v>17</v>
      </c>
      <c r="I227" s="4">
        <v>62119</v>
      </c>
      <c r="J227" s="4">
        <v>6.7</v>
      </c>
      <c r="K227" s="4" t="s">
        <v>254</v>
      </c>
      <c r="L227" s="4">
        <v>2023</v>
      </c>
    </row>
    <row r="228" spans="1:12" x14ac:dyDescent="0.3">
      <c r="A228" s="4" t="s">
        <v>330</v>
      </c>
      <c r="B228" s="4" t="s">
        <v>31</v>
      </c>
      <c r="C228" s="4" t="s">
        <v>32</v>
      </c>
      <c r="D228" s="4" t="s">
        <v>15</v>
      </c>
      <c r="E228" s="4" t="s">
        <v>22</v>
      </c>
      <c r="F228" s="4">
        <v>268.89999999999998</v>
      </c>
      <c r="G228" s="4">
        <v>40.799999999999997</v>
      </c>
      <c r="H228" s="4" t="s">
        <v>42</v>
      </c>
      <c r="I228" s="4">
        <v>28874</v>
      </c>
      <c r="J228" s="4">
        <v>18.5</v>
      </c>
      <c r="K228" s="4" t="s">
        <v>111</v>
      </c>
      <c r="L228" s="4">
        <v>2022</v>
      </c>
    </row>
    <row r="229" spans="1:12" x14ac:dyDescent="0.3">
      <c r="A229" s="4" t="s">
        <v>331</v>
      </c>
      <c r="B229" s="4" t="s">
        <v>47</v>
      </c>
      <c r="C229" s="4" t="s">
        <v>14</v>
      </c>
      <c r="D229" s="4" t="s">
        <v>21</v>
      </c>
      <c r="E229" s="4" t="s">
        <v>16</v>
      </c>
      <c r="F229" s="4">
        <v>815.7</v>
      </c>
      <c r="G229" s="4">
        <v>26.3</v>
      </c>
      <c r="H229" s="4" t="s">
        <v>28</v>
      </c>
      <c r="I229" s="4">
        <v>65924</v>
      </c>
      <c r="J229" s="4">
        <v>22.9</v>
      </c>
      <c r="K229" s="4" t="s">
        <v>48</v>
      </c>
      <c r="L229" s="4">
        <v>2021</v>
      </c>
    </row>
    <row r="230" spans="1:12" x14ac:dyDescent="0.3">
      <c r="A230" s="4" t="s">
        <v>332</v>
      </c>
      <c r="B230" s="4" t="s">
        <v>66</v>
      </c>
      <c r="C230" s="4" t="s">
        <v>70</v>
      </c>
      <c r="D230" s="4" t="s">
        <v>15</v>
      </c>
      <c r="E230" s="4" t="s">
        <v>41</v>
      </c>
      <c r="F230" s="4"/>
      <c r="G230" s="4">
        <v>40.200000000000003</v>
      </c>
      <c r="H230" s="4" t="s">
        <v>34</v>
      </c>
      <c r="I230" s="4">
        <v>37556</v>
      </c>
      <c r="J230" s="4">
        <v>18.3</v>
      </c>
      <c r="K230" s="4" t="s">
        <v>23</v>
      </c>
      <c r="L230" s="4">
        <v>2023</v>
      </c>
    </row>
    <row r="231" spans="1:12" x14ac:dyDescent="0.3">
      <c r="A231" s="4" t="s">
        <v>333</v>
      </c>
      <c r="B231" s="4" t="s">
        <v>13</v>
      </c>
      <c r="C231" s="4" t="s">
        <v>81</v>
      </c>
      <c r="D231" s="4" t="s">
        <v>21</v>
      </c>
      <c r="E231" s="4" t="s">
        <v>22</v>
      </c>
      <c r="F231" s="4">
        <v>1237.0999999999999</v>
      </c>
      <c r="G231" s="4">
        <v>33.200000000000003</v>
      </c>
      <c r="H231" s="4" t="s">
        <v>34</v>
      </c>
      <c r="I231" s="4">
        <v>54598</v>
      </c>
      <c r="J231" s="4">
        <v>43.4</v>
      </c>
      <c r="K231" s="4" t="s">
        <v>55</v>
      </c>
      <c r="L231" s="4">
        <v>2022</v>
      </c>
    </row>
    <row r="232" spans="1:12" x14ac:dyDescent="0.3">
      <c r="A232" s="4" t="s">
        <v>334</v>
      </c>
      <c r="B232" s="4" t="s">
        <v>31</v>
      </c>
      <c r="C232" s="4" t="s">
        <v>14</v>
      </c>
      <c r="D232" s="4" t="s">
        <v>15</v>
      </c>
      <c r="E232" s="4" t="s">
        <v>16</v>
      </c>
      <c r="F232" s="4">
        <v>435.1</v>
      </c>
      <c r="G232" s="4">
        <v>35.4</v>
      </c>
      <c r="H232" s="4" t="s">
        <v>28</v>
      </c>
      <c r="I232" s="4">
        <v>35397</v>
      </c>
      <c r="J232" s="4">
        <v>17.600000000000001</v>
      </c>
      <c r="K232" s="4" t="s">
        <v>254</v>
      </c>
      <c r="L232" s="4">
        <v>2021</v>
      </c>
    </row>
    <row r="233" spans="1:12" x14ac:dyDescent="0.3">
      <c r="A233" s="4" t="s">
        <v>335</v>
      </c>
      <c r="B233" s="4" t="s">
        <v>62</v>
      </c>
      <c r="C233" s="4" t="s">
        <v>107</v>
      </c>
      <c r="D233" s="4" t="s">
        <v>21</v>
      </c>
      <c r="E233" s="4" t="s">
        <v>27</v>
      </c>
      <c r="F233" s="4">
        <v>1095.4000000000001</v>
      </c>
      <c r="G233" s="4">
        <v>26.7</v>
      </c>
      <c r="H233" s="4" t="s">
        <v>17</v>
      </c>
      <c r="I233" s="4">
        <v>14317</v>
      </c>
      <c r="J233" s="4">
        <v>17.100000000000001</v>
      </c>
      <c r="K233" s="4" t="s">
        <v>93</v>
      </c>
      <c r="L233" s="4">
        <v>2023</v>
      </c>
    </row>
    <row r="234" spans="1:12" x14ac:dyDescent="0.3">
      <c r="A234" s="4" t="s">
        <v>336</v>
      </c>
      <c r="B234" s="4" t="s">
        <v>59</v>
      </c>
      <c r="C234" s="4" t="s">
        <v>107</v>
      </c>
      <c r="D234" s="4" t="s">
        <v>26</v>
      </c>
      <c r="E234" s="4" t="s">
        <v>16</v>
      </c>
      <c r="F234" s="4">
        <v>253.3</v>
      </c>
      <c r="G234" s="4">
        <v>18.100000000000001</v>
      </c>
      <c r="H234" s="4" t="s">
        <v>34</v>
      </c>
      <c r="I234" s="4">
        <v>42245</v>
      </c>
      <c r="J234" s="4">
        <v>12.2</v>
      </c>
      <c r="K234" s="4" t="s">
        <v>79</v>
      </c>
      <c r="L234" s="4">
        <v>2021</v>
      </c>
    </row>
    <row r="235" spans="1:12" x14ac:dyDescent="0.3">
      <c r="A235" s="4" t="s">
        <v>337</v>
      </c>
      <c r="B235" s="4" t="s">
        <v>13</v>
      </c>
      <c r="C235" s="4" t="s">
        <v>70</v>
      </c>
      <c r="D235" s="4" t="s">
        <v>26</v>
      </c>
      <c r="E235" s="4" t="s">
        <v>33</v>
      </c>
      <c r="F235" s="4">
        <v>478.5</v>
      </c>
      <c r="G235" s="4">
        <v>23.1</v>
      </c>
      <c r="H235" s="4" t="s">
        <v>17</v>
      </c>
      <c r="I235" s="4">
        <v>10022</v>
      </c>
      <c r="J235" s="4">
        <v>11</v>
      </c>
      <c r="K235" s="4" t="s">
        <v>18</v>
      </c>
      <c r="L235" s="4">
        <v>2023</v>
      </c>
    </row>
    <row r="236" spans="1:12" x14ac:dyDescent="0.3">
      <c r="A236" s="4" t="s">
        <v>338</v>
      </c>
      <c r="B236" s="4" t="s">
        <v>62</v>
      </c>
      <c r="C236" s="4" t="s">
        <v>81</v>
      </c>
      <c r="D236" s="4" t="s">
        <v>26</v>
      </c>
      <c r="E236" s="4" t="s">
        <v>22</v>
      </c>
      <c r="F236" s="4">
        <v>345.9</v>
      </c>
      <c r="G236" s="4">
        <v>21.9</v>
      </c>
      <c r="H236" s="4" t="s">
        <v>17</v>
      </c>
      <c r="I236" s="4">
        <v>63813</v>
      </c>
      <c r="J236" s="4">
        <v>17.100000000000001</v>
      </c>
      <c r="K236" s="4" t="s">
        <v>82</v>
      </c>
      <c r="L236" s="4">
        <v>2023</v>
      </c>
    </row>
    <row r="237" spans="1:12" x14ac:dyDescent="0.3">
      <c r="A237" s="4" t="s">
        <v>339</v>
      </c>
      <c r="B237" s="4" t="s">
        <v>47</v>
      </c>
      <c r="C237" s="4" t="s">
        <v>70</v>
      </c>
      <c r="D237" s="4" t="s">
        <v>15</v>
      </c>
      <c r="E237" s="4" t="s">
        <v>33</v>
      </c>
      <c r="F237" s="4">
        <v>250.9</v>
      </c>
      <c r="G237" s="4">
        <v>33.200000000000003</v>
      </c>
      <c r="H237" s="4" t="s">
        <v>34</v>
      </c>
      <c r="I237" s="4">
        <v>45971</v>
      </c>
      <c r="J237" s="4">
        <v>5</v>
      </c>
      <c r="K237" s="4" t="s">
        <v>254</v>
      </c>
      <c r="L237" s="4">
        <v>2022</v>
      </c>
    </row>
    <row r="238" spans="1:12" x14ac:dyDescent="0.3">
      <c r="A238" s="4" t="s">
        <v>340</v>
      </c>
      <c r="B238" s="4" t="s">
        <v>20</v>
      </c>
      <c r="C238" s="4" t="s">
        <v>40</v>
      </c>
      <c r="D238" s="4" t="s">
        <v>26</v>
      </c>
      <c r="E238" s="4" t="s">
        <v>22</v>
      </c>
      <c r="F238" s="4">
        <v>380.6</v>
      </c>
      <c r="G238" s="4">
        <v>27.4</v>
      </c>
      <c r="H238" s="4" t="s">
        <v>42</v>
      </c>
      <c r="I238" s="4">
        <v>53723</v>
      </c>
      <c r="J238" s="4">
        <v>14.5</v>
      </c>
      <c r="K238" s="4" t="s">
        <v>79</v>
      </c>
      <c r="L238" s="4">
        <v>2021</v>
      </c>
    </row>
    <row r="239" spans="1:12" x14ac:dyDescent="0.3">
      <c r="A239" s="4" t="s">
        <v>341</v>
      </c>
      <c r="B239" s="4" t="s">
        <v>66</v>
      </c>
      <c r="C239" s="4" t="s">
        <v>14</v>
      </c>
      <c r="D239" s="4" t="s">
        <v>26</v>
      </c>
      <c r="E239" s="4" t="s">
        <v>16</v>
      </c>
      <c r="F239" s="4">
        <v>620.79999999999995</v>
      </c>
      <c r="G239" s="4">
        <v>21.8</v>
      </c>
      <c r="H239" s="4" t="s">
        <v>34</v>
      </c>
      <c r="I239" s="4">
        <v>41897</v>
      </c>
      <c r="J239" s="4">
        <v>16.2</v>
      </c>
      <c r="K239" s="4" t="s">
        <v>119</v>
      </c>
      <c r="L239" s="4">
        <v>2023</v>
      </c>
    </row>
    <row r="240" spans="1:12" x14ac:dyDescent="0.3">
      <c r="A240" s="4" t="s">
        <v>342</v>
      </c>
      <c r="B240" s="4" t="s">
        <v>59</v>
      </c>
      <c r="C240" s="4" t="s">
        <v>40</v>
      </c>
      <c r="D240" s="4" t="s">
        <v>26</v>
      </c>
      <c r="E240" s="4" t="s">
        <v>27</v>
      </c>
      <c r="F240" s="4">
        <v>673.6</v>
      </c>
      <c r="G240" s="4">
        <v>20</v>
      </c>
      <c r="H240" s="4" t="s">
        <v>34</v>
      </c>
      <c r="I240" s="4">
        <v>21678</v>
      </c>
      <c r="J240" s="4">
        <v>13</v>
      </c>
      <c r="K240" s="4" t="s">
        <v>209</v>
      </c>
      <c r="L240" s="4">
        <v>2022</v>
      </c>
    </row>
    <row r="241" spans="1:12" x14ac:dyDescent="0.3">
      <c r="A241" s="4" t="s">
        <v>343</v>
      </c>
      <c r="B241" s="4" t="s">
        <v>84</v>
      </c>
      <c r="C241" s="4" t="s">
        <v>25</v>
      </c>
      <c r="D241" s="4" t="s">
        <v>26</v>
      </c>
      <c r="E241" s="4" t="s">
        <v>33</v>
      </c>
      <c r="F241" s="4">
        <v>340.2</v>
      </c>
      <c r="G241" s="4">
        <v>25.9</v>
      </c>
      <c r="H241" s="4" t="s">
        <v>34</v>
      </c>
      <c r="I241" s="4">
        <v>16769</v>
      </c>
      <c r="J241" s="4">
        <v>10.7</v>
      </c>
      <c r="K241" s="4" t="s">
        <v>90</v>
      </c>
      <c r="L241" s="4">
        <v>2023</v>
      </c>
    </row>
    <row r="242" spans="1:12" x14ac:dyDescent="0.3">
      <c r="A242" s="4" t="s">
        <v>344</v>
      </c>
      <c r="B242" s="4" t="s">
        <v>59</v>
      </c>
      <c r="C242" s="4" t="s">
        <v>14</v>
      </c>
      <c r="D242" s="4" t="s">
        <v>15</v>
      </c>
      <c r="E242" s="4" t="s">
        <v>33</v>
      </c>
      <c r="F242" s="4">
        <v>482.9</v>
      </c>
      <c r="G242" s="4">
        <v>32.5</v>
      </c>
      <c r="H242" s="4" t="s">
        <v>34</v>
      </c>
      <c r="I242" s="4">
        <v>72009</v>
      </c>
      <c r="J242" s="4">
        <v>8.3000000000000007</v>
      </c>
      <c r="K242" s="4" t="s">
        <v>77</v>
      </c>
      <c r="L242" s="4">
        <v>2023</v>
      </c>
    </row>
    <row r="243" spans="1:12" x14ac:dyDescent="0.3">
      <c r="A243" s="4" t="s">
        <v>345</v>
      </c>
      <c r="B243" s="4" t="s">
        <v>84</v>
      </c>
      <c r="C243" s="4" t="s">
        <v>70</v>
      </c>
      <c r="D243" s="4" t="s">
        <v>15</v>
      </c>
      <c r="E243" s="4" t="s">
        <v>16</v>
      </c>
      <c r="F243" s="4">
        <v>272.60000000000002</v>
      </c>
      <c r="G243" s="4">
        <v>37.9</v>
      </c>
      <c r="H243" s="4" t="s">
        <v>71</v>
      </c>
      <c r="I243" s="4">
        <v>68759</v>
      </c>
      <c r="J243" s="4">
        <v>5.7</v>
      </c>
      <c r="K243" s="4" t="s">
        <v>55</v>
      </c>
      <c r="L243" s="4">
        <v>2022</v>
      </c>
    </row>
    <row r="244" spans="1:12" x14ac:dyDescent="0.3">
      <c r="A244" s="4" t="s">
        <v>346</v>
      </c>
      <c r="B244" s="4" t="s">
        <v>62</v>
      </c>
      <c r="C244" s="4" t="s">
        <v>107</v>
      </c>
      <c r="D244" s="4" t="s">
        <v>15</v>
      </c>
      <c r="E244" s="4" t="s">
        <v>27</v>
      </c>
      <c r="F244" s="4">
        <v>477</v>
      </c>
      <c r="G244" s="4">
        <v>40.4</v>
      </c>
      <c r="H244" s="4" t="s">
        <v>42</v>
      </c>
      <c r="I244" s="4">
        <v>49861</v>
      </c>
      <c r="J244" s="4">
        <v>13.8</v>
      </c>
      <c r="K244" s="4" t="s">
        <v>43</v>
      </c>
      <c r="L244" s="4">
        <v>2023</v>
      </c>
    </row>
    <row r="245" spans="1:12" x14ac:dyDescent="0.3">
      <c r="A245" s="4" t="s">
        <v>347</v>
      </c>
      <c r="B245" s="4" t="s">
        <v>47</v>
      </c>
      <c r="C245" s="4" t="s">
        <v>32</v>
      </c>
      <c r="D245" s="4" t="s">
        <v>21</v>
      </c>
      <c r="E245" s="4" t="s">
        <v>41</v>
      </c>
      <c r="F245" s="4">
        <v>1457.6</v>
      </c>
      <c r="G245" s="4">
        <v>27.9</v>
      </c>
      <c r="H245" s="4" t="s">
        <v>17</v>
      </c>
      <c r="I245" s="4">
        <v>51368</v>
      </c>
      <c r="J245" s="4">
        <v>46.3</v>
      </c>
      <c r="K245" s="4" t="s">
        <v>119</v>
      </c>
      <c r="L245" s="4">
        <v>2022</v>
      </c>
    </row>
    <row r="246" spans="1:12" x14ac:dyDescent="0.3">
      <c r="A246" s="4" t="s">
        <v>348</v>
      </c>
      <c r="B246" s="4" t="s">
        <v>31</v>
      </c>
      <c r="C246" s="4" t="s">
        <v>107</v>
      </c>
      <c r="D246" s="4" t="s">
        <v>21</v>
      </c>
      <c r="E246" s="4" t="s">
        <v>22</v>
      </c>
      <c r="F246" s="4">
        <v>898.6</v>
      </c>
      <c r="G246" s="4">
        <v>26.4</v>
      </c>
      <c r="H246" s="4" t="s">
        <v>28</v>
      </c>
      <c r="I246" s="4">
        <v>42325</v>
      </c>
      <c r="J246" s="4">
        <v>31.4</v>
      </c>
      <c r="K246" s="4" t="s">
        <v>130</v>
      </c>
      <c r="L246" s="4">
        <v>2023</v>
      </c>
    </row>
    <row r="247" spans="1:12" x14ac:dyDescent="0.3">
      <c r="A247" s="4" t="s">
        <v>349</v>
      </c>
      <c r="B247" s="4" t="s">
        <v>62</v>
      </c>
      <c r="C247" s="4" t="s">
        <v>70</v>
      </c>
      <c r="D247" s="4" t="s">
        <v>26</v>
      </c>
      <c r="E247" s="4" t="s">
        <v>22</v>
      </c>
      <c r="F247" s="4">
        <v>441.4</v>
      </c>
      <c r="G247" s="4">
        <v>21</v>
      </c>
      <c r="H247" s="4" t="s">
        <v>17</v>
      </c>
      <c r="I247" s="4">
        <v>16937</v>
      </c>
      <c r="J247" s="4">
        <v>23.7</v>
      </c>
      <c r="K247" s="4" t="s">
        <v>29</v>
      </c>
      <c r="L247" s="4">
        <v>2022</v>
      </c>
    </row>
    <row r="248" spans="1:12" x14ac:dyDescent="0.3">
      <c r="A248" s="4" t="s">
        <v>350</v>
      </c>
      <c r="B248" s="4" t="s">
        <v>66</v>
      </c>
      <c r="C248" s="4" t="s">
        <v>81</v>
      </c>
      <c r="D248" s="4" t="s">
        <v>26</v>
      </c>
      <c r="E248" s="4" t="s">
        <v>41</v>
      </c>
      <c r="F248" s="4">
        <v>460.6</v>
      </c>
      <c r="G248" s="4">
        <v>21.5</v>
      </c>
      <c r="H248" s="4" t="s">
        <v>17</v>
      </c>
      <c r="I248" s="4">
        <v>41739</v>
      </c>
      <c r="J248" s="4">
        <v>20.3</v>
      </c>
      <c r="K248" s="4" t="s">
        <v>209</v>
      </c>
      <c r="L248" s="4">
        <v>2021</v>
      </c>
    </row>
    <row r="249" spans="1:12" x14ac:dyDescent="0.3">
      <c r="A249" s="4" t="s">
        <v>351</v>
      </c>
      <c r="B249" s="4" t="s">
        <v>66</v>
      </c>
      <c r="C249" s="4" t="s">
        <v>14</v>
      </c>
      <c r="D249" s="4" t="s">
        <v>15</v>
      </c>
      <c r="E249" s="4" t="s">
        <v>22</v>
      </c>
      <c r="F249" s="4">
        <v>206.8</v>
      </c>
      <c r="G249" s="4">
        <v>34.1</v>
      </c>
      <c r="H249" s="4" t="s">
        <v>17</v>
      </c>
      <c r="I249" s="4">
        <v>60140</v>
      </c>
      <c r="J249" s="4">
        <v>9.1</v>
      </c>
      <c r="K249" s="4" t="s">
        <v>50</v>
      </c>
      <c r="L249" s="4">
        <v>2021</v>
      </c>
    </row>
    <row r="250" spans="1:12" x14ac:dyDescent="0.3">
      <c r="A250" s="4" t="s">
        <v>352</v>
      </c>
      <c r="B250" s="4" t="s">
        <v>47</v>
      </c>
      <c r="C250" s="4" t="s">
        <v>70</v>
      </c>
      <c r="D250" s="4" t="s">
        <v>15</v>
      </c>
      <c r="E250" s="4" t="s">
        <v>41</v>
      </c>
      <c r="F250" s="4">
        <v>299.3</v>
      </c>
      <c r="G250" s="4">
        <v>35.1</v>
      </c>
      <c r="H250" s="4" t="s">
        <v>42</v>
      </c>
      <c r="I250" s="4">
        <v>25853</v>
      </c>
      <c r="J250" s="4">
        <v>13</v>
      </c>
      <c r="K250" s="4" t="s">
        <v>225</v>
      </c>
      <c r="L250" s="4">
        <v>2021</v>
      </c>
    </row>
    <row r="251" spans="1:12" x14ac:dyDescent="0.3">
      <c r="A251" s="4" t="s">
        <v>353</v>
      </c>
      <c r="B251" s="4" t="s">
        <v>20</v>
      </c>
      <c r="C251" s="4" t="s">
        <v>107</v>
      </c>
      <c r="D251" s="4" t="s">
        <v>21</v>
      </c>
      <c r="E251" s="4" t="s">
        <v>27</v>
      </c>
      <c r="F251" s="4">
        <v>1683.1</v>
      </c>
      <c r="G251" s="4">
        <v>28.9</v>
      </c>
      <c r="H251" s="4" t="s">
        <v>42</v>
      </c>
      <c r="I251" s="4">
        <v>37940</v>
      </c>
      <c r="J251" s="4">
        <v>31.7</v>
      </c>
      <c r="K251" s="4" t="s">
        <v>85</v>
      </c>
      <c r="L251" s="4">
        <v>2022</v>
      </c>
    </row>
    <row r="252" spans="1:12" x14ac:dyDescent="0.3">
      <c r="A252" s="4" t="s">
        <v>354</v>
      </c>
      <c r="B252" s="4" t="s">
        <v>13</v>
      </c>
      <c r="C252" s="4" t="s">
        <v>32</v>
      </c>
      <c r="D252" s="4" t="s">
        <v>15</v>
      </c>
      <c r="E252" s="4" t="s">
        <v>41</v>
      </c>
      <c r="F252" s="4">
        <v>309.7</v>
      </c>
      <c r="G252" s="4">
        <v>32.4</v>
      </c>
      <c r="H252" s="4" t="s">
        <v>17</v>
      </c>
      <c r="I252" s="4">
        <v>28201</v>
      </c>
      <c r="J252" s="4">
        <v>17.899999999999999</v>
      </c>
      <c r="K252" s="4" t="s">
        <v>180</v>
      </c>
      <c r="L252" s="4">
        <v>2023</v>
      </c>
    </row>
    <row r="253" spans="1:12" x14ac:dyDescent="0.3">
      <c r="A253" s="4" t="s">
        <v>355</v>
      </c>
      <c r="B253" s="4" t="s">
        <v>31</v>
      </c>
      <c r="C253" s="4" t="s">
        <v>107</v>
      </c>
      <c r="D253" s="4" t="s">
        <v>15</v>
      </c>
      <c r="E253" s="4" t="s">
        <v>33</v>
      </c>
      <c r="F253" s="4">
        <v>376.1</v>
      </c>
      <c r="G253" s="4">
        <v>34.200000000000003</v>
      </c>
      <c r="H253" s="4" t="s">
        <v>126</v>
      </c>
      <c r="I253" s="4">
        <v>55537</v>
      </c>
      <c r="J253" s="4">
        <v>13.8</v>
      </c>
      <c r="K253" s="4" t="s">
        <v>93</v>
      </c>
      <c r="L253" s="4">
        <v>2022</v>
      </c>
    </row>
    <row r="254" spans="1:12" x14ac:dyDescent="0.3">
      <c r="A254" s="4" t="s">
        <v>356</v>
      </c>
      <c r="B254" s="4" t="s">
        <v>62</v>
      </c>
      <c r="C254" s="4" t="s">
        <v>32</v>
      </c>
      <c r="D254" s="4" t="s">
        <v>15</v>
      </c>
      <c r="E254" s="4" t="s">
        <v>41</v>
      </c>
      <c r="F254" s="4">
        <v>294</v>
      </c>
      <c r="G254" s="4">
        <v>32.9</v>
      </c>
      <c r="H254" s="4" t="s">
        <v>63</v>
      </c>
      <c r="I254" s="4">
        <v>22094</v>
      </c>
      <c r="J254" s="4" t="s">
        <v>357</v>
      </c>
      <c r="K254" s="4" t="s">
        <v>53</v>
      </c>
      <c r="L254" s="4">
        <v>2022</v>
      </c>
    </row>
    <row r="255" spans="1:12" x14ac:dyDescent="0.3">
      <c r="A255" s="4" t="s">
        <v>358</v>
      </c>
      <c r="B255" s="4" t="s">
        <v>20</v>
      </c>
      <c r="C255" s="4" t="s">
        <v>70</v>
      </c>
      <c r="D255" s="4" t="s">
        <v>15</v>
      </c>
      <c r="E255" s="4" t="s">
        <v>33</v>
      </c>
      <c r="F255" s="4">
        <v>326.89999999999998</v>
      </c>
      <c r="G255" s="4">
        <v>35.799999999999997</v>
      </c>
      <c r="H255" s="4" t="s">
        <v>28</v>
      </c>
      <c r="I255" s="4">
        <v>50728</v>
      </c>
      <c r="J255" s="4">
        <v>9.6999999999999993</v>
      </c>
      <c r="K255" s="4" t="s">
        <v>102</v>
      </c>
      <c r="L255" s="4">
        <v>2021</v>
      </c>
    </row>
    <row r="256" spans="1:12" x14ac:dyDescent="0.3">
      <c r="A256" s="4" t="s">
        <v>359</v>
      </c>
      <c r="B256" s="4" t="s">
        <v>31</v>
      </c>
      <c r="C256" s="4" t="s">
        <v>60</v>
      </c>
      <c r="D256" s="4" t="s">
        <v>15</v>
      </c>
      <c r="E256" s="4" t="s">
        <v>22</v>
      </c>
      <c r="F256" s="4">
        <v>459.7</v>
      </c>
      <c r="G256" s="4">
        <v>41.4</v>
      </c>
      <c r="H256" s="4" t="s">
        <v>42</v>
      </c>
      <c r="I256" s="4">
        <v>18513</v>
      </c>
      <c r="J256" s="4">
        <v>22.9</v>
      </c>
      <c r="K256" s="4" t="s">
        <v>266</v>
      </c>
      <c r="L256" s="4">
        <v>2023</v>
      </c>
    </row>
    <row r="257" spans="1:12" x14ac:dyDescent="0.3">
      <c r="A257" s="4" t="s">
        <v>360</v>
      </c>
      <c r="B257" s="4" t="s">
        <v>84</v>
      </c>
      <c r="C257" s="4" t="s">
        <v>107</v>
      </c>
      <c r="D257" s="4" t="s">
        <v>15</v>
      </c>
      <c r="E257" s="4" t="s">
        <v>33</v>
      </c>
      <c r="F257" s="4">
        <v>324.7</v>
      </c>
      <c r="G257" s="4"/>
      <c r="H257" s="4" t="s">
        <v>42</v>
      </c>
      <c r="I257" s="4">
        <v>20879</v>
      </c>
      <c r="J257" s="4">
        <v>10.4</v>
      </c>
      <c r="K257" s="4" t="s">
        <v>68</v>
      </c>
      <c r="L257" s="4">
        <v>2021</v>
      </c>
    </row>
    <row r="258" spans="1:12" x14ac:dyDescent="0.3">
      <c r="A258" s="4" t="s">
        <v>361</v>
      </c>
      <c r="B258" s="4" t="s">
        <v>66</v>
      </c>
      <c r="C258" s="4" t="s">
        <v>14</v>
      </c>
      <c r="D258" s="4" t="s">
        <v>26</v>
      </c>
      <c r="E258" s="4" t="s">
        <v>41</v>
      </c>
      <c r="F258" s="4">
        <v>468.8</v>
      </c>
      <c r="G258" s="4">
        <v>19.7</v>
      </c>
      <c r="H258" s="4" t="s">
        <v>42</v>
      </c>
      <c r="I258" s="4">
        <v>51555</v>
      </c>
      <c r="J258" s="4">
        <v>21.2</v>
      </c>
      <c r="K258" s="4" t="s">
        <v>165</v>
      </c>
      <c r="L258" s="4">
        <v>2023</v>
      </c>
    </row>
    <row r="259" spans="1:12" x14ac:dyDescent="0.3">
      <c r="A259" s="4" t="s">
        <v>362</v>
      </c>
      <c r="B259" s="4" t="s">
        <v>47</v>
      </c>
      <c r="C259" s="4" t="s">
        <v>32</v>
      </c>
      <c r="D259" s="4" t="s">
        <v>15</v>
      </c>
      <c r="E259" s="4" t="s">
        <v>22</v>
      </c>
      <c r="F259" s="4">
        <v>280.39999999999998</v>
      </c>
      <c r="G259" s="4">
        <v>36.5</v>
      </c>
      <c r="H259" s="4" t="s">
        <v>34</v>
      </c>
      <c r="I259" s="4">
        <v>49737</v>
      </c>
      <c r="J259" s="4">
        <v>17.2</v>
      </c>
      <c r="K259" s="4" t="s">
        <v>68</v>
      </c>
      <c r="L259" s="4">
        <v>2023</v>
      </c>
    </row>
    <row r="260" spans="1:12" x14ac:dyDescent="0.3">
      <c r="A260" s="4" t="s">
        <v>363</v>
      </c>
      <c r="B260" s="4" t="s">
        <v>84</v>
      </c>
      <c r="C260" s="4" t="s">
        <v>25</v>
      </c>
      <c r="D260" s="4" t="s">
        <v>26</v>
      </c>
      <c r="E260" s="4" t="s">
        <v>22</v>
      </c>
      <c r="F260" s="4">
        <v>568</v>
      </c>
      <c r="G260" s="4">
        <v>24.5</v>
      </c>
      <c r="H260" s="4" t="s">
        <v>28</v>
      </c>
      <c r="I260" s="4">
        <v>30924</v>
      </c>
      <c r="J260" s="4">
        <v>27.9</v>
      </c>
      <c r="K260" s="4" t="s">
        <v>228</v>
      </c>
      <c r="L260" s="4">
        <v>2022</v>
      </c>
    </row>
    <row r="261" spans="1:12" x14ac:dyDescent="0.3">
      <c r="A261" s="4" t="s">
        <v>364</v>
      </c>
      <c r="B261" s="4" t="s">
        <v>31</v>
      </c>
      <c r="C261" s="4" t="s">
        <v>32</v>
      </c>
      <c r="D261" s="4" t="s">
        <v>26</v>
      </c>
      <c r="E261" s="4" t="s">
        <v>22</v>
      </c>
      <c r="F261" s="4">
        <v>587.79999999999995</v>
      </c>
      <c r="G261" s="4">
        <v>20.399999999999999</v>
      </c>
      <c r="H261" s="4" t="s">
        <v>34</v>
      </c>
      <c r="I261" s="4">
        <v>74301</v>
      </c>
      <c r="J261" s="4">
        <v>24.6</v>
      </c>
      <c r="K261" s="4" t="s">
        <v>254</v>
      </c>
      <c r="L261" s="4">
        <v>2021</v>
      </c>
    </row>
    <row r="262" spans="1:12" x14ac:dyDescent="0.3">
      <c r="A262" s="4" t="s">
        <v>365</v>
      </c>
      <c r="B262" s="4" t="s">
        <v>366</v>
      </c>
      <c r="C262" s="4" t="s">
        <v>70</v>
      </c>
      <c r="D262" s="4" t="s">
        <v>21</v>
      </c>
      <c r="E262" s="4" t="s">
        <v>41</v>
      </c>
      <c r="F262" s="4">
        <v>1605.4</v>
      </c>
      <c r="G262" s="4">
        <v>30.3</v>
      </c>
      <c r="H262" s="4" t="s">
        <v>34</v>
      </c>
      <c r="I262" s="4">
        <v>53958</v>
      </c>
      <c r="J262" s="4">
        <v>45.5</v>
      </c>
      <c r="K262" s="4" t="s">
        <v>93</v>
      </c>
      <c r="L262" s="4">
        <v>2022</v>
      </c>
    </row>
    <row r="263" spans="1:12" x14ac:dyDescent="0.3">
      <c r="A263" s="4" t="s">
        <v>367</v>
      </c>
      <c r="B263" s="4" t="s">
        <v>66</v>
      </c>
      <c r="C263" s="4" t="s">
        <v>40</v>
      </c>
      <c r="D263" s="4" t="s">
        <v>15</v>
      </c>
      <c r="E263" s="4" t="s">
        <v>22</v>
      </c>
      <c r="F263" s="4">
        <v>240.7</v>
      </c>
      <c r="G263" s="4">
        <v>39</v>
      </c>
      <c r="H263" s="4" t="s">
        <v>42</v>
      </c>
      <c r="I263" s="4">
        <v>78745</v>
      </c>
      <c r="J263" s="4">
        <v>18.399999999999999</v>
      </c>
      <c r="K263" s="4" t="s">
        <v>119</v>
      </c>
      <c r="L263" s="4">
        <v>2021</v>
      </c>
    </row>
    <row r="264" spans="1:12" x14ac:dyDescent="0.3">
      <c r="A264" s="4" t="s">
        <v>368</v>
      </c>
      <c r="B264" s="4" t="s">
        <v>59</v>
      </c>
      <c r="C264" s="4" t="s">
        <v>25</v>
      </c>
      <c r="D264" s="4" t="s">
        <v>21</v>
      </c>
      <c r="E264" s="4" t="s">
        <v>16</v>
      </c>
      <c r="F264" s="4">
        <v>1628.5</v>
      </c>
      <c r="G264" s="4">
        <v>32.4</v>
      </c>
      <c r="H264" s="4" t="s">
        <v>42</v>
      </c>
      <c r="I264" s="4">
        <v>45688</v>
      </c>
      <c r="J264" s="4">
        <v>37.799999999999997</v>
      </c>
      <c r="K264" s="4" t="s">
        <v>151</v>
      </c>
      <c r="L264" s="4">
        <v>2023</v>
      </c>
    </row>
    <row r="265" spans="1:12" x14ac:dyDescent="0.3">
      <c r="A265" s="4" t="s">
        <v>369</v>
      </c>
      <c r="B265" s="4" t="s">
        <v>20</v>
      </c>
      <c r="C265" s="4" t="s">
        <v>107</v>
      </c>
      <c r="D265" s="4" t="s">
        <v>26</v>
      </c>
      <c r="E265" s="4" t="s">
        <v>22</v>
      </c>
      <c r="F265" s="4">
        <v>516.79999999999995</v>
      </c>
      <c r="G265" s="4">
        <v>26.8</v>
      </c>
      <c r="H265" s="4" t="s">
        <v>17</v>
      </c>
      <c r="I265" s="4">
        <v>39020</v>
      </c>
      <c r="J265" s="4">
        <v>23.9</v>
      </c>
      <c r="K265" s="4" t="s">
        <v>23</v>
      </c>
      <c r="L265" s="4">
        <v>2022</v>
      </c>
    </row>
    <row r="266" spans="1:12" x14ac:dyDescent="0.3">
      <c r="A266" s="4" t="s">
        <v>370</v>
      </c>
      <c r="B266" s="4" t="s">
        <v>84</v>
      </c>
      <c r="C266" s="4" t="s">
        <v>60</v>
      </c>
      <c r="D266" s="4" t="s">
        <v>26</v>
      </c>
      <c r="E266" s="4" t="s">
        <v>27</v>
      </c>
      <c r="F266" s="4">
        <v>201.2</v>
      </c>
      <c r="G266" s="4">
        <v>25.7</v>
      </c>
      <c r="H266" s="4" t="s">
        <v>17</v>
      </c>
      <c r="I266" s="4">
        <v>64282</v>
      </c>
      <c r="J266" s="4">
        <v>6.2</v>
      </c>
      <c r="K266" s="4" t="s">
        <v>98</v>
      </c>
      <c r="L266" s="4">
        <v>2023</v>
      </c>
    </row>
    <row r="267" spans="1:12" x14ac:dyDescent="0.3">
      <c r="A267" s="4" t="s">
        <v>371</v>
      </c>
      <c r="B267" s="4" t="s">
        <v>31</v>
      </c>
      <c r="C267" s="4" t="s">
        <v>32</v>
      </c>
      <c r="D267" s="4" t="s">
        <v>15</v>
      </c>
      <c r="E267" s="4" t="s">
        <v>33</v>
      </c>
      <c r="F267" s="4">
        <v>265.3</v>
      </c>
      <c r="G267" s="4">
        <v>35.200000000000003</v>
      </c>
      <c r="H267" s="4" t="s">
        <v>28</v>
      </c>
      <c r="I267" s="4">
        <v>46093</v>
      </c>
      <c r="J267" s="4">
        <v>6.9</v>
      </c>
      <c r="K267" s="4" t="s">
        <v>57</v>
      </c>
      <c r="L267" s="4">
        <v>2022</v>
      </c>
    </row>
    <row r="268" spans="1:12" x14ac:dyDescent="0.3">
      <c r="A268" s="4" t="s">
        <v>372</v>
      </c>
      <c r="B268" s="4" t="s">
        <v>47</v>
      </c>
      <c r="C268" s="4" t="s">
        <v>70</v>
      </c>
      <c r="D268" s="4" t="s">
        <v>15</v>
      </c>
      <c r="E268" s="4" t="s">
        <v>33</v>
      </c>
      <c r="F268" s="4">
        <v>436.5</v>
      </c>
      <c r="G268" s="4">
        <v>40.700000000000003</v>
      </c>
      <c r="H268" s="4" t="s">
        <v>17</v>
      </c>
      <c r="I268" s="4">
        <v>11538</v>
      </c>
      <c r="J268" s="4">
        <v>13</v>
      </c>
      <c r="K268" s="4" t="s">
        <v>134</v>
      </c>
      <c r="L268" s="4">
        <v>2021</v>
      </c>
    </row>
    <row r="269" spans="1:12" x14ac:dyDescent="0.3">
      <c r="A269" s="4" t="s">
        <v>373</v>
      </c>
      <c r="B269" s="4" t="s">
        <v>13</v>
      </c>
      <c r="C269" s="4" t="s">
        <v>70</v>
      </c>
      <c r="D269" s="4" t="s">
        <v>26</v>
      </c>
      <c r="E269" s="4" t="s">
        <v>33</v>
      </c>
      <c r="F269" s="4">
        <v>200.3</v>
      </c>
      <c r="G269" s="4">
        <v>27.6</v>
      </c>
      <c r="H269" s="4" t="s">
        <v>28</v>
      </c>
      <c r="I269" s="4">
        <v>84668</v>
      </c>
      <c r="J269" s="4">
        <v>11.7</v>
      </c>
      <c r="K269" s="4" t="s">
        <v>119</v>
      </c>
      <c r="L269" s="4">
        <v>2022</v>
      </c>
    </row>
    <row r="270" spans="1:12" x14ac:dyDescent="0.3">
      <c r="A270" s="4" t="s">
        <v>374</v>
      </c>
      <c r="B270" s="4" t="s">
        <v>59</v>
      </c>
      <c r="C270" s="4" t="s">
        <v>40</v>
      </c>
      <c r="D270" s="4" t="s">
        <v>21</v>
      </c>
      <c r="E270" s="4" t="s">
        <v>16</v>
      </c>
      <c r="F270" s="4">
        <v>1050.4000000000001</v>
      </c>
      <c r="G270" s="4">
        <v>28.1</v>
      </c>
      <c r="H270" s="4" t="s">
        <v>28</v>
      </c>
      <c r="I270" s="4">
        <v>11988</v>
      </c>
      <c r="J270" s="4">
        <v>26.8</v>
      </c>
      <c r="K270" s="4" t="s">
        <v>88</v>
      </c>
      <c r="L270" s="4">
        <v>2023</v>
      </c>
    </row>
    <row r="271" spans="1:12" x14ac:dyDescent="0.3">
      <c r="A271" s="4" t="s">
        <v>375</v>
      </c>
      <c r="B271" s="4" t="s">
        <v>39</v>
      </c>
      <c r="C271" s="4" t="s">
        <v>107</v>
      </c>
      <c r="D271" s="4" t="s">
        <v>15</v>
      </c>
      <c r="E271" s="4" t="s">
        <v>22</v>
      </c>
      <c r="F271" s="4">
        <v>411.1</v>
      </c>
      <c r="G271" s="4">
        <v>30</v>
      </c>
      <c r="H271" s="4" t="s">
        <v>42</v>
      </c>
      <c r="I271" s="4">
        <v>14001</v>
      </c>
      <c r="J271" s="4">
        <v>19.3</v>
      </c>
      <c r="K271" s="4" t="s">
        <v>180</v>
      </c>
      <c r="L271" s="4">
        <v>2023</v>
      </c>
    </row>
    <row r="272" spans="1:12" x14ac:dyDescent="0.3">
      <c r="A272" s="4" t="s">
        <v>376</v>
      </c>
      <c r="B272" s="4" t="s">
        <v>84</v>
      </c>
      <c r="C272" s="4" t="s">
        <v>14</v>
      </c>
      <c r="D272" s="4" t="s">
        <v>21</v>
      </c>
      <c r="E272" s="4" t="s">
        <v>16</v>
      </c>
      <c r="F272" s="4">
        <v>1617.1</v>
      </c>
      <c r="G272" s="4">
        <v>34.9</v>
      </c>
      <c r="H272" s="4" t="s">
        <v>42</v>
      </c>
      <c r="I272" s="4">
        <v>61440</v>
      </c>
      <c r="J272" s="4">
        <v>36.6</v>
      </c>
      <c r="K272" s="4" t="s">
        <v>109</v>
      </c>
      <c r="L272" s="4">
        <v>2022</v>
      </c>
    </row>
    <row r="273" spans="1:12" x14ac:dyDescent="0.3">
      <c r="A273" s="4" t="s">
        <v>377</v>
      </c>
      <c r="B273" s="4" t="s">
        <v>13</v>
      </c>
      <c r="C273" s="4" t="s">
        <v>32</v>
      </c>
      <c r="D273" s="4" t="s">
        <v>21</v>
      </c>
      <c r="E273" s="4" t="s">
        <v>16</v>
      </c>
      <c r="F273" s="4">
        <v>1167.5999999999999</v>
      </c>
      <c r="G273" s="4">
        <v>27.3</v>
      </c>
      <c r="H273" s="4" t="s">
        <v>126</v>
      </c>
      <c r="I273" s="4">
        <v>67556</v>
      </c>
      <c r="J273" s="4">
        <v>30.4</v>
      </c>
      <c r="K273" s="4" t="s">
        <v>102</v>
      </c>
      <c r="L273" s="4">
        <v>2023</v>
      </c>
    </row>
    <row r="274" spans="1:12" x14ac:dyDescent="0.3">
      <c r="A274" s="4" t="s">
        <v>378</v>
      </c>
      <c r="B274" s="4" t="s">
        <v>59</v>
      </c>
      <c r="C274" s="4" t="s">
        <v>32</v>
      </c>
      <c r="D274" s="4" t="s">
        <v>15</v>
      </c>
      <c r="E274" s="4" t="s">
        <v>27</v>
      </c>
      <c r="F274" s="4">
        <v>202.5</v>
      </c>
      <c r="G274" s="4">
        <v>37.799999999999997</v>
      </c>
      <c r="H274" s="4" t="s">
        <v>42</v>
      </c>
      <c r="I274" s="4">
        <v>35041</v>
      </c>
      <c r="J274" s="4">
        <v>5</v>
      </c>
      <c r="K274" s="4" t="s">
        <v>50</v>
      </c>
      <c r="L274" s="4">
        <v>2021</v>
      </c>
    </row>
    <row r="275" spans="1:12" x14ac:dyDescent="0.3">
      <c r="A275" s="4" t="s">
        <v>379</v>
      </c>
      <c r="B275" s="4" t="s">
        <v>20</v>
      </c>
      <c r="C275" s="4" t="s">
        <v>60</v>
      </c>
      <c r="D275" s="4" t="s">
        <v>21</v>
      </c>
      <c r="E275" s="4" t="s">
        <v>22</v>
      </c>
      <c r="F275" s="4">
        <v>1696.6</v>
      </c>
      <c r="G275" s="4">
        <v>25.5</v>
      </c>
      <c r="H275" s="4" t="s">
        <v>67</v>
      </c>
      <c r="I275" s="4">
        <v>53397</v>
      </c>
      <c r="J275" s="4">
        <v>54.4</v>
      </c>
      <c r="K275" s="4" t="s">
        <v>254</v>
      </c>
      <c r="L275" s="4">
        <v>2022</v>
      </c>
    </row>
    <row r="276" spans="1:12" x14ac:dyDescent="0.3">
      <c r="A276" s="4" t="s">
        <v>380</v>
      </c>
      <c r="B276" s="4" t="s">
        <v>59</v>
      </c>
      <c r="C276" s="4" t="s">
        <v>25</v>
      </c>
      <c r="D276" s="4" t="s">
        <v>26</v>
      </c>
      <c r="E276" s="4" t="s">
        <v>22</v>
      </c>
      <c r="F276" s="4">
        <v>324.10000000000002</v>
      </c>
      <c r="G276" s="4">
        <v>24</v>
      </c>
      <c r="H276" s="4" t="s">
        <v>34</v>
      </c>
      <c r="I276" s="4">
        <v>67981</v>
      </c>
      <c r="J276" s="4">
        <v>17.8</v>
      </c>
      <c r="K276" s="4" t="s">
        <v>98</v>
      </c>
      <c r="L276" s="4">
        <v>2022</v>
      </c>
    </row>
    <row r="277" spans="1:12" x14ac:dyDescent="0.3">
      <c r="A277" s="4" t="s">
        <v>381</v>
      </c>
      <c r="B277" s="4" t="s">
        <v>39</v>
      </c>
      <c r="C277" s="4" t="s">
        <v>25</v>
      </c>
      <c r="D277" s="4" t="s">
        <v>15</v>
      </c>
      <c r="E277" s="4" t="s">
        <v>33</v>
      </c>
      <c r="F277" s="4">
        <v>288.7</v>
      </c>
      <c r="G277" s="4">
        <v>30.7</v>
      </c>
      <c r="H277" s="4" t="s">
        <v>28</v>
      </c>
      <c r="I277" s="4">
        <v>46106</v>
      </c>
      <c r="J277" s="4">
        <v>5.3</v>
      </c>
      <c r="K277" s="4" t="s">
        <v>165</v>
      </c>
      <c r="L277" s="4">
        <v>2023</v>
      </c>
    </row>
    <row r="278" spans="1:12" x14ac:dyDescent="0.3">
      <c r="A278" s="4" t="s">
        <v>382</v>
      </c>
      <c r="B278" s="4" t="s">
        <v>62</v>
      </c>
      <c r="C278" s="4" t="s">
        <v>32</v>
      </c>
      <c r="D278" s="4" t="s">
        <v>15</v>
      </c>
      <c r="E278" s="4" t="s">
        <v>22</v>
      </c>
      <c r="F278" s="4">
        <v>496.1</v>
      </c>
      <c r="G278" s="4">
        <v>41.2</v>
      </c>
      <c r="H278" s="4" t="s">
        <v>28</v>
      </c>
      <c r="I278" s="4">
        <v>37787</v>
      </c>
      <c r="J278" s="4">
        <v>24.2</v>
      </c>
      <c r="K278" s="4" t="s">
        <v>77</v>
      </c>
      <c r="L278" s="4">
        <v>2022</v>
      </c>
    </row>
    <row r="279" spans="1:12" x14ac:dyDescent="0.3">
      <c r="A279" s="4" t="s">
        <v>383</v>
      </c>
      <c r="B279" s="4" t="s">
        <v>47</v>
      </c>
      <c r="C279" s="4" t="s">
        <v>70</v>
      </c>
      <c r="D279" s="4" t="s">
        <v>26</v>
      </c>
      <c r="E279" s="4" t="s">
        <v>22</v>
      </c>
      <c r="F279" s="4">
        <v>208.3</v>
      </c>
      <c r="G279" s="4">
        <v>18.7</v>
      </c>
      <c r="H279" s="4" t="s">
        <v>182</v>
      </c>
      <c r="I279" s="4">
        <v>24612</v>
      </c>
      <c r="J279" s="4">
        <v>16.7</v>
      </c>
      <c r="K279" s="4" t="s">
        <v>48</v>
      </c>
      <c r="L279" s="4">
        <v>2023</v>
      </c>
    </row>
    <row r="280" spans="1:12" x14ac:dyDescent="0.3">
      <c r="A280" s="4" t="s">
        <v>384</v>
      </c>
      <c r="B280" s="4" t="s">
        <v>66</v>
      </c>
      <c r="C280" s="4" t="s">
        <v>107</v>
      </c>
      <c r="D280" s="4" t="s">
        <v>26</v>
      </c>
      <c r="E280" s="4" t="s">
        <v>33</v>
      </c>
      <c r="F280" s="4">
        <v>241.2</v>
      </c>
      <c r="G280" s="4">
        <v>23.4</v>
      </c>
      <c r="H280" s="4" t="s">
        <v>28</v>
      </c>
      <c r="I280" s="4">
        <v>29365</v>
      </c>
      <c r="J280" s="4">
        <v>6.4</v>
      </c>
      <c r="K280" s="4" t="s">
        <v>53</v>
      </c>
      <c r="L280" s="4">
        <v>2021</v>
      </c>
    </row>
    <row r="281" spans="1:12" x14ac:dyDescent="0.3">
      <c r="A281" s="4" t="s">
        <v>385</v>
      </c>
      <c r="B281" s="4" t="s">
        <v>59</v>
      </c>
      <c r="C281" s="4" t="s">
        <v>81</v>
      </c>
      <c r="D281" s="4" t="s">
        <v>26</v>
      </c>
      <c r="E281" s="4" t="s">
        <v>27</v>
      </c>
      <c r="F281" s="4">
        <v>517.1</v>
      </c>
      <c r="G281" s="4">
        <v>26.3</v>
      </c>
      <c r="H281" s="4" t="s">
        <v>17</v>
      </c>
      <c r="I281" s="4">
        <v>31883</v>
      </c>
      <c r="J281" s="4">
        <v>10.9</v>
      </c>
      <c r="K281" s="4" t="s">
        <v>82</v>
      </c>
      <c r="L281" s="4">
        <v>2021</v>
      </c>
    </row>
    <row r="282" spans="1:12" x14ac:dyDescent="0.3">
      <c r="A282" s="4" t="s">
        <v>386</v>
      </c>
      <c r="B282" s="4" t="s">
        <v>39</v>
      </c>
      <c r="C282" s="4" t="s">
        <v>32</v>
      </c>
      <c r="D282" s="4" t="s">
        <v>26</v>
      </c>
      <c r="E282" s="4" t="s">
        <v>22</v>
      </c>
      <c r="F282" s="4">
        <v>426.7</v>
      </c>
      <c r="G282" s="4">
        <v>24.1</v>
      </c>
      <c r="H282" s="4" t="s">
        <v>34</v>
      </c>
      <c r="I282" s="4">
        <v>59288</v>
      </c>
      <c r="J282" s="4">
        <v>20.399999999999999</v>
      </c>
      <c r="K282" s="4" t="s">
        <v>225</v>
      </c>
      <c r="L282" s="4">
        <v>2021</v>
      </c>
    </row>
    <row r="283" spans="1:12" x14ac:dyDescent="0.3">
      <c r="A283" s="4" t="s">
        <v>387</v>
      </c>
      <c r="B283" s="4" t="s">
        <v>87</v>
      </c>
      <c r="C283" s="4" t="s">
        <v>70</v>
      </c>
      <c r="D283" s="4" t="s">
        <v>15</v>
      </c>
      <c r="E283" s="4" t="s">
        <v>22</v>
      </c>
      <c r="F283" s="4"/>
      <c r="G283" s="4">
        <v>41.4</v>
      </c>
      <c r="H283" s="4" t="s">
        <v>34</v>
      </c>
      <c r="I283" s="4">
        <v>20856</v>
      </c>
      <c r="J283" s="4">
        <v>10</v>
      </c>
      <c r="K283" s="4" t="s">
        <v>130</v>
      </c>
      <c r="L283" s="4">
        <v>2022</v>
      </c>
    </row>
    <row r="284" spans="1:12" x14ac:dyDescent="0.3">
      <c r="A284" s="4" t="s">
        <v>388</v>
      </c>
      <c r="B284" s="4" t="s">
        <v>13</v>
      </c>
      <c r="C284" s="4" t="s">
        <v>14</v>
      </c>
      <c r="D284" s="4" t="s">
        <v>26</v>
      </c>
      <c r="E284" s="4" t="s">
        <v>33</v>
      </c>
      <c r="F284" s="4">
        <v>336</v>
      </c>
      <c r="G284" s="4">
        <v>18.600000000000001</v>
      </c>
      <c r="H284" s="4" t="s">
        <v>17</v>
      </c>
      <c r="I284" s="4">
        <v>46203</v>
      </c>
      <c r="J284" s="4">
        <v>10.1</v>
      </c>
      <c r="K284" s="4" t="s">
        <v>256</v>
      </c>
      <c r="L284" s="4">
        <v>2022</v>
      </c>
    </row>
    <row r="285" spans="1:12" x14ac:dyDescent="0.3">
      <c r="A285" s="4" t="s">
        <v>389</v>
      </c>
      <c r="B285" s="4" t="s">
        <v>62</v>
      </c>
      <c r="C285" s="4" t="s">
        <v>70</v>
      </c>
      <c r="D285" s="4" t="s">
        <v>26</v>
      </c>
      <c r="E285" s="4" t="s">
        <v>41</v>
      </c>
      <c r="F285" s="4">
        <v>327.60000000000002</v>
      </c>
      <c r="G285" s="4">
        <v>19</v>
      </c>
      <c r="H285" s="4" t="s">
        <v>17</v>
      </c>
      <c r="I285" s="4">
        <v>25587</v>
      </c>
      <c r="J285" s="4">
        <v>14.8</v>
      </c>
      <c r="K285" s="4" t="s">
        <v>37</v>
      </c>
      <c r="L285" s="4">
        <v>2021</v>
      </c>
    </row>
    <row r="286" spans="1:12" x14ac:dyDescent="0.3">
      <c r="A286" s="4" t="s">
        <v>390</v>
      </c>
      <c r="B286" s="4" t="s">
        <v>39</v>
      </c>
      <c r="C286" s="4" t="s">
        <v>14</v>
      </c>
      <c r="D286" s="4" t="s">
        <v>26</v>
      </c>
      <c r="E286" s="4" t="s">
        <v>16</v>
      </c>
      <c r="F286" s="4">
        <v>391.5</v>
      </c>
      <c r="G286" s="4">
        <v>19.5</v>
      </c>
      <c r="H286" s="4" t="s">
        <v>17</v>
      </c>
      <c r="I286" s="4">
        <v>50571</v>
      </c>
      <c r="J286" s="4">
        <v>16.5</v>
      </c>
      <c r="K286" s="4" t="s">
        <v>50</v>
      </c>
      <c r="L286" s="4">
        <v>2023</v>
      </c>
    </row>
    <row r="287" spans="1:12" x14ac:dyDescent="0.3">
      <c r="A287" s="4" t="s">
        <v>391</v>
      </c>
      <c r="B287" s="4" t="s">
        <v>20</v>
      </c>
      <c r="C287" s="4" t="s">
        <v>25</v>
      </c>
      <c r="D287" s="4" t="s">
        <v>26</v>
      </c>
      <c r="E287" s="4" t="s">
        <v>41</v>
      </c>
      <c r="F287" s="4">
        <v>408.1</v>
      </c>
      <c r="G287" s="4">
        <v>25.2</v>
      </c>
      <c r="H287" s="4" t="s">
        <v>34</v>
      </c>
      <c r="I287" s="4">
        <v>71602</v>
      </c>
      <c r="J287" s="4">
        <v>17.600000000000001</v>
      </c>
      <c r="K287" s="4" t="s">
        <v>64</v>
      </c>
      <c r="L287" s="4">
        <v>2023</v>
      </c>
    </row>
    <row r="288" spans="1:12" x14ac:dyDescent="0.3">
      <c r="A288" s="4" t="s">
        <v>392</v>
      </c>
      <c r="B288" s="4" t="s">
        <v>87</v>
      </c>
      <c r="C288" s="4" t="s">
        <v>70</v>
      </c>
      <c r="D288" s="4" t="s">
        <v>21</v>
      </c>
      <c r="E288" s="4" t="s">
        <v>27</v>
      </c>
      <c r="F288" s="4">
        <v>1781.4</v>
      </c>
      <c r="G288" s="4">
        <v>34.5</v>
      </c>
      <c r="H288" s="4" t="s">
        <v>17</v>
      </c>
      <c r="I288" s="4">
        <v>75528</v>
      </c>
      <c r="J288" s="4">
        <v>34.9</v>
      </c>
      <c r="K288" s="4" t="s">
        <v>130</v>
      </c>
      <c r="L288" s="4">
        <v>2022</v>
      </c>
    </row>
    <row r="289" spans="1:12" x14ac:dyDescent="0.3">
      <c r="A289" s="4" t="s">
        <v>393</v>
      </c>
      <c r="B289" s="4" t="s">
        <v>31</v>
      </c>
      <c r="C289" s="4" t="s">
        <v>32</v>
      </c>
      <c r="D289" s="4" t="s">
        <v>15</v>
      </c>
      <c r="E289" s="4" t="s">
        <v>33</v>
      </c>
      <c r="F289" s="4">
        <v>202.4</v>
      </c>
      <c r="G289" s="4">
        <v>32.4</v>
      </c>
      <c r="H289" s="4" t="s">
        <v>34</v>
      </c>
      <c r="I289" s="4">
        <v>64947</v>
      </c>
      <c r="J289" s="4" t="s">
        <v>394</v>
      </c>
      <c r="K289" s="4" t="s">
        <v>43</v>
      </c>
      <c r="L289" s="4">
        <v>2023</v>
      </c>
    </row>
    <row r="290" spans="1:12" x14ac:dyDescent="0.3">
      <c r="A290" s="4" t="s">
        <v>395</v>
      </c>
      <c r="B290" s="4" t="s">
        <v>84</v>
      </c>
      <c r="C290" s="4" t="s">
        <v>25</v>
      </c>
      <c r="D290" s="4" t="s">
        <v>15</v>
      </c>
      <c r="E290" s="4" t="s">
        <v>27</v>
      </c>
      <c r="F290" s="4">
        <v>428.1</v>
      </c>
      <c r="G290" s="4">
        <v>32.9</v>
      </c>
      <c r="H290" s="4" t="s">
        <v>63</v>
      </c>
      <c r="I290" s="4">
        <v>79795</v>
      </c>
      <c r="J290" s="4">
        <v>5.4</v>
      </c>
      <c r="K290" s="4" t="s">
        <v>35</v>
      </c>
      <c r="L290" s="4">
        <v>2022</v>
      </c>
    </row>
    <row r="291" spans="1:12" x14ac:dyDescent="0.3">
      <c r="A291" s="4" t="s">
        <v>396</v>
      </c>
      <c r="B291" s="4" t="s">
        <v>87</v>
      </c>
      <c r="C291" s="4" t="s">
        <v>81</v>
      </c>
      <c r="D291" s="4" t="s">
        <v>21</v>
      </c>
      <c r="E291" s="4" t="s">
        <v>33</v>
      </c>
      <c r="F291" s="4">
        <v>1649</v>
      </c>
      <c r="G291" s="4">
        <v>32</v>
      </c>
      <c r="H291" s="4" t="s">
        <v>17</v>
      </c>
      <c r="I291" s="4">
        <v>23800</v>
      </c>
      <c r="J291" s="4">
        <v>38.1</v>
      </c>
      <c r="K291" s="4" t="s">
        <v>77</v>
      </c>
      <c r="L291" s="4">
        <v>2022</v>
      </c>
    </row>
    <row r="292" spans="1:12" x14ac:dyDescent="0.3">
      <c r="A292" s="4" t="s">
        <v>397</v>
      </c>
      <c r="B292" s="4" t="s">
        <v>87</v>
      </c>
      <c r="C292" s="4" t="s">
        <v>70</v>
      </c>
      <c r="D292" s="4" t="s">
        <v>15</v>
      </c>
      <c r="E292" s="4" t="s">
        <v>16</v>
      </c>
      <c r="F292" s="4">
        <v>227.9</v>
      </c>
      <c r="G292" s="4">
        <v>41.1</v>
      </c>
      <c r="H292" s="4" t="s">
        <v>71</v>
      </c>
      <c r="I292" s="4">
        <v>61965</v>
      </c>
      <c r="J292" s="4">
        <v>7.8</v>
      </c>
      <c r="K292" s="4" t="s">
        <v>50</v>
      </c>
      <c r="L292" s="4">
        <v>2021</v>
      </c>
    </row>
    <row r="293" spans="1:12" x14ac:dyDescent="0.3">
      <c r="A293" s="4" t="s">
        <v>398</v>
      </c>
      <c r="B293" s="4" t="s">
        <v>62</v>
      </c>
      <c r="C293" s="4" t="s">
        <v>32</v>
      </c>
      <c r="D293" s="4" t="s">
        <v>15</v>
      </c>
      <c r="E293" s="4" t="s">
        <v>41</v>
      </c>
      <c r="F293" s="4">
        <v>391.2</v>
      </c>
      <c r="G293" s="4">
        <v>34.700000000000003</v>
      </c>
      <c r="H293" s="4" t="s">
        <v>17</v>
      </c>
      <c r="I293" s="4">
        <v>41494</v>
      </c>
      <c r="J293" s="4">
        <v>21.1</v>
      </c>
      <c r="K293" s="4" t="s">
        <v>82</v>
      </c>
      <c r="L293" s="4">
        <v>2022</v>
      </c>
    </row>
    <row r="294" spans="1:12" x14ac:dyDescent="0.3">
      <c r="A294" s="4" t="s">
        <v>399</v>
      </c>
      <c r="B294" s="4" t="s">
        <v>400</v>
      </c>
      <c r="C294" s="4" t="s">
        <v>81</v>
      </c>
      <c r="D294" s="4" t="s">
        <v>26</v>
      </c>
      <c r="E294" s="4" t="s">
        <v>16</v>
      </c>
      <c r="F294" s="4">
        <v>359</v>
      </c>
      <c r="G294" s="4">
        <v>20.7</v>
      </c>
      <c r="H294" s="4" t="s">
        <v>17</v>
      </c>
      <c r="I294" s="4">
        <v>80654</v>
      </c>
      <c r="J294" s="4">
        <v>8</v>
      </c>
      <c r="K294" s="4" t="s">
        <v>130</v>
      </c>
      <c r="L294" s="4">
        <v>2023</v>
      </c>
    </row>
    <row r="295" spans="1:12" x14ac:dyDescent="0.3">
      <c r="A295" s="4" t="s">
        <v>401</v>
      </c>
      <c r="B295" s="4" t="s">
        <v>13</v>
      </c>
      <c r="C295" s="4" t="s">
        <v>70</v>
      </c>
      <c r="D295" s="4" t="s">
        <v>21</v>
      </c>
      <c r="E295" s="4" t="s">
        <v>41</v>
      </c>
      <c r="F295" s="4">
        <v>1249.5999999999999</v>
      </c>
      <c r="G295" s="4">
        <v>27.5</v>
      </c>
      <c r="H295" s="4" t="s">
        <v>17</v>
      </c>
      <c r="I295" s="4">
        <v>49266</v>
      </c>
      <c r="J295" s="4">
        <v>44</v>
      </c>
      <c r="K295" s="4" t="s">
        <v>85</v>
      </c>
      <c r="L295" s="4">
        <v>2022</v>
      </c>
    </row>
    <row r="296" spans="1:12" x14ac:dyDescent="0.3">
      <c r="A296" s="4" t="s">
        <v>402</v>
      </c>
      <c r="B296" s="4" t="s">
        <v>66</v>
      </c>
      <c r="C296" s="4" t="s">
        <v>60</v>
      </c>
      <c r="D296" s="4" t="s">
        <v>26</v>
      </c>
      <c r="E296" s="4" t="s">
        <v>22</v>
      </c>
      <c r="F296" s="4">
        <v>245.2</v>
      </c>
      <c r="G296" s="4">
        <v>26.1</v>
      </c>
      <c r="H296" s="4" t="s">
        <v>100</v>
      </c>
      <c r="I296" s="4">
        <v>71632</v>
      </c>
      <c r="J296" s="4">
        <v>15.6</v>
      </c>
      <c r="K296" s="4" t="s">
        <v>37</v>
      </c>
      <c r="L296" s="4">
        <v>2021</v>
      </c>
    </row>
    <row r="297" spans="1:12" x14ac:dyDescent="0.3">
      <c r="A297" s="4" t="s">
        <v>403</v>
      </c>
      <c r="B297" s="4" t="s">
        <v>31</v>
      </c>
      <c r="C297" s="4" t="s">
        <v>70</v>
      </c>
      <c r="D297" s="4" t="s">
        <v>21</v>
      </c>
      <c r="E297" s="4" t="s">
        <v>41</v>
      </c>
      <c r="F297" s="4">
        <v>1768.4</v>
      </c>
      <c r="G297" s="4">
        <v>28.4</v>
      </c>
      <c r="H297" s="4" t="s">
        <v>17</v>
      </c>
      <c r="I297" s="4">
        <v>60143</v>
      </c>
      <c r="J297" s="4">
        <v>50.8</v>
      </c>
      <c r="K297" s="4" t="s">
        <v>225</v>
      </c>
      <c r="L297" s="4">
        <v>2021</v>
      </c>
    </row>
    <row r="298" spans="1:12" x14ac:dyDescent="0.3">
      <c r="A298" s="4" t="s">
        <v>404</v>
      </c>
      <c r="B298" s="4" t="s">
        <v>20</v>
      </c>
      <c r="C298" s="4" t="s">
        <v>60</v>
      </c>
      <c r="D298" s="4" t="s">
        <v>15</v>
      </c>
      <c r="E298" s="4" t="s">
        <v>27</v>
      </c>
      <c r="F298" s="4">
        <v>275</v>
      </c>
      <c r="G298" s="4">
        <v>35.5</v>
      </c>
      <c r="H298" s="4" t="s">
        <v>28</v>
      </c>
      <c r="I298" s="4">
        <v>17352</v>
      </c>
      <c r="J298" s="4">
        <v>5</v>
      </c>
      <c r="K298" s="4" t="s">
        <v>130</v>
      </c>
      <c r="L298" s="4">
        <v>2021</v>
      </c>
    </row>
    <row r="299" spans="1:12" x14ac:dyDescent="0.3">
      <c r="A299" s="4" t="s">
        <v>405</v>
      </c>
      <c r="B299" s="4" t="s">
        <v>59</v>
      </c>
      <c r="C299" s="4" t="s">
        <v>25</v>
      </c>
      <c r="D299" s="4" t="s">
        <v>26</v>
      </c>
      <c r="E299" s="4" t="s">
        <v>16</v>
      </c>
      <c r="F299" s="4">
        <v>543.1</v>
      </c>
      <c r="G299" s="4">
        <v>27.4</v>
      </c>
      <c r="H299" s="4" t="s">
        <v>17</v>
      </c>
      <c r="I299" s="4">
        <v>52839</v>
      </c>
      <c r="J299" s="4">
        <v>13</v>
      </c>
      <c r="K299" s="4" t="s">
        <v>154</v>
      </c>
      <c r="L299" s="4">
        <v>2021</v>
      </c>
    </row>
    <row r="300" spans="1:12" x14ac:dyDescent="0.3">
      <c r="A300" s="4" t="s">
        <v>406</v>
      </c>
      <c r="B300" s="4" t="s">
        <v>13</v>
      </c>
      <c r="C300" s="4" t="s">
        <v>25</v>
      </c>
      <c r="D300" s="4" t="s">
        <v>15</v>
      </c>
      <c r="E300" s="4" t="s">
        <v>33</v>
      </c>
      <c r="F300" s="4">
        <v>442.8</v>
      </c>
      <c r="G300" s="4">
        <v>31.1</v>
      </c>
      <c r="H300" s="4" t="s">
        <v>34</v>
      </c>
      <c r="I300" s="4">
        <v>17435</v>
      </c>
      <c r="J300" s="4">
        <v>16.3</v>
      </c>
      <c r="K300" s="4" t="s">
        <v>256</v>
      </c>
      <c r="L300" s="4">
        <v>2021</v>
      </c>
    </row>
    <row r="301" spans="1:12" x14ac:dyDescent="0.3">
      <c r="A301" s="4" t="s">
        <v>407</v>
      </c>
      <c r="B301" s="4" t="s">
        <v>62</v>
      </c>
      <c r="C301" s="4" t="s">
        <v>107</v>
      </c>
      <c r="D301" s="4" t="s">
        <v>15</v>
      </c>
      <c r="E301" s="4" t="s">
        <v>33</v>
      </c>
      <c r="F301" s="4">
        <v>348.8</v>
      </c>
      <c r="G301" s="4">
        <v>34.6</v>
      </c>
      <c r="H301" s="4" t="s">
        <v>126</v>
      </c>
      <c r="I301" s="4">
        <v>21306</v>
      </c>
      <c r="J301" s="4">
        <v>7.3</v>
      </c>
      <c r="K301" s="4" t="s">
        <v>225</v>
      </c>
      <c r="L301" s="4">
        <v>2022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4BF24-F40C-4515-A5DB-09183A584789}">
  <sheetPr>
    <tabColor rgb="FF00B0F0"/>
  </sheetPr>
  <dimension ref="A1:N301"/>
  <sheetViews>
    <sheetView zoomScaleNormal="100" workbookViewId="0">
      <selection activeCell="E11" sqref="E11"/>
    </sheetView>
  </sheetViews>
  <sheetFormatPr defaultRowHeight="14.4" x14ac:dyDescent="0.3"/>
  <cols>
    <col min="1" max="1" width="11.5546875" style="8" customWidth="1"/>
    <col min="2" max="2" width="11.5546875" customWidth="1"/>
    <col min="3" max="5" width="11.5546875" style="8" customWidth="1"/>
    <col min="6" max="7" width="13.44140625" style="5" customWidth="1"/>
    <col min="8" max="8" width="11.5546875" customWidth="1"/>
    <col min="9" max="10" width="13.44140625" style="5" customWidth="1"/>
    <col min="11" max="11" width="11.5546875" customWidth="1"/>
    <col min="12" max="12" width="13.44140625" style="10" customWidth="1"/>
    <col min="13" max="13" width="18.77734375" bestFit="1" customWidth="1"/>
    <col min="14" max="14" width="14.77734375" bestFit="1" customWidth="1"/>
  </cols>
  <sheetData>
    <row r="1" spans="1:14" ht="44.4" customHeight="1" x14ac:dyDescent="0.3">
      <c r="A1" s="7" t="s">
        <v>0</v>
      </c>
      <c r="B1" s="6" t="s">
        <v>1</v>
      </c>
      <c r="C1" s="7" t="s">
        <v>2</v>
      </c>
      <c r="D1" s="7" t="s">
        <v>3</v>
      </c>
      <c r="E1" s="7" t="s">
        <v>4</v>
      </c>
      <c r="F1" s="9" t="s">
        <v>5</v>
      </c>
      <c r="G1" s="9" t="s">
        <v>6</v>
      </c>
      <c r="H1" s="6" t="s">
        <v>7</v>
      </c>
      <c r="I1" s="9" t="s">
        <v>8</v>
      </c>
      <c r="J1" s="9" t="s">
        <v>9</v>
      </c>
      <c r="K1" s="6" t="s">
        <v>10</v>
      </c>
      <c r="L1" s="6" t="s">
        <v>11</v>
      </c>
      <c r="M1" s="6" t="s">
        <v>412</v>
      </c>
      <c r="N1" t="s">
        <v>425</v>
      </c>
    </row>
    <row r="2" spans="1:14" x14ac:dyDescent="0.3">
      <c r="A2" s="8" t="s">
        <v>12</v>
      </c>
      <c r="B2" t="s">
        <v>13</v>
      </c>
      <c r="C2" s="8" t="s">
        <v>14</v>
      </c>
      <c r="D2" s="8" t="s">
        <v>15</v>
      </c>
      <c r="E2" s="8" t="s">
        <v>16</v>
      </c>
      <c r="F2" s="5">
        <v>273.5</v>
      </c>
      <c r="G2" s="5">
        <v>31.7</v>
      </c>
      <c r="H2" t="s">
        <v>17</v>
      </c>
      <c r="I2" s="5">
        <v>60106</v>
      </c>
      <c r="J2" s="5">
        <v>13.9</v>
      </c>
      <c r="K2" t="s">
        <v>18</v>
      </c>
      <c r="L2" s="10">
        <v>2023</v>
      </c>
      <c r="M2" t="str">
        <f>IF(F2&lt;400,"Low(&lt;400mm)",IF(AND(F2&gt;=400,F2&lt;=900),"Medium(400-900mm)","High(&gt;900mm)"))</f>
        <v>Low(&lt;400mm)</v>
      </c>
      <c r="N2" t="str">
        <f>IF(J2&lt;25,"Low Yield(&lt;25)",IF(AND(J2&gt;=25,J2&lt;=40),"Medium Yield(25-40)",IF(AND(J2&gt;40,J2&lt;=55),"High Yield(40-55)","Exceptional Yield(&gt;55)")))</f>
        <v>Low Yield(&lt;25)</v>
      </c>
    </row>
    <row r="3" spans="1:14" x14ac:dyDescent="0.3">
      <c r="A3" s="8" t="s">
        <v>19</v>
      </c>
      <c r="B3" t="s">
        <v>20</v>
      </c>
      <c r="C3" s="8" t="s">
        <v>14</v>
      </c>
      <c r="D3" s="8" t="s">
        <v>21</v>
      </c>
      <c r="E3" s="8" t="s">
        <v>22</v>
      </c>
      <c r="F3" s="5">
        <v>1018.6</v>
      </c>
      <c r="G3" s="5">
        <v>29.6</v>
      </c>
      <c r="H3" t="s">
        <v>17</v>
      </c>
      <c r="I3" s="5">
        <v>51216</v>
      </c>
      <c r="J3" s="5">
        <v>38.1</v>
      </c>
      <c r="K3" t="s">
        <v>23</v>
      </c>
      <c r="L3" s="10">
        <v>2023</v>
      </c>
      <c r="M3" t="str">
        <f t="shared" ref="M3:M66" si="0">IF(F3&lt;400,"Low(&lt;400mm)",IF(AND(F3&gt;=400,F3&lt;=900),"Medium(400-900mm)","High(&gt;900mm)"))</f>
        <v>High(&gt;900mm)</v>
      </c>
      <c r="N3" t="str">
        <f t="shared" ref="N3:N66" si="1">IF(J3&lt;25,"Low Yield(&lt;25)",IF(AND(J3&gt;=25,J3&lt;=40),"Medium Yield(25-40)",IF(AND(J3&gt;40,J3&lt;=55),"High Yield(40-55)","Exceptional Yield(&gt;55)")))</f>
        <v>Medium Yield(25-40)</v>
      </c>
    </row>
    <row r="4" spans="1:14" x14ac:dyDescent="0.3">
      <c r="A4" s="8" t="s">
        <v>24</v>
      </c>
      <c r="B4" t="s">
        <v>20</v>
      </c>
      <c r="C4" s="8" t="s">
        <v>25</v>
      </c>
      <c r="D4" s="8" t="s">
        <v>26</v>
      </c>
      <c r="E4" s="8" t="s">
        <v>27</v>
      </c>
      <c r="F4" s="5">
        <v>339.1</v>
      </c>
      <c r="G4" s="5">
        <v>26.7</v>
      </c>
      <c r="H4" t="s">
        <v>28</v>
      </c>
      <c r="I4" s="5">
        <v>61757</v>
      </c>
      <c r="J4" s="5">
        <v>7.2</v>
      </c>
      <c r="K4" t="s">
        <v>29</v>
      </c>
      <c r="L4" s="10">
        <v>2021</v>
      </c>
      <c r="M4" t="str">
        <f t="shared" si="0"/>
        <v>Low(&lt;400mm)</v>
      </c>
      <c r="N4" t="str">
        <f t="shared" si="1"/>
        <v>Low Yield(&lt;25)</v>
      </c>
    </row>
    <row r="5" spans="1:14" x14ac:dyDescent="0.3">
      <c r="A5" s="8" t="s">
        <v>30</v>
      </c>
      <c r="B5" t="s">
        <v>31</v>
      </c>
      <c r="C5" s="8" t="s">
        <v>32</v>
      </c>
      <c r="D5" s="8" t="s">
        <v>21</v>
      </c>
      <c r="E5" s="8" t="s">
        <v>33</v>
      </c>
      <c r="F5" s="5">
        <v>896.7</v>
      </c>
      <c r="G5" s="5">
        <v>33.299999999999997</v>
      </c>
      <c r="H5" t="s">
        <v>34</v>
      </c>
      <c r="I5" s="5">
        <v>70149</v>
      </c>
      <c r="J5" s="5">
        <v>22.2</v>
      </c>
      <c r="K5" t="s">
        <v>35</v>
      </c>
      <c r="L5" s="10">
        <v>2021</v>
      </c>
      <c r="M5" t="str">
        <f t="shared" si="0"/>
        <v>Medium(400-900mm)</v>
      </c>
      <c r="N5" t="str">
        <f t="shared" si="1"/>
        <v>Low Yield(&lt;25)</v>
      </c>
    </row>
    <row r="6" spans="1:14" x14ac:dyDescent="0.3">
      <c r="A6" s="8" t="s">
        <v>36</v>
      </c>
      <c r="B6" t="s">
        <v>20</v>
      </c>
      <c r="C6" s="8" t="s">
        <v>32</v>
      </c>
      <c r="D6" s="8" t="s">
        <v>15</v>
      </c>
      <c r="E6" s="8" t="s">
        <v>16</v>
      </c>
      <c r="F6" s="5">
        <v>448.8</v>
      </c>
      <c r="G6" s="5">
        <v>37.4</v>
      </c>
      <c r="H6" t="s">
        <v>34</v>
      </c>
      <c r="I6" s="5">
        <v>52456</v>
      </c>
      <c r="J6" s="5">
        <v>15.5</v>
      </c>
      <c r="K6" t="s">
        <v>37</v>
      </c>
      <c r="L6" s="10">
        <v>2023</v>
      </c>
      <c r="M6" t="str">
        <f t="shared" si="0"/>
        <v>Medium(400-900mm)</v>
      </c>
      <c r="N6" t="str">
        <f t="shared" si="1"/>
        <v>Low Yield(&lt;25)</v>
      </c>
    </row>
    <row r="7" spans="1:14" x14ac:dyDescent="0.3">
      <c r="A7" s="8" t="s">
        <v>38</v>
      </c>
      <c r="B7" t="s">
        <v>39</v>
      </c>
      <c r="C7" s="8" t="s">
        <v>40</v>
      </c>
      <c r="D7" s="8" t="s">
        <v>21</v>
      </c>
      <c r="E7" s="8" t="s">
        <v>41</v>
      </c>
      <c r="F7" s="5">
        <v>1666.5</v>
      </c>
      <c r="G7" s="5">
        <v>28.2</v>
      </c>
      <c r="H7" t="s">
        <v>42</v>
      </c>
      <c r="I7" s="5">
        <v>56948</v>
      </c>
      <c r="J7" s="5">
        <v>49.1</v>
      </c>
      <c r="K7" t="s">
        <v>43</v>
      </c>
      <c r="L7" s="10">
        <v>2022</v>
      </c>
      <c r="M7" t="str">
        <f t="shared" si="0"/>
        <v>High(&gt;900mm)</v>
      </c>
      <c r="N7" t="str">
        <f t="shared" si="1"/>
        <v>High Yield(40-55)</v>
      </c>
    </row>
    <row r="8" spans="1:14" x14ac:dyDescent="0.3">
      <c r="A8" s="8" t="s">
        <v>44</v>
      </c>
      <c r="B8" t="s">
        <v>39</v>
      </c>
      <c r="C8" s="8" t="s">
        <v>40</v>
      </c>
      <c r="D8" s="8" t="s">
        <v>15</v>
      </c>
      <c r="E8" s="8" t="s">
        <v>22</v>
      </c>
      <c r="F8" s="5">
        <v>382.7</v>
      </c>
      <c r="G8" s="5">
        <v>32.1</v>
      </c>
      <c r="H8" t="s">
        <v>28</v>
      </c>
      <c r="I8" s="5">
        <v>20582</v>
      </c>
      <c r="J8" s="5">
        <v>16.399999999999999</v>
      </c>
      <c r="K8" t="s">
        <v>45</v>
      </c>
      <c r="L8" s="10">
        <v>2023</v>
      </c>
      <c r="M8" t="str">
        <f t="shared" si="0"/>
        <v>Low(&lt;400mm)</v>
      </c>
      <c r="N8" t="str">
        <f t="shared" si="1"/>
        <v>Low Yield(&lt;25)</v>
      </c>
    </row>
    <row r="9" spans="1:14" x14ac:dyDescent="0.3">
      <c r="A9" s="8" t="s">
        <v>46</v>
      </c>
      <c r="B9" t="s">
        <v>47</v>
      </c>
      <c r="C9" s="8" t="s">
        <v>25</v>
      </c>
      <c r="D9" s="8" t="s">
        <v>15</v>
      </c>
      <c r="E9" s="8" t="s">
        <v>16</v>
      </c>
      <c r="F9" s="5">
        <v>452.9</v>
      </c>
      <c r="G9" s="5">
        <v>39.299999999999997</v>
      </c>
      <c r="H9" t="s">
        <v>28</v>
      </c>
      <c r="I9" s="5">
        <v>71279</v>
      </c>
      <c r="J9" s="5">
        <v>16.600000000000001</v>
      </c>
      <c r="K9" t="s">
        <v>48</v>
      </c>
      <c r="L9" s="10">
        <v>2022</v>
      </c>
      <c r="M9" t="str">
        <f t="shared" si="0"/>
        <v>Medium(400-900mm)</v>
      </c>
      <c r="N9" t="str">
        <f t="shared" si="1"/>
        <v>Low Yield(&lt;25)</v>
      </c>
    </row>
    <row r="10" spans="1:14" x14ac:dyDescent="0.3">
      <c r="A10" s="8" t="s">
        <v>49</v>
      </c>
      <c r="B10" t="s">
        <v>13</v>
      </c>
      <c r="C10" s="8" t="s">
        <v>25</v>
      </c>
      <c r="D10" s="8" t="s">
        <v>15</v>
      </c>
      <c r="E10" s="8" t="s">
        <v>16</v>
      </c>
      <c r="F10" s="5">
        <v>263.8</v>
      </c>
      <c r="G10" s="5">
        <v>36</v>
      </c>
      <c r="H10" t="s">
        <v>42</v>
      </c>
      <c r="I10" s="5">
        <v>19001</v>
      </c>
      <c r="J10" s="5">
        <v>6.2</v>
      </c>
      <c r="K10" t="s">
        <v>50</v>
      </c>
      <c r="L10" s="10">
        <v>2023</v>
      </c>
      <c r="M10" t="str">
        <f t="shared" si="0"/>
        <v>Low(&lt;400mm)</v>
      </c>
      <c r="N10" t="str">
        <f t="shared" si="1"/>
        <v>Low Yield(&lt;25)</v>
      </c>
    </row>
    <row r="11" spans="1:14" x14ac:dyDescent="0.3">
      <c r="A11" s="8" t="s">
        <v>51</v>
      </c>
      <c r="B11" t="s">
        <v>47</v>
      </c>
      <c r="C11" s="8" t="s">
        <v>40</v>
      </c>
      <c r="D11" s="8" t="s">
        <v>15</v>
      </c>
      <c r="E11" s="8" t="s">
        <v>27</v>
      </c>
      <c r="F11" s="5">
        <v>328.5</v>
      </c>
      <c r="G11" s="5">
        <v>37</v>
      </c>
      <c r="H11" t="s">
        <v>34</v>
      </c>
      <c r="I11" s="5">
        <v>24888</v>
      </c>
      <c r="J11" s="5">
        <v>0</v>
      </c>
      <c r="K11" t="s">
        <v>53</v>
      </c>
      <c r="L11" s="10">
        <v>2022</v>
      </c>
      <c r="M11" t="str">
        <f t="shared" si="0"/>
        <v>Low(&lt;400mm)</v>
      </c>
      <c r="N11" t="str">
        <f t="shared" si="1"/>
        <v>Low Yield(&lt;25)</v>
      </c>
    </row>
    <row r="12" spans="1:14" x14ac:dyDescent="0.3">
      <c r="A12" s="8" t="s">
        <v>54</v>
      </c>
      <c r="B12" t="s">
        <v>13</v>
      </c>
      <c r="C12" s="8" t="s">
        <v>14</v>
      </c>
      <c r="D12" s="8" t="s">
        <v>21</v>
      </c>
      <c r="E12" s="8" t="s">
        <v>41</v>
      </c>
      <c r="F12" s="5">
        <v>1427.4</v>
      </c>
      <c r="G12" s="5">
        <v>32.700000000000003</v>
      </c>
      <c r="H12" t="s">
        <v>42</v>
      </c>
      <c r="I12" s="5">
        <v>53923</v>
      </c>
      <c r="J12" s="5">
        <v>42.9</v>
      </c>
      <c r="K12" t="s">
        <v>55</v>
      </c>
      <c r="L12" s="10">
        <v>2022</v>
      </c>
      <c r="M12" t="str">
        <f t="shared" si="0"/>
        <v>High(&gt;900mm)</v>
      </c>
      <c r="N12" t="str">
        <f t="shared" si="1"/>
        <v>High Yield(40-55)</v>
      </c>
    </row>
    <row r="13" spans="1:14" x14ac:dyDescent="0.3">
      <c r="A13" s="8" t="s">
        <v>56</v>
      </c>
      <c r="B13" t="s">
        <v>47</v>
      </c>
      <c r="C13" s="8" t="s">
        <v>40</v>
      </c>
      <c r="D13" s="8" t="s">
        <v>15</v>
      </c>
      <c r="E13" s="8" t="s">
        <v>22</v>
      </c>
      <c r="F13" s="5">
        <v>404.1</v>
      </c>
      <c r="G13" s="5">
        <v>31.4</v>
      </c>
      <c r="H13" t="s">
        <v>34</v>
      </c>
      <c r="I13" s="5">
        <v>67182</v>
      </c>
      <c r="J13" s="5">
        <v>16.600000000000001</v>
      </c>
      <c r="K13" t="s">
        <v>57</v>
      </c>
      <c r="L13" s="10">
        <v>2022</v>
      </c>
      <c r="M13" t="str">
        <f t="shared" si="0"/>
        <v>Medium(400-900mm)</v>
      </c>
      <c r="N13" t="str">
        <f t="shared" si="1"/>
        <v>Low Yield(&lt;25)</v>
      </c>
    </row>
    <row r="14" spans="1:14" x14ac:dyDescent="0.3">
      <c r="A14" s="8" t="s">
        <v>58</v>
      </c>
      <c r="B14" t="s">
        <v>59</v>
      </c>
      <c r="C14" s="8" t="s">
        <v>60</v>
      </c>
      <c r="D14" s="8" t="s">
        <v>21</v>
      </c>
      <c r="E14" s="8" t="s">
        <v>16</v>
      </c>
      <c r="F14" s="5">
        <v>1771.9</v>
      </c>
      <c r="G14" s="5">
        <v>32.4</v>
      </c>
      <c r="H14" t="s">
        <v>17</v>
      </c>
      <c r="I14" s="5">
        <v>75030</v>
      </c>
      <c r="J14" s="5">
        <v>37.9</v>
      </c>
      <c r="K14" t="s">
        <v>45</v>
      </c>
      <c r="L14" s="10">
        <v>2023</v>
      </c>
      <c r="M14" t="str">
        <f t="shared" si="0"/>
        <v>High(&gt;900mm)</v>
      </c>
      <c r="N14" t="str">
        <f t="shared" si="1"/>
        <v>Medium Yield(25-40)</v>
      </c>
    </row>
    <row r="15" spans="1:14" x14ac:dyDescent="0.3">
      <c r="A15" s="8" t="s">
        <v>61</v>
      </c>
      <c r="B15" t="s">
        <v>62</v>
      </c>
      <c r="C15" s="8" t="s">
        <v>25</v>
      </c>
      <c r="D15" s="8" t="s">
        <v>21</v>
      </c>
      <c r="E15" s="8" t="s">
        <v>16</v>
      </c>
      <c r="F15" s="5">
        <v>1562.5</v>
      </c>
      <c r="G15" s="5">
        <v>29.9</v>
      </c>
      <c r="H15" t="s">
        <v>17</v>
      </c>
      <c r="I15" s="5">
        <v>54119</v>
      </c>
      <c r="J15" s="5">
        <v>35.6</v>
      </c>
      <c r="K15" t="s">
        <v>64</v>
      </c>
      <c r="L15" s="10">
        <v>2022</v>
      </c>
      <c r="M15" t="str">
        <f t="shared" si="0"/>
        <v>High(&gt;900mm)</v>
      </c>
      <c r="N15" t="str">
        <f t="shared" si="1"/>
        <v>Medium Yield(25-40)</v>
      </c>
    </row>
    <row r="16" spans="1:14" x14ac:dyDescent="0.3">
      <c r="A16" s="8" t="s">
        <v>65</v>
      </c>
      <c r="B16" t="s">
        <v>66</v>
      </c>
      <c r="C16" s="8" t="s">
        <v>25</v>
      </c>
      <c r="D16" s="8" t="s">
        <v>21</v>
      </c>
      <c r="E16" s="8" t="s">
        <v>41</v>
      </c>
      <c r="F16" s="5">
        <v>1678</v>
      </c>
      <c r="G16" s="5">
        <v>34.4</v>
      </c>
      <c r="H16" t="s">
        <v>17</v>
      </c>
      <c r="I16" s="5">
        <v>64357</v>
      </c>
      <c r="J16" s="5">
        <v>53.9</v>
      </c>
      <c r="K16" t="s">
        <v>68</v>
      </c>
      <c r="L16" s="10">
        <v>2023</v>
      </c>
      <c r="M16" t="str">
        <f t="shared" si="0"/>
        <v>High(&gt;900mm)</v>
      </c>
      <c r="N16" t="str">
        <f t="shared" si="1"/>
        <v>High Yield(40-55)</v>
      </c>
    </row>
    <row r="17" spans="1:14" x14ac:dyDescent="0.3">
      <c r="A17" s="8" t="s">
        <v>69</v>
      </c>
      <c r="B17" t="s">
        <v>59</v>
      </c>
      <c r="C17" s="8" t="s">
        <v>70</v>
      </c>
      <c r="D17" s="8" t="s">
        <v>15</v>
      </c>
      <c r="E17" s="8" t="s">
        <v>33</v>
      </c>
      <c r="F17" s="5">
        <v>484.1</v>
      </c>
      <c r="G17" s="5">
        <v>32</v>
      </c>
      <c r="H17" t="s">
        <v>42</v>
      </c>
      <c r="I17" s="5">
        <v>82256</v>
      </c>
      <c r="J17" s="5">
        <v>16.899999999999999</v>
      </c>
      <c r="K17" t="s">
        <v>68</v>
      </c>
      <c r="L17" s="10">
        <v>2023</v>
      </c>
      <c r="M17" t="str">
        <f t="shared" si="0"/>
        <v>Medium(400-900mm)</v>
      </c>
      <c r="N17" t="str">
        <f t="shared" si="1"/>
        <v>Low Yield(&lt;25)</v>
      </c>
    </row>
    <row r="18" spans="1:14" x14ac:dyDescent="0.3">
      <c r="A18" s="8" t="s">
        <v>72</v>
      </c>
      <c r="B18" t="s">
        <v>39</v>
      </c>
      <c r="C18" s="8" t="s">
        <v>40</v>
      </c>
      <c r="D18" s="8" t="s">
        <v>26</v>
      </c>
      <c r="E18" s="8" t="s">
        <v>16</v>
      </c>
      <c r="F18" s="5">
        <v>419.1</v>
      </c>
      <c r="G18" s="5">
        <v>23.2</v>
      </c>
      <c r="H18" t="s">
        <v>17</v>
      </c>
      <c r="I18" s="5">
        <v>27089</v>
      </c>
      <c r="J18" s="5">
        <v>8.5</v>
      </c>
      <c r="K18" t="s">
        <v>73</v>
      </c>
      <c r="L18" s="10">
        <v>2023</v>
      </c>
      <c r="M18" t="str">
        <f t="shared" si="0"/>
        <v>Medium(400-900mm)</v>
      </c>
      <c r="N18" t="str">
        <f t="shared" si="1"/>
        <v>Low Yield(&lt;25)</v>
      </c>
    </row>
    <row r="19" spans="1:14" x14ac:dyDescent="0.3">
      <c r="A19" s="8" t="s">
        <v>74</v>
      </c>
      <c r="B19" t="s">
        <v>47</v>
      </c>
      <c r="C19" s="8" t="s">
        <v>25</v>
      </c>
      <c r="D19" s="8" t="s">
        <v>15</v>
      </c>
      <c r="E19" s="8" t="s">
        <v>41</v>
      </c>
      <c r="F19" s="5">
        <v>202.2</v>
      </c>
      <c r="G19" s="5">
        <v>0</v>
      </c>
      <c r="H19" t="s">
        <v>17</v>
      </c>
      <c r="I19" s="5">
        <v>25629</v>
      </c>
      <c r="J19" s="5">
        <v>15.4</v>
      </c>
      <c r="K19" t="s">
        <v>75</v>
      </c>
      <c r="L19" s="10">
        <v>2021</v>
      </c>
      <c r="M19" t="str">
        <f t="shared" si="0"/>
        <v>Low(&lt;400mm)</v>
      </c>
      <c r="N19" t="str">
        <f t="shared" si="1"/>
        <v>Low Yield(&lt;25)</v>
      </c>
    </row>
    <row r="20" spans="1:14" x14ac:dyDescent="0.3">
      <c r="A20" s="8" t="s">
        <v>76</v>
      </c>
      <c r="B20" t="s">
        <v>47</v>
      </c>
      <c r="C20" s="8" t="s">
        <v>25</v>
      </c>
      <c r="D20" s="8" t="s">
        <v>26</v>
      </c>
      <c r="E20" s="8" t="s">
        <v>33</v>
      </c>
      <c r="F20" s="5">
        <v>307.10000000000002</v>
      </c>
      <c r="G20" s="5">
        <v>19.3</v>
      </c>
      <c r="H20" t="s">
        <v>42</v>
      </c>
      <c r="I20" s="5">
        <v>26711</v>
      </c>
      <c r="J20" s="5">
        <v>9.1999999999999993</v>
      </c>
      <c r="K20" t="s">
        <v>77</v>
      </c>
      <c r="L20" s="10">
        <v>2021</v>
      </c>
      <c r="M20" t="str">
        <f t="shared" si="0"/>
        <v>Low(&lt;400mm)</v>
      </c>
      <c r="N20" t="str">
        <f t="shared" si="1"/>
        <v>Low Yield(&lt;25)</v>
      </c>
    </row>
    <row r="21" spans="1:14" x14ac:dyDescent="0.3">
      <c r="A21" s="8" t="s">
        <v>78</v>
      </c>
      <c r="B21" t="s">
        <v>13</v>
      </c>
      <c r="C21" s="8" t="s">
        <v>32</v>
      </c>
      <c r="D21" s="8" t="s">
        <v>15</v>
      </c>
      <c r="E21" s="8" t="s">
        <v>33</v>
      </c>
      <c r="F21" s="5">
        <v>306.3</v>
      </c>
      <c r="G21" s="5">
        <v>34.9</v>
      </c>
      <c r="H21" t="s">
        <v>17</v>
      </c>
      <c r="I21" s="5">
        <v>59849</v>
      </c>
      <c r="J21" s="5">
        <v>14.3</v>
      </c>
      <c r="K21" t="s">
        <v>79</v>
      </c>
      <c r="L21" s="10">
        <v>2021</v>
      </c>
      <c r="M21" t="str">
        <f t="shared" si="0"/>
        <v>Low(&lt;400mm)</v>
      </c>
      <c r="N21" t="str">
        <f t="shared" si="1"/>
        <v>Low Yield(&lt;25)</v>
      </c>
    </row>
    <row r="22" spans="1:14" x14ac:dyDescent="0.3">
      <c r="A22" s="8" t="s">
        <v>80</v>
      </c>
      <c r="B22" t="s">
        <v>20</v>
      </c>
      <c r="C22" s="8" t="s">
        <v>81</v>
      </c>
      <c r="D22" s="8" t="s">
        <v>21</v>
      </c>
      <c r="E22" s="8" t="s">
        <v>41</v>
      </c>
      <c r="F22" s="5">
        <v>991.6</v>
      </c>
      <c r="G22" s="5">
        <v>29.9</v>
      </c>
      <c r="H22" t="s">
        <v>28</v>
      </c>
      <c r="I22" s="5">
        <v>40485</v>
      </c>
      <c r="J22" s="5">
        <v>30.2</v>
      </c>
      <c r="K22" t="s">
        <v>82</v>
      </c>
      <c r="L22" s="10">
        <v>2021</v>
      </c>
      <c r="M22" t="str">
        <f t="shared" si="0"/>
        <v>High(&gt;900mm)</v>
      </c>
      <c r="N22" t="str">
        <f t="shared" si="1"/>
        <v>Medium Yield(25-40)</v>
      </c>
    </row>
    <row r="23" spans="1:14" x14ac:dyDescent="0.3">
      <c r="A23" s="8" t="s">
        <v>83</v>
      </c>
      <c r="B23" t="s">
        <v>84</v>
      </c>
      <c r="C23" s="8" t="s">
        <v>32</v>
      </c>
      <c r="D23" s="8" t="s">
        <v>21</v>
      </c>
      <c r="E23" s="8" t="s">
        <v>27</v>
      </c>
      <c r="F23" s="5">
        <v>1636</v>
      </c>
      <c r="G23" s="5">
        <v>34.700000000000003</v>
      </c>
      <c r="H23" t="s">
        <v>28</v>
      </c>
      <c r="I23" s="5">
        <v>20806</v>
      </c>
      <c r="J23" s="5">
        <v>28.8</v>
      </c>
      <c r="K23" t="s">
        <v>85</v>
      </c>
      <c r="L23" s="10">
        <v>2022</v>
      </c>
      <c r="M23" t="str">
        <f t="shared" si="0"/>
        <v>High(&gt;900mm)</v>
      </c>
      <c r="N23" t="str">
        <f t="shared" si="1"/>
        <v>Medium Yield(25-40)</v>
      </c>
    </row>
    <row r="24" spans="1:14" x14ac:dyDescent="0.3">
      <c r="A24" s="8" t="s">
        <v>86</v>
      </c>
      <c r="B24" t="s">
        <v>87</v>
      </c>
      <c r="C24" s="8" t="s">
        <v>70</v>
      </c>
      <c r="D24" s="8" t="s">
        <v>26</v>
      </c>
      <c r="E24" s="8" t="s">
        <v>22</v>
      </c>
      <c r="F24" s="5">
        <v>692.7</v>
      </c>
      <c r="G24" s="5">
        <v>20.7</v>
      </c>
      <c r="H24" t="s">
        <v>42</v>
      </c>
      <c r="I24" s="5">
        <v>29964</v>
      </c>
      <c r="J24" s="5">
        <v>28.5</v>
      </c>
      <c r="K24" t="s">
        <v>88</v>
      </c>
      <c r="L24" s="10">
        <v>2023</v>
      </c>
      <c r="M24" t="str">
        <f t="shared" si="0"/>
        <v>Medium(400-900mm)</v>
      </c>
      <c r="N24" t="str">
        <f t="shared" si="1"/>
        <v>Medium Yield(25-40)</v>
      </c>
    </row>
    <row r="25" spans="1:14" x14ac:dyDescent="0.3">
      <c r="A25" s="8" t="s">
        <v>89</v>
      </c>
      <c r="B25" t="s">
        <v>84</v>
      </c>
      <c r="C25" s="8" t="s">
        <v>70</v>
      </c>
      <c r="D25" s="8" t="s">
        <v>21</v>
      </c>
      <c r="E25" s="8" t="s">
        <v>16</v>
      </c>
      <c r="F25" s="5">
        <v>1017.7</v>
      </c>
      <c r="G25" s="5">
        <v>24.6</v>
      </c>
      <c r="H25" t="s">
        <v>17</v>
      </c>
      <c r="I25" s="5">
        <v>65594</v>
      </c>
      <c r="J25" s="5">
        <v>20.399999999999999</v>
      </c>
      <c r="K25" t="s">
        <v>90</v>
      </c>
      <c r="L25" s="10">
        <v>2022</v>
      </c>
      <c r="M25" t="str">
        <f t="shared" si="0"/>
        <v>High(&gt;900mm)</v>
      </c>
      <c r="N25" t="str">
        <f t="shared" si="1"/>
        <v>Low Yield(&lt;25)</v>
      </c>
    </row>
    <row r="26" spans="1:14" x14ac:dyDescent="0.3">
      <c r="A26" s="8" t="s">
        <v>91</v>
      </c>
      <c r="B26" t="s">
        <v>47</v>
      </c>
      <c r="C26" s="8" t="s">
        <v>70</v>
      </c>
      <c r="D26" s="8" t="s">
        <v>21</v>
      </c>
      <c r="E26" s="8" t="s">
        <v>27</v>
      </c>
      <c r="F26" s="5">
        <v>880.1</v>
      </c>
      <c r="G26" s="5">
        <v>26</v>
      </c>
      <c r="H26" t="s">
        <v>17</v>
      </c>
      <c r="I26" s="5">
        <v>59991</v>
      </c>
      <c r="J26" s="5">
        <v>14.5</v>
      </c>
      <c r="K26" t="s">
        <v>64</v>
      </c>
      <c r="L26" s="10">
        <v>2023</v>
      </c>
      <c r="M26" t="str">
        <f t="shared" si="0"/>
        <v>Medium(400-900mm)</v>
      </c>
      <c r="N26" t="str">
        <f t="shared" si="1"/>
        <v>Low Yield(&lt;25)</v>
      </c>
    </row>
    <row r="27" spans="1:14" x14ac:dyDescent="0.3">
      <c r="A27" s="8" t="s">
        <v>92</v>
      </c>
      <c r="B27" t="s">
        <v>39</v>
      </c>
      <c r="C27" s="8" t="s">
        <v>14</v>
      </c>
      <c r="D27" s="8" t="s">
        <v>15</v>
      </c>
      <c r="E27" s="8" t="s">
        <v>22</v>
      </c>
      <c r="F27" s="5">
        <v>325.8</v>
      </c>
      <c r="G27" s="5">
        <v>37</v>
      </c>
      <c r="H27" t="s">
        <v>34</v>
      </c>
      <c r="I27" s="5">
        <v>79972</v>
      </c>
      <c r="J27" s="5">
        <v>13</v>
      </c>
      <c r="K27" t="s">
        <v>93</v>
      </c>
      <c r="L27" s="10">
        <v>2022</v>
      </c>
      <c r="M27" t="str">
        <f t="shared" si="0"/>
        <v>Low(&lt;400mm)</v>
      </c>
      <c r="N27" t="str">
        <f t="shared" si="1"/>
        <v>Low Yield(&lt;25)</v>
      </c>
    </row>
    <row r="28" spans="1:14" x14ac:dyDescent="0.3">
      <c r="A28" s="8" t="s">
        <v>94</v>
      </c>
      <c r="B28" t="s">
        <v>39</v>
      </c>
      <c r="C28" s="8" t="s">
        <v>40</v>
      </c>
      <c r="D28" s="8" t="s">
        <v>26</v>
      </c>
      <c r="E28" s="8" t="s">
        <v>41</v>
      </c>
      <c r="F28" s="5">
        <v>535.79999999999995</v>
      </c>
      <c r="G28" s="5">
        <v>21</v>
      </c>
      <c r="H28" t="s">
        <v>34</v>
      </c>
      <c r="I28" s="5">
        <v>79534</v>
      </c>
      <c r="J28" s="5">
        <v>24.6</v>
      </c>
      <c r="K28" t="s">
        <v>95</v>
      </c>
      <c r="L28" s="10">
        <v>2022</v>
      </c>
      <c r="M28" t="str">
        <f t="shared" si="0"/>
        <v>Medium(400-900mm)</v>
      </c>
      <c r="N28" t="str">
        <f t="shared" si="1"/>
        <v>Low Yield(&lt;25)</v>
      </c>
    </row>
    <row r="29" spans="1:14" x14ac:dyDescent="0.3">
      <c r="A29" s="8" t="s">
        <v>96</v>
      </c>
      <c r="B29" t="s">
        <v>62</v>
      </c>
      <c r="C29" s="8" t="s">
        <v>32</v>
      </c>
      <c r="D29" s="8" t="s">
        <v>21</v>
      </c>
      <c r="E29" s="8" t="s">
        <v>27</v>
      </c>
      <c r="F29" s="5">
        <v>1013.2</v>
      </c>
      <c r="G29" s="5">
        <v>26.9</v>
      </c>
      <c r="H29" t="s">
        <v>34</v>
      </c>
      <c r="I29" s="5">
        <v>75827</v>
      </c>
      <c r="J29" s="5">
        <v>23.1</v>
      </c>
      <c r="K29" t="s">
        <v>43</v>
      </c>
      <c r="L29" s="10">
        <v>2022</v>
      </c>
      <c r="M29" t="str">
        <f t="shared" si="0"/>
        <v>High(&gt;900mm)</v>
      </c>
      <c r="N29" t="str">
        <f t="shared" si="1"/>
        <v>Low Yield(&lt;25)</v>
      </c>
    </row>
    <row r="30" spans="1:14" x14ac:dyDescent="0.3">
      <c r="A30" s="8" t="s">
        <v>97</v>
      </c>
      <c r="B30" t="s">
        <v>59</v>
      </c>
      <c r="C30" s="8" t="s">
        <v>60</v>
      </c>
      <c r="D30" s="8" t="s">
        <v>15</v>
      </c>
      <c r="E30" s="8" t="s">
        <v>16</v>
      </c>
      <c r="F30" s="5">
        <v>383.5</v>
      </c>
      <c r="G30" s="5">
        <v>41.8</v>
      </c>
      <c r="H30" t="s">
        <v>17</v>
      </c>
      <c r="I30" s="5">
        <v>59425</v>
      </c>
      <c r="J30" s="5">
        <v>12.7</v>
      </c>
      <c r="K30" t="s">
        <v>98</v>
      </c>
      <c r="L30" s="10">
        <v>2021</v>
      </c>
      <c r="M30" t="str">
        <f t="shared" si="0"/>
        <v>Low(&lt;400mm)</v>
      </c>
      <c r="N30" t="str">
        <f t="shared" si="1"/>
        <v>Low Yield(&lt;25)</v>
      </c>
    </row>
    <row r="31" spans="1:14" x14ac:dyDescent="0.3">
      <c r="A31" s="8" t="s">
        <v>99</v>
      </c>
      <c r="B31" t="s">
        <v>59</v>
      </c>
      <c r="C31" s="8" t="s">
        <v>40</v>
      </c>
      <c r="D31" s="8" t="s">
        <v>21</v>
      </c>
      <c r="E31" s="8" t="s">
        <v>22</v>
      </c>
      <c r="F31" s="5">
        <v>1542.4</v>
      </c>
      <c r="G31" s="5">
        <v>25.7</v>
      </c>
      <c r="H31" t="s">
        <v>34</v>
      </c>
      <c r="I31" s="5">
        <v>54572</v>
      </c>
      <c r="J31" s="5">
        <v>53.2</v>
      </c>
      <c r="K31" t="s">
        <v>85</v>
      </c>
      <c r="L31" s="10">
        <v>2023</v>
      </c>
      <c r="M31" t="str">
        <f t="shared" si="0"/>
        <v>High(&gt;900mm)</v>
      </c>
      <c r="N31" t="str">
        <f t="shared" si="1"/>
        <v>High Yield(40-55)</v>
      </c>
    </row>
    <row r="32" spans="1:14" x14ac:dyDescent="0.3">
      <c r="A32" s="8" t="s">
        <v>101</v>
      </c>
      <c r="B32" t="s">
        <v>66</v>
      </c>
      <c r="C32" s="8" t="s">
        <v>60</v>
      </c>
      <c r="D32" s="8" t="s">
        <v>26</v>
      </c>
      <c r="E32" s="8" t="s">
        <v>22</v>
      </c>
      <c r="F32" s="5">
        <v>246.1</v>
      </c>
      <c r="G32" s="5">
        <v>22.2</v>
      </c>
      <c r="H32" t="s">
        <v>34</v>
      </c>
      <c r="I32" s="5">
        <v>11395</v>
      </c>
      <c r="J32" s="5">
        <v>11.9</v>
      </c>
      <c r="K32" t="s">
        <v>102</v>
      </c>
      <c r="L32" s="10">
        <v>2023</v>
      </c>
      <c r="M32" t="str">
        <f t="shared" si="0"/>
        <v>Low(&lt;400mm)</v>
      </c>
      <c r="N32" t="str">
        <f t="shared" si="1"/>
        <v>Low Yield(&lt;25)</v>
      </c>
    </row>
    <row r="33" spans="1:14" x14ac:dyDescent="0.3">
      <c r="A33" s="8" t="s">
        <v>103</v>
      </c>
      <c r="B33" t="s">
        <v>66</v>
      </c>
      <c r="C33" s="8" t="s">
        <v>70</v>
      </c>
      <c r="D33" s="8" t="s">
        <v>15</v>
      </c>
      <c r="E33" s="8" t="s">
        <v>33</v>
      </c>
      <c r="F33" s="5">
        <v>365.5</v>
      </c>
      <c r="G33" s="5">
        <v>35.1</v>
      </c>
      <c r="H33" t="s">
        <v>17</v>
      </c>
      <c r="I33" s="5">
        <v>16614</v>
      </c>
      <c r="J33" s="5">
        <v>14.9</v>
      </c>
      <c r="K33" t="s">
        <v>23</v>
      </c>
      <c r="L33" s="10">
        <v>2021</v>
      </c>
      <c r="M33" t="str">
        <f t="shared" si="0"/>
        <v>Low(&lt;400mm)</v>
      </c>
      <c r="N33" t="str">
        <f t="shared" si="1"/>
        <v>Low Yield(&lt;25)</v>
      </c>
    </row>
    <row r="34" spans="1:14" x14ac:dyDescent="0.3">
      <c r="A34" s="8" t="s">
        <v>104</v>
      </c>
      <c r="B34" t="s">
        <v>47</v>
      </c>
      <c r="C34" s="8" t="s">
        <v>14</v>
      </c>
      <c r="D34" s="8" t="s">
        <v>26</v>
      </c>
      <c r="E34" s="8" t="s">
        <v>27</v>
      </c>
      <c r="F34" s="5">
        <v>476.3</v>
      </c>
      <c r="G34" s="5">
        <v>22.3</v>
      </c>
      <c r="H34" t="s">
        <v>17</v>
      </c>
      <c r="I34" s="5">
        <v>31736</v>
      </c>
      <c r="J34" s="5">
        <v>14.9</v>
      </c>
      <c r="K34" t="s">
        <v>37</v>
      </c>
      <c r="L34" s="10">
        <v>2022</v>
      </c>
      <c r="M34" t="str">
        <f t="shared" si="0"/>
        <v>Medium(400-900mm)</v>
      </c>
      <c r="N34" t="str">
        <f t="shared" si="1"/>
        <v>Low Yield(&lt;25)</v>
      </c>
    </row>
    <row r="35" spans="1:14" x14ac:dyDescent="0.3">
      <c r="A35" s="8" t="s">
        <v>105</v>
      </c>
      <c r="B35" t="s">
        <v>39</v>
      </c>
      <c r="C35" s="8" t="s">
        <v>25</v>
      </c>
      <c r="D35" s="8" t="s">
        <v>15</v>
      </c>
      <c r="E35" s="8" t="s">
        <v>22</v>
      </c>
      <c r="F35" s="5">
        <v>306.10000000000002</v>
      </c>
      <c r="G35" s="5">
        <v>36.700000000000003</v>
      </c>
      <c r="H35" t="s">
        <v>42</v>
      </c>
      <c r="I35" s="5">
        <v>82985</v>
      </c>
      <c r="J35" s="5">
        <v>17.8</v>
      </c>
      <c r="K35" t="s">
        <v>82</v>
      </c>
      <c r="L35" s="10">
        <v>2021</v>
      </c>
      <c r="M35" t="str">
        <f t="shared" si="0"/>
        <v>Low(&lt;400mm)</v>
      </c>
      <c r="N35" t="str">
        <f t="shared" si="1"/>
        <v>Low Yield(&lt;25)</v>
      </c>
    </row>
    <row r="36" spans="1:14" x14ac:dyDescent="0.3">
      <c r="A36" s="8" t="s">
        <v>106</v>
      </c>
      <c r="B36" t="s">
        <v>59</v>
      </c>
      <c r="C36" s="8" t="s">
        <v>107</v>
      </c>
      <c r="D36" s="8" t="s">
        <v>21</v>
      </c>
      <c r="E36" s="8" t="s">
        <v>41</v>
      </c>
      <c r="F36" s="5">
        <v>1536.6</v>
      </c>
      <c r="G36" s="5">
        <v>27.7</v>
      </c>
      <c r="H36" t="s">
        <v>42</v>
      </c>
      <c r="I36" s="5">
        <v>69772</v>
      </c>
      <c r="J36" s="5">
        <v>50.6</v>
      </c>
      <c r="K36" t="s">
        <v>82</v>
      </c>
      <c r="L36" s="10">
        <v>2022</v>
      </c>
      <c r="M36" t="str">
        <f t="shared" si="0"/>
        <v>High(&gt;900mm)</v>
      </c>
      <c r="N36" t="str">
        <f t="shared" si="1"/>
        <v>High Yield(40-55)</v>
      </c>
    </row>
    <row r="37" spans="1:14" x14ac:dyDescent="0.3">
      <c r="A37" s="8" t="s">
        <v>108</v>
      </c>
      <c r="B37" t="s">
        <v>59</v>
      </c>
      <c r="C37" s="8" t="s">
        <v>32</v>
      </c>
      <c r="D37" s="8" t="s">
        <v>26</v>
      </c>
      <c r="E37" s="8" t="s">
        <v>22</v>
      </c>
      <c r="F37" s="5">
        <v>629.29999999999995</v>
      </c>
      <c r="G37" s="5">
        <v>20.2</v>
      </c>
      <c r="H37" t="s">
        <v>42</v>
      </c>
      <c r="I37" s="5">
        <v>34924</v>
      </c>
      <c r="J37" s="5">
        <v>27.9</v>
      </c>
      <c r="K37" t="s">
        <v>109</v>
      </c>
      <c r="L37" s="10">
        <v>2021</v>
      </c>
      <c r="M37" t="str">
        <f t="shared" si="0"/>
        <v>Medium(400-900mm)</v>
      </c>
      <c r="N37" t="str">
        <f t="shared" si="1"/>
        <v>Medium Yield(25-40)</v>
      </c>
    </row>
    <row r="38" spans="1:14" x14ac:dyDescent="0.3">
      <c r="A38" s="8" t="s">
        <v>110</v>
      </c>
      <c r="B38" t="s">
        <v>87</v>
      </c>
      <c r="C38" s="8" t="s">
        <v>25</v>
      </c>
      <c r="D38" s="8" t="s">
        <v>26</v>
      </c>
      <c r="E38" s="8" t="s">
        <v>16</v>
      </c>
      <c r="F38" s="5">
        <v>339.3</v>
      </c>
      <c r="G38" s="5">
        <v>18.7</v>
      </c>
      <c r="H38" t="s">
        <v>34</v>
      </c>
      <c r="I38" s="5">
        <v>35038</v>
      </c>
      <c r="J38" s="5">
        <v>11.4</v>
      </c>
      <c r="K38" t="s">
        <v>111</v>
      </c>
      <c r="L38" s="10">
        <v>2023</v>
      </c>
      <c r="M38" t="str">
        <f t="shared" si="0"/>
        <v>Low(&lt;400mm)</v>
      </c>
      <c r="N38" t="str">
        <f t="shared" si="1"/>
        <v>Low Yield(&lt;25)</v>
      </c>
    </row>
    <row r="39" spans="1:14" x14ac:dyDescent="0.3">
      <c r="A39" s="8" t="s">
        <v>112</v>
      </c>
      <c r="B39" t="s">
        <v>31</v>
      </c>
      <c r="C39" s="8" t="s">
        <v>14</v>
      </c>
      <c r="D39" s="8" t="s">
        <v>21</v>
      </c>
      <c r="E39" s="8" t="s">
        <v>16</v>
      </c>
      <c r="F39" s="5">
        <v>978.6</v>
      </c>
      <c r="G39" s="5">
        <v>34.6</v>
      </c>
      <c r="H39" t="s">
        <v>34</v>
      </c>
      <c r="I39" s="5">
        <v>10946</v>
      </c>
      <c r="J39" s="5">
        <v>25</v>
      </c>
      <c r="K39" t="s">
        <v>113</v>
      </c>
      <c r="L39" s="10">
        <v>2023</v>
      </c>
      <c r="M39" t="str">
        <f t="shared" si="0"/>
        <v>High(&gt;900mm)</v>
      </c>
      <c r="N39" t="str">
        <f t="shared" si="1"/>
        <v>Medium Yield(25-40)</v>
      </c>
    </row>
    <row r="40" spans="1:14" x14ac:dyDescent="0.3">
      <c r="A40" s="8" t="s">
        <v>114</v>
      </c>
      <c r="B40" t="s">
        <v>31</v>
      </c>
      <c r="C40" s="8" t="s">
        <v>107</v>
      </c>
      <c r="D40" s="8" t="s">
        <v>15</v>
      </c>
      <c r="E40" s="8" t="s">
        <v>27</v>
      </c>
      <c r="F40" s="5">
        <v>234.7</v>
      </c>
      <c r="G40" s="5">
        <v>40.799999999999997</v>
      </c>
      <c r="H40" t="s">
        <v>28</v>
      </c>
      <c r="I40" s="5">
        <v>27614</v>
      </c>
      <c r="J40" s="5">
        <v>9.1999999999999993</v>
      </c>
      <c r="K40" t="s">
        <v>95</v>
      </c>
      <c r="L40" s="10">
        <v>2023</v>
      </c>
      <c r="M40" t="str">
        <f t="shared" si="0"/>
        <v>Low(&lt;400mm)</v>
      </c>
      <c r="N40" t="str">
        <f t="shared" si="1"/>
        <v>Low Yield(&lt;25)</v>
      </c>
    </row>
    <row r="41" spans="1:14" x14ac:dyDescent="0.3">
      <c r="A41" s="8" t="s">
        <v>115</v>
      </c>
      <c r="B41" t="s">
        <v>47</v>
      </c>
      <c r="C41" s="8" t="s">
        <v>25</v>
      </c>
      <c r="D41" s="8" t="s">
        <v>26</v>
      </c>
      <c r="E41" s="8" t="s">
        <v>33</v>
      </c>
      <c r="F41" s="5">
        <v>235</v>
      </c>
      <c r="G41" s="5">
        <v>24.6</v>
      </c>
      <c r="H41" t="s">
        <v>34</v>
      </c>
      <c r="I41" s="5">
        <v>55983</v>
      </c>
      <c r="J41" s="5">
        <v>9.8000000000000007</v>
      </c>
      <c r="K41" t="s">
        <v>64</v>
      </c>
      <c r="L41" s="10">
        <v>2023</v>
      </c>
      <c r="M41" t="str">
        <f t="shared" si="0"/>
        <v>Low(&lt;400mm)</v>
      </c>
      <c r="N41" t="str">
        <f t="shared" si="1"/>
        <v>Low Yield(&lt;25)</v>
      </c>
    </row>
    <row r="42" spans="1:14" x14ac:dyDescent="0.3">
      <c r="A42" s="8" t="s">
        <v>116</v>
      </c>
      <c r="B42" t="s">
        <v>66</v>
      </c>
      <c r="C42" s="8" t="s">
        <v>40</v>
      </c>
      <c r="D42" s="8" t="s">
        <v>15</v>
      </c>
      <c r="E42" s="8" t="s">
        <v>33</v>
      </c>
      <c r="F42" s="5">
        <v>297.89999999999998</v>
      </c>
      <c r="G42" s="5">
        <v>38.4</v>
      </c>
      <c r="H42" t="s">
        <v>28</v>
      </c>
      <c r="I42" s="5">
        <v>22772</v>
      </c>
      <c r="J42" s="5">
        <v>10.9</v>
      </c>
      <c r="K42" t="s">
        <v>117</v>
      </c>
      <c r="L42" s="10">
        <v>2023</v>
      </c>
      <c r="M42" t="str">
        <f t="shared" si="0"/>
        <v>Low(&lt;400mm)</v>
      </c>
      <c r="N42" t="str">
        <f t="shared" si="1"/>
        <v>Low Yield(&lt;25)</v>
      </c>
    </row>
    <row r="43" spans="1:14" x14ac:dyDescent="0.3">
      <c r="A43" s="8" t="s">
        <v>118</v>
      </c>
      <c r="B43" t="s">
        <v>59</v>
      </c>
      <c r="C43" s="8" t="s">
        <v>40</v>
      </c>
      <c r="D43" s="8" t="s">
        <v>26</v>
      </c>
      <c r="E43" s="8" t="s">
        <v>27</v>
      </c>
      <c r="F43" s="5">
        <v>616.9</v>
      </c>
      <c r="G43" s="5">
        <v>21</v>
      </c>
      <c r="H43" t="s">
        <v>28</v>
      </c>
      <c r="I43" s="5">
        <v>41101</v>
      </c>
      <c r="J43" s="5">
        <v>13.9</v>
      </c>
      <c r="K43" t="s">
        <v>119</v>
      </c>
      <c r="L43" s="10">
        <v>2022</v>
      </c>
      <c r="M43" t="str">
        <f t="shared" si="0"/>
        <v>Medium(400-900mm)</v>
      </c>
      <c r="N43" t="str">
        <f t="shared" si="1"/>
        <v>Low Yield(&lt;25)</v>
      </c>
    </row>
    <row r="44" spans="1:14" x14ac:dyDescent="0.3">
      <c r="A44" s="8" t="s">
        <v>120</v>
      </c>
      <c r="B44" t="s">
        <v>84</v>
      </c>
      <c r="C44" s="8" t="s">
        <v>60</v>
      </c>
      <c r="D44" s="8" t="s">
        <v>26</v>
      </c>
      <c r="E44" s="8" t="s">
        <v>41</v>
      </c>
      <c r="F44" s="5">
        <v>455.6</v>
      </c>
      <c r="G44" s="5">
        <v>25.9</v>
      </c>
      <c r="H44" t="s">
        <v>28</v>
      </c>
      <c r="I44" s="5">
        <v>58732</v>
      </c>
      <c r="J44" s="5">
        <v>16</v>
      </c>
      <c r="K44" t="s">
        <v>98</v>
      </c>
      <c r="L44" s="10">
        <v>2023</v>
      </c>
      <c r="M44" t="str">
        <f t="shared" si="0"/>
        <v>Medium(400-900mm)</v>
      </c>
      <c r="N44" t="str">
        <f t="shared" si="1"/>
        <v>Low Yield(&lt;25)</v>
      </c>
    </row>
    <row r="45" spans="1:14" x14ac:dyDescent="0.3">
      <c r="A45" s="8" t="s">
        <v>121</v>
      </c>
      <c r="B45" t="s">
        <v>62</v>
      </c>
      <c r="C45" s="8" t="s">
        <v>81</v>
      </c>
      <c r="D45" s="8" t="s">
        <v>21</v>
      </c>
      <c r="E45" s="8" t="s">
        <v>41</v>
      </c>
      <c r="F45" s="5">
        <v>1472.8</v>
      </c>
      <c r="G45" s="5">
        <v>26.5</v>
      </c>
      <c r="H45" t="s">
        <v>28</v>
      </c>
      <c r="I45" s="5">
        <v>19346</v>
      </c>
      <c r="J45" s="5">
        <v>40.700000000000003</v>
      </c>
      <c r="K45" t="s">
        <v>122</v>
      </c>
      <c r="L45" s="10">
        <v>2023</v>
      </c>
      <c r="M45" t="str">
        <f t="shared" si="0"/>
        <v>High(&gt;900mm)</v>
      </c>
      <c r="N45" t="str">
        <f t="shared" si="1"/>
        <v>High Yield(40-55)</v>
      </c>
    </row>
    <row r="46" spans="1:14" x14ac:dyDescent="0.3">
      <c r="A46" s="8" t="s">
        <v>123</v>
      </c>
      <c r="B46" t="s">
        <v>13</v>
      </c>
      <c r="C46" s="8" t="s">
        <v>60</v>
      </c>
      <c r="D46" s="8" t="s">
        <v>26</v>
      </c>
      <c r="E46" s="8" t="s">
        <v>27</v>
      </c>
      <c r="F46" s="5">
        <v>297.2</v>
      </c>
      <c r="G46" s="5">
        <v>25</v>
      </c>
      <c r="H46" t="s">
        <v>42</v>
      </c>
      <c r="I46" s="5">
        <v>38773</v>
      </c>
      <c r="J46" s="5">
        <v>5</v>
      </c>
      <c r="K46" t="s">
        <v>23</v>
      </c>
      <c r="L46" s="10">
        <v>2021</v>
      </c>
      <c r="M46" t="str">
        <f t="shared" si="0"/>
        <v>Low(&lt;400mm)</v>
      </c>
      <c r="N46" t="str">
        <f t="shared" si="1"/>
        <v>Low Yield(&lt;25)</v>
      </c>
    </row>
    <row r="47" spans="1:14" x14ac:dyDescent="0.3">
      <c r="A47" s="8" t="s">
        <v>124</v>
      </c>
      <c r="B47" t="s">
        <v>13</v>
      </c>
      <c r="C47" s="8" t="s">
        <v>107</v>
      </c>
      <c r="D47" s="8" t="s">
        <v>21</v>
      </c>
      <c r="E47" s="8" t="s">
        <v>41</v>
      </c>
      <c r="F47" s="5">
        <v>1604.1</v>
      </c>
      <c r="G47" s="5">
        <v>31.7</v>
      </c>
      <c r="H47" t="s">
        <v>42</v>
      </c>
      <c r="I47" s="5">
        <v>11867</v>
      </c>
      <c r="J47" s="5">
        <v>46.3</v>
      </c>
      <c r="K47" t="s">
        <v>64</v>
      </c>
      <c r="L47" s="10">
        <v>2022</v>
      </c>
      <c r="M47" t="str">
        <f t="shared" si="0"/>
        <v>High(&gt;900mm)</v>
      </c>
      <c r="N47" t="str">
        <f t="shared" si="1"/>
        <v>High Yield(40-55)</v>
      </c>
    </row>
    <row r="48" spans="1:14" x14ac:dyDescent="0.3">
      <c r="A48" s="8" t="s">
        <v>125</v>
      </c>
      <c r="B48" t="s">
        <v>59</v>
      </c>
      <c r="C48" s="8" t="s">
        <v>60</v>
      </c>
      <c r="D48" s="8" t="s">
        <v>15</v>
      </c>
      <c r="E48" s="8" t="s">
        <v>27</v>
      </c>
      <c r="F48" s="5">
        <v>496.4</v>
      </c>
      <c r="G48" s="5">
        <v>37.1</v>
      </c>
      <c r="H48" t="s">
        <v>42</v>
      </c>
      <c r="I48" s="5">
        <v>55174</v>
      </c>
      <c r="J48" s="5">
        <v>13.4</v>
      </c>
      <c r="K48" t="s">
        <v>53</v>
      </c>
      <c r="L48" s="10">
        <v>2022</v>
      </c>
      <c r="M48" t="str">
        <f t="shared" si="0"/>
        <v>Medium(400-900mm)</v>
      </c>
      <c r="N48" t="str">
        <f t="shared" si="1"/>
        <v>Low Yield(&lt;25)</v>
      </c>
    </row>
    <row r="49" spans="1:14" x14ac:dyDescent="0.3">
      <c r="A49" s="8" t="s">
        <v>127</v>
      </c>
      <c r="B49" t="s">
        <v>47</v>
      </c>
      <c r="C49" s="8" t="s">
        <v>60</v>
      </c>
      <c r="D49" s="8" t="s">
        <v>21</v>
      </c>
      <c r="E49" s="8" t="s">
        <v>33</v>
      </c>
      <c r="F49" s="5">
        <v>1250.0999999999999</v>
      </c>
      <c r="G49" s="5">
        <v>32.299999999999997</v>
      </c>
      <c r="H49" t="s">
        <v>34</v>
      </c>
      <c r="I49" s="5">
        <v>66968</v>
      </c>
      <c r="J49" s="5">
        <v>26.4</v>
      </c>
      <c r="K49" t="s">
        <v>45</v>
      </c>
      <c r="L49" s="10">
        <v>2021</v>
      </c>
      <c r="M49" t="str">
        <f t="shared" si="0"/>
        <v>High(&gt;900mm)</v>
      </c>
      <c r="N49" t="str">
        <f t="shared" si="1"/>
        <v>Medium Yield(25-40)</v>
      </c>
    </row>
    <row r="50" spans="1:14" x14ac:dyDescent="0.3">
      <c r="A50" s="8" t="s">
        <v>128</v>
      </c>
      <c r="B50" t="s">
        <v>66</v>
      </c>
      <c r="C50" s="8" t="s">
        <v>60</v>
      </c>
      <c r="D50" s="8" t="s">
        <v>21</v>
      </c>
      <c r="E50" s="8" t="s">
        <v>16</v>
      </c>
      <c r="F50" s="5">
        <v>1034.5</v>
      </c>
      <c r="G50" s="5">
        <v>27.7</v>
      </c>
      <c r="H50" t="s">
        <v>17</v>
      </c>
      <c r="I50" s="5">
        <v>18655</v>
      </c>
      <c r="J50" s="5">
        <v>22.5</v>
      </c>
      <c r="K50" t="s">
        <v>23</v>
      </c>
      <c r="L50" s="10">
        <v>2021</v>
      </c>
      <c r="M50" t="str">
        <f t="shared" si="0"/>
        <v>High(&gt;900mm)</v>
      </c>
      <c r="N50" t="str">
        <f t="shared" si="1"/>
        <v>Low Yield(&lt;25)</v>
      </c>
    </row>
    <row r="51" spans="1:14" x14ac:dyDescent="0.3">
      <c r="A51" s="8" t="s">
        <v>129</v>
      </c>
      <c r="B51" t="s">
        <v>39</v>
      </c>
      <c r="C51" s="8" t="s">
        <v>32</v>
      </c>
      <c r="D51" s="8" t="s">
        <v>26</v>
      </c>
      <c r="E51" s="8" t="s">
        <v>33</v>
      </c>
      <c r="F51" s="5">
        <v>365.4</v>
      </c>
      <c r="G51" s="5">
        <v>22.7</v>
      </c>
      <c r="H51" t="s">
        <v>17</v>
      </c>
      <c r="I51" s="5">
        <v>23926</v>
      </c>
      <c r="J51" s="5">
        <v>9.6999999999999993</v>
      </c>
      <c r="K51" t="s">
        <v>130</v>
      </c>
      <c r="L51" s="10">
        <v>2023</v>
      </c>
      <c r="M51" t="str">
        <f t="shared" si="0"/>
        <v>Low(&lt;400mm)</v>
      </c>
      <c r="N51" t="str">
        <f t="shared" si="1"/>
        <v>Low Yield(&lt;25)</v>
      </c>
    </row>
    <row r="52" spans="1:14" x14ac:dyDescent="0.3">
      <c r="A52" s="8" t="s">
        <v>131</v>
      </c>
      <c r="B52" t="s">
        <v>87</v>
      </c>
      <c r="C52" s="8" t="s">
        <v>107</v>
      </c>
      <c r="D52" s="8" t="s">
        <v>26</v>
      </c>
      <c r="E52" s="8" t="s">
        <v>22</v>
      </c>
      <c r="F52" s="5">
        <v>671.4</v>
      </c>
      <c r="G52" s="5">
        <v>21</v>
      </c>
      <c r="H52" t="s">
        <v>42</v>
      </c>
      <c r="I52" s="5">
        <v>73715</v>
      </c>
      <c r="J52" s="5">
        <v>30.4</v>
      </c>
      <c r="K52" t="s">
        <v>77</v>
      </c>
      <c r="L52" s="10">
        <v>2023</v>
      </c>
      <c r="M52" t="str">
        <f t="shared" si="0"/>
        <v>Medium(400-900mm)</v>
      </c>
      <c r="N52" t="str">
        <f t="shared" si="1"/>
        <v>Medium Yield(25-40)</v>
      </c>
    </row>
    <row r="53" spans="1:14" x14ac:dyDescent="0.3">
      <c r="A53" s="8" t="s">
        <v>132</v>
      </c>
      <c r="B53" t="s">
        <v>47</v>
      </c>
      <c r="C53" s="8" t="s">
        <v>25</v>
      </c>
      <c r="D53" s="8" t="s">
        <v>26</v>
      </c>
      <c r="E53" s="8" t="s">
        <v>41</v>
      </c>
      <c r="F53" s="5">
        <v>336.5</v>
      </c>
      <c r="G53" s="5">
        <v>22.9</v>
      </c>
      <c r="H53" t="s">
        <v>42</v>
      </c>
      <c r="I53" s="5">
        <v>33882</v>
      </c>
      <c r="J53" s="5">
        <v>16.8</v>
      </c>
      <c r="K53" t="s">
        <v>48</v>
      </c>
      <c r="L53" s="10">
        <v>2023</v>
      </c>
      <c r="M53" t="str">
        <f t="shared" si="0"/>
        <v>Low(&lt;400mm)</v>
      </c>
      <c r="N53" t="str">
        <f t="shared" si="1"/>
        <v>Low Yield(&lt;25)</v>
      </c>
    </row>
    <row r="54" spans="1:14" x14ac:dyDescent="0.3">
      <c r="A54" s="8" t="s">
        <v>133</v>
      </c>
      <c r="B54" t="s">
        <v>59</v>
      </c>
      <c r="C54" s="8" t="s">
        <v>60</v>
      </c>
      <c r="D54" s="8" t="s">
        <v>21</v>
      </c>
      <c r="E54" s="8" t="s">
        <v>27</v>
      </c>
      <c r="F54" s="5">
        <v>1334.1</v>
      </c>
      <c r="G54" s="5">
        <v>34</v>
      </c>
      <c r="H54" t="s">
        <v>17</v>
      </c>
      <c r="I54" s="5">
        <v>14464</v>
      </c>
      <c r="J54" s="5">
        <v>23.5</v>
      </c>
      <c r="K54" t="s">
        <v>134</v>
      </c>
      <c r="L54" s="10">
        <v>2021</v>
      </c>
      <c r="M54" t="str">
        <f t="shared" si="0"/>
        <v>High(&gt;900mm)</v>
      </c>
      <c r="N54" t="str">
        <f t="shared" si="1"/>
        <v>Low Yield(&lt;25)</v>
      </c>
    </row>
    <row r="55" spans="1:14" x14ac:dyDescent="0.3">
      <c r="A55" s="8" t="s">
        <v>135</v>
      </c>
      <c r="B55" t="s">
        <v>87</v>
      </c>
      <c r="C55" s="8" t="s">
        <v>40</v>
      </c>
      <c r="D55" s="8" t="s">
        <v>26</v>
      </c>
      <c r="E55" s="8" t="s">
        <v>16</v>
      </c>
      <c r="F55" s="5">
        <v>305.8</v>
      </c>
      <c r="G55" s="5">
        <v>21.3</v>
      </c>
      <c r="H55" t="s">
        <v>42</v>
      </c>
      <c r="I55" s="5">
        <v>29426</v>
      </c>
      <c r="J55" s="5">
        <v>15.1</v>
      </c>
      <c r="K55" t="s">
        <v>77</v>
      </c>
      <c r="L55" s="10">
        <v>2022</v>
      </c>
      <c r="M55" t="str">
        <f t="shared" si="0"/>
        <v>Low(&lt;400mm)</v>
      </c>
      <c r="N55" t="str">
        <f t="shared" si="1"/>
        <v>Low Yield(&lt;25)</v>
      </c>
    </row>
    <row r="56" spans="1:14" x14ac:dyDescent="0.3">
      <c r="A56" s="8" t="s">
        <v>136</v>
      </c>
      <c r="B56" t="s">
        <v>13</v>
      </c>
      <c r="C56" s="8" t="s">
        <v>60</v>
      </c>
      <c r="D56" s="8" t="s">
        <v>21</v>
      </c>
      <c r="E56" s="8" t="s">
        <v>27</v>
      </c>
      <c r="F56" s="5">
        <v>852.1</v>
      </c>
      <c r="G56" s="5">
        <v>34.5</v>
      </c>
      <c r="H56" t="s">
        <v>28</v>
      </c>
      <c r="I56" s="5">
        <v>58061</v>
      </c>
      <c r="J56" s="5">
        <v>19.600000000000001</v>
      </c>
      <c r="K56" t="s">
        <v>119</v>
      </c>
      <c r="L56" s="10">
        <v>2021</v>
      </c>
      <c r="M56" t="str">
        <f t="shared" si="0"/>
        <v>Medium(400-900mm)</v>
      </c>
      <c r="N56" t="str">
        <f t="shared" si="1"/>
        <v>Low Yield(&lt;25)</v>
      </c>
    </row>
    <row r="57" spans="1:14" x14ac:dyDescent="0.3">
      <c r="A57" s="8" t="s">
        <v>137</v>
      </c>
      <c r="B57" t="s">
        <v>87</v>
      </c>
      <c r="C57" s="8" t="s">
        <v>25</v>
      </c>
      <c r="D57" s="8" t="s">
        <v>21</v>
      </c>
      <c r="E57" s="8" t="s">
        <v>22</v>
      </c>
      <c r="F57" s="5">
        <v>1421.3</v>
      </c>
      <c r="G57" s="5">
        <v>26.6</v>
      </c>
      <c r="H57" t="s">
        <v>42</v>
      </c>
      <c r="I57" s="5">
        <v>59548</v>
      </c>
      <c r="J57" s="5">
        <v>48.2</v>
      </c>
      <c r="K57" t="s">
        <v>85</v>
      </c>
      <c r="L57" s="10">
        <v>2022</v>
      </c>
      <c r="M57" t="str">
        <f t="shared" si="0"/>
        <v>High(&gt;900mm)</v>
      </c>
      <c r="N57" t="str">
        <f t="shared" si="1"/>
        <v>High Yield(40-55)</v>
      </c>
    </row>
    <row r="58" spans="1:14" x14ac:dyDescent="0.3">
      <c r="A58" s="8" t="s">
        <v>138</v>
      </c>
      <c r="B58" t="s">
        <v>66</v>
      </c>
      <c r="C58" s="8" t="s">
        <v>81</v>
      </c>
      <c r="D58" s="8" t="s">
        <v>21</v>
      </c>
      <c r="E58" s="8" t="s">
        <v>27</v>
      </c>
      <c r="F58" s="5">
        <v>1407.2</v>
      </c>
      <c r="G58" s="5">
        <v>32.200000000000003</v>
      </c>
      <c r="H58" t="s">
        <v>17</v>
      </c>
      <c r="I58" s="5">
        <v>67890</v>
      </c>
      <c r="J58" s="5">
        <v>22</v>
      </c>
      <c r="K58" t="s">
        <v>139</v>
      </c>
      <c r="L58" s="10">
        <v>2021</v>
      </c>
      <c r="M58" t="str">
        <f t="shared" si="0"/>
        <v>High(&gt;900mm)</v>
      </c>
      <c r="N58" t="str">
        <f t="shared" si="1"/>
        <v>Low Yield(&lt;25)</v>
      </c>
    </row>
    <row r="59" spans="1:14" x14ac:dyDescent="0.3">
      <c r="A59" s="8" t="s">
        <v>140</v>
      </c>
      <c r="B59" t="s">
        <v>62</v>
      </c>
      <c r="C59" s="8" t="s">
        <v>14</v>
      </c>
      <c r="D59" s="8" t="s">
        <v>26</v>
      </c>
      <c r="E59" s="8" t="s">
        <v>27</v>
      </c>
      <c r="F59" s="5">
        <v>538.70000000000005</v>
      </c>
      <c r="G59" s="5">
        <v>27.6</v>
      </c>
      <c r="H59" t="s">
        <v>42</v>
      </c>
      <c r="I59" s="5">
        <v>80493</v>
      </c>
      <c r="J59" s="5">
        <v>8.9</v>
      </c>
      <c r="K59" t="s">
        <v>90</v>
      </c>
      <c r="L59" s="10">
        <v>2023</v>
      </c>
      <c r="M59" t="str">
        <f t="shared" si="0"/>
        <v>Medium(400-900mm)</v>
      </c>
      <c r="N59" t="str">
        <f t="shared" si="1"/>
        <v>Low Yield(&lt;25)</v>
      </c>
    </row>
    <row r="60" spans="1:14" x14ac:dyDescent="0.3">
      <c r="A60" s="8" t="s">
        <v>141</v>
      </c>
      <c r="B60" t="s">
        <v>39</v>
      </c>
      <c r="C60" s="8" t="s">
        <v>32</v>
      </c>
      <c r="D60" s="8" t="s">
        <v>15</v>
      </c>
      <c r="E60" s="8" t="s">
        <v>16</v>
      </c>
      <c r="F60" s="5">
        <v>455.1</v>
      </c>
      <c r="G60" s="5">
        <v>37.200000000000003</v>
      </c>
      <c r="H60" t="s">
        <v>17</v>
      </c>
      <c r="I60" s="5">
        <v>69309</v>
      </c>
      <c r="J60" s="5">
        <v>14.3</v>
      </c>
      <c r="K60" t="s">
        <v>37</v>
      </c>
      <c r="L60" s="10">
        <v>2022</v>
      </c>
      <c r="M60" t="str">
        <f t="shared" si="0"/>
        <v>Medium(400-900mm)</v>
      </c>
      <c r="N60" t="str">
        <f t="shared" si="1"/>
        <v>Low Yield(&lt;25)</v>
      </c>
    </row>
    <row r="61" spans="1:14" x14ac:dyDescent="0.3">
      <c r="A61" s="8" t="s">
        <v>142</v>
      </c>
      <c r="B61" t="s">
        <v>47</v>
      </c>
      <c r="C61" s="8" t="s">
        <v>107</v>
      </c>
      <c r="D61" s="8" t="s">
        <v>15</v>
      </c>
      <c r="E61" s="8" t="s">
        <v>16</v>
      </c>
      <c r="F61" s="5">
        <v>220.7</v>
      </c>
      <c r="G61" s="5">
        <v>37.799999999999997</v>
      </c>
      <c r="H61" t="s">
        <v>17</v>
      </c>
      <c r="I61" s="5">
        <v>73417</v>
      </c>
      <c r="J61" s="5">
        <v>12.1</v>
      </c>
      <c r="K61" t="s">
        <v>79</v>
      </c>
      <c r="L61" s="10">
        <v>2022</v>
      </c>
      <c r="M61" t="str">
        <f t="shared" si="0"/>
        <v>Low(&lt;400mm)</v>
      </c>
      <c r="N61" t="str">
        <f t="shared" si="1"/>
        <v>Low Yield(&lt;25)</v>
      </c>
    </row>
    <row r="62" spans="1:14" x14ac:dyDescent="0.3">
      <c r="A62" s="8" t="s">
        <v>143</v>
      </c>
      <c r="B62" t="s">
        <v>31</v>
      </c>
      <c r="C62" s="8" t="s">
        <v>60</v>
      </c>
      <c r="D62" s="8" t="s">
        <v>15</v>
      </c>
      <c r="E62" s="8" t="s">
        <v>41</v>
      </c>
      <c r="F62" s="5">
        <v>330.6</v>
      </c>
      <c r="G62" s="5">
        <v>38.799999999999997</v>
      </c>
      <c r="H62" t="s">
        <v>34</v>
      </c>
      <c r="I62" s="5">
        <v>55425</v>
      </c>
      <c r="J62" s="5">
        <v>19</v>
      </c>
      <c r="K62" t="s">
        <v>130</v>
      </c>
      <c r="L62" s="10">
        <v>2022</v>
      </c>
      <c r="M62" t="str">
        <f t="shared" si="0"/>
        <v>Low(&lt;400mm)</v>
      </c>
      <c r="N62" t="str">
        <f t="shared" si="1"/>
        <v>Low Yield(&lt;25)</v>
      </c>
    </row>
    <row r="63" spans="1:14" x14ac:dyDescent="0.3">
      <c r="A63" s="8" t="s">
        <v>144</v>
      </c>
      <c r="B63" t="s">
        <v>84</v>
      </c>
      <c r="C63" s="8" t="s">
        <v>107</v>
      </c>
      <c r="D63" s="8" t="s">
        <v>15</v>
      </c>
      <c r="E63" s="8" t="s">
        <v>27</v>
      </c>
      <c r="F63" s="5">
        <v>280.5</v>
      </c>
      <c r="G63" s="5">
        <v>40.200000000000003</v>
      </c>
      <c r="H63" t="s">
        <v>17</v>
      </c>
      <c r="I63" s="5">
        <v>29477</v>
      </c>
      <c r="J63" s="5">
        <v>7.4</v>
      </c>
      <c r="K63" t="s">
        <v>68</v>
      </c>
      <c r="L63" s="10">
        <v>2022</v>
      </c>
      <c r="M63" t="str">
        <f t="shared" si="0"/>
        <v>Low(&lt;400mm)</v>
      </c>
      <c r="N63" t="str">
        <f t="shared" si="1"/>
        <v>Low Yield(&lt;25)</v>
      </c>
    </row>
    <row r="64" spans="1:14" x14ac:dyDescent="0.3">
      <c r="A64" s="8" t="s">
        <v>145</v>
      </c>
      <c r="B64" t="s">
        <v>62</v>
      </c>
      <c r="C64" s="8" t="s">
        <v>107</v>
      </c>
      <c r="D64" s="8" t="s">
        <v>26</v>
      </c>
      <c r="E64" s="8" t="s">
        <v>22</v>
      </c>
      <c r="F64" s="5">
        <v>447.2</v>
      </c>
      <c r="G64" s="5">
        <v>21.3</v>
      </c>
      <c r="H64" t="s">
        <v>42</v>
      </c>
      <c r="I64" s="5">
        <v>24333</v>
      </c>
      <c r="J64" s="5">
        <v>22.4</v>
      </c>
      <c r="K64" t="s">
        <v>75</v>
      </c>
      <c r="L64" s="10">
        <v>2022</v>
      </c>
      <c r="M64" t="str">
        <f t="shared" si="0"/>
        <v>Medium(400-900mm)</v>
      </c>
      <c r="N64" t="str">
        <f t="shared" si="1"/>
        <v>Low Yield(&lt;25)</v>
      </c>
    </row>
    <row r="65" spans="1:14" x14ac:dyDescent="0.3">
      <c r="A65" s="8" t="s">
        <v>146</v>
      </c>
      <c r="B65" t="s">
        <v>62</v>
      </c>
      <c r="C65" s="8" t="s">
        <v>40</v>
      </c>
      <c r="D65" s="8" t="s">
        <v>15</v>
      </c>
      <c r="E65" s="8" t="s">
        <v>22</v>
      </c>
      <c r="F65" s="5">
        <v>355</v>
      </c>
      <c r="G65" s="5">
        <v>32.299999999999997</v>
      </c>
      <c r="H65" t="s">
        <v>28</v>
      </c>
      <c r="I65" s="5">
        <v>63446</v>
      </c>
      <c r="J65" s="5">
        <v>16.600000000000001</v>
      </c>
      <c r="K65" t="s">
        <v>68</v>
      </c>
      <c r="L65" s="10">
        <v>2021</v>
      </c>
      <c r="M65" t="str">
        <f t="shared" si="0"/>
        <v>Low(&lt;400mm)</v>
      </c>
      <c r="N65" t="str">
        <f t="shared" si="1"/>
        <v>Low Yield(&lt;25)</v>
      </c>
    </row>
    <row r="66" spans="1:14" x14ac:dyDescent="0.3">
      <c r="A66" s="8" t="s">
        <v>147</v>
      </c>
      <c r="B66" t="s">
        <v>84</v>
      </c>
      <c r="C66" s="8" t="s">
        <v>60</v>
      </c>
      <c r="D66" s="8" t="s">
        <v>26</v>
      </c>
      <c r="E66" s="8" t="s">
        <v>22</v>
      </c>
      <c r="F66" s="5">
        <v>246.5</v>
      </c>
      <c r="G66" s="5">
        <v>20.2</v>
      </c>
      <c r="H66" t="s">
        <v>28</v>
      </c>
      <c r="I66" s="5">
        <v>31578</v>
      </c>
      <c r="J66" s="5">
        <v>14.4</v>
      </c>
      <c r="K66" t="s">
        <v>122</v>
      </c>
      <c r="L66" s="10">
        <v>2023</v>
      </c>
      <c r="M66" t="str">
        <f t="shared" si="0"/>
        <v>Low(&lt;400mm)</v>
      </c>
      <c r="N66" t="str">
        <f t="shared" si="1"/>
        <v>Low Yield(&lt;25)</v>
      </c>
    </row>
    <row r="67" spans="1:14" x14ac:dyDescent="0.3">
      <c r="A67" s="8" t="s">
        <v>148</v>
      </c>
      <c r="B67" t="s">
        <v>47</v>
      </c>
      <c r="C67" s="8" t="s">
        <v>81</v>
      </c>
      <c r="D67" s="8" t="s">
        <v>26</v>
      </c>
      <c r="E67" s="8" t="s">
        <v>27</v>
      </c>
      <c r="F67" s="5">
        <v>365.4</v>
      </c>
      <c r="G67" s="5">
        <v>25</v>
      </c>
      <c r="H67" t="s">
        <v>34</v>
      </c>
      <c r="I67" s="5">
        <v>31610</v>
      </c>
      <c r="J67" s="5">
        <v>6.5</v>
      </c>
      <c r="K67" t="s">
        <v>88</v>
      </c>
      <c r="L67" s="10">
        <v>2021</v>
      </c>
      <c r="M67" t="str">
        <f t="shared" ref="M67:M130" si="2">IF(F67&lt;400,"Low(&lt;400mm)",IF(AND(F67&gt;=400,F67&lt;=900),"Medium(400-900mm)","High(&gt;900mm)"))</f>
        <v>Low(&lt;400mm)</v>
      </c>
      <c r="N67" t="str">
        <f t="shared" ref="N67:N130" si="3">IF(J67&lt;25,"Low Yield(&lt;25)",IF(AND(J67&gt;=25,J67&lt;=40),"Medium Yield(25-40)",IF(AND(J67&gt;40,J67&lt;=55),"High Yield(40-55)","Exceptional Yield(&gt;55)")))</f>
        <v>Low Yield(&lt;25)</v>
      </c>
    </row>
    <row r="68" spans="1:14" x14ac:dyDescent="0.3">
      <c r="A68" s="8" t="s">
        <v>149</v>
      </c>
      <c r="B68" t="s">
        <v>31</v>
      </c>
      <c r="C68" s="8" t="s">
        <v>32</v>
      </c>
      <c r="D68" s="8" t="s">
        <v>15</v>
      </c>
      <c r="E68" s="8" t="s">
        <v>27</v>
      </c>
      <c r="F68" s="5">
        <v>485.3</v>
      </c>
      <c r="G68" s="5">
        <v>38.299999999999997</v>
      </c>
      <c r="H68" t="s">
        <v>28</v>
      </c>
      <c r="I68" s="5">
        <v>24662</v>
      </c>
      <c r="J68" s="5">
        <v>10.9</v>
      </c>
      <c r="K68" t="s">
        <v>88</v>
      </c>
      <c r="L68" s="10">
        <v>2023</v>
      </c>
      <c r="M68" t="str">
        <f t="shared" si="2"/>
        <v>Medium(400-900mm)</v>
      </c>
      <c r="N68" t="str">
        <f t="shared" si="3"/>
        <v>Low Yield(&lt;25)</v>
      </c>
    </row>
    <row r="69" spans="1:14" x14ac:dyDescent="0.3">
      <c r="A69" s="8" t="s">
        <v>150</v>
      </c>
      <c r="B69" t="s">
        <v>47</v>
      </c>
      <c r="C69" s="8" t="s">
        <v>40</v>
      </c>
      <c r="D69" s="8" t="s">
        <v>21</v>
      </c>
      <c r="E69" s="8" t="s">
        <v>41</v>
      </c>
      <c r="F69" s="5">
        <v>1096.2</v>
      </c>
      <c r="G69" s="5">
        <v>28</v>
      </c>
      <c r="H69" t="s">
        <v>34</v>
      </c>
      <c r="I69" s="5">
        <v>9089</v>
      </c>
      <c r="J69" s="5">
        <v>35.6</v>
      </c>
      <c r="K69" t="s">
        <v>151</v>
      </c>
      <c r="L69" s="10">
        <v>2021</v>
      </c>
      <c r="M69" t="str">
        <f t="shared" si="2"/>
        <v>High(&gt;900mm)</v>
      </c>
      <c r="N69" t="str">
        <f t="shared" si="3"/>
        <v>Medium Yield(25-40)</v>
      </c>
    </row>
    <row r="70" spans="1:14" x14ac:dyDescent="0.3">
      <c r="A70" s="8" t="s">
        <v>152</v>
      </c>
      <c r="B70" t="s">
        <v>87</v>
      </c>
      <c r="C70" s="8" t="s">
        <v>40</v>
      </c>
      <c r="D70" s="8" t="s">
        <v>15</v>
      </c>
      <c r="E70" s="8" t="s">
        <v>41</v>
      </c>
      <c r="F70" s="5">
        <v>391.4</v>
      </c>
      <c r="G70" s="5">
        <v>39</v>
      </c>
      <c r="H70" t="s">
        <v>17</v>
      </c>
      <c r="I70" s="5">
        <v>75199</v>
      </c>
      <c r="J70" s="5">
        <v>17.2</v>
      </c>
      <c r="K70" t="s">
        <v>122</v>
      </c>
      <c r="L70" s="10">
        <v>2022</v>
      </c>
      <c r="M70" t="str">
        <f t="shared" si="2"/>
        <v>Low(&lt;400mm)</v>
      </c>
      <c r="N70" t="str">
        <f t="shared" si="3"/>
        <v>Low Yield(&lt;25)</v>
      </c>
    </row>
    <row r="71" spans="1:14" x14ac:dyDescent="0.3">
      <c r="A71" s="8" t="s">
        <v>153</v>
      </c>
      <c r="B71" t="s">
        <v>84</v>
      </c>
      <c r="C71" s="8" t="s">
        <v>81</v>
      </c>
      <c r="D71" s="8" t="s">
        <v>21</v>
      </c>
      <c r="E71" s="8" t="s">
        <v>22</v>
      </c>
      <c r="F71" s="5">
        <v>1052.5</v>
      </c>
      <c r="G71" s="5">
        <v>33.5</v>
      </c>
      <c r="H71" t="s">
        <v>17</v>
      </c>
      <c r="I71" s="5">
        <v>71303</v>
      </c>
      <c r="J71" s="5">
        <v>35.9</v>
      </c>
      <c r="K71" t="s">
        <v>154</v>
      </c>
      <c r="L71" s="10">
        <v>2023</v>
      </c>
      <c r="M71" t="str">
        <f t="shared" si="2"/>
        <v>High(&gt;900mm)</v>
      </c>
      <c r="N71" t="str">
        <f t="shared" si="3"/>
        <v>Medium Yield(25-40)</v>
      </c>
    </row>
    <row r="72" spans="1:14" x14ac:dyDescent="0.3">
      <c r="A72" s="8" t="s">
        <v>155</v>
      </c>
      <c r="B72" t="s">
        <v>87</v>
      </c>
      <c r="C72" s="8" t="s">
        <v>70</v>
      </c>
      <c r="D72" s="8" t="s">
        <v>21</v>
      </c>
      <c r="E72" s="8" t="s">
        <v>27</v>
      </c>
      <c r="F72" s="5">
        <v>1749.1</v>
      </c>
      <c r="G72" s="5">
        <v>24.9</v>
      </c>
      <c r="H72" t="s">
        <v>28</v>
      </c>
      <c r="I72" s="5">
        <v>17121</v>
      </c>
      <c r="J72" s="5">
        <v>33.4</v>
      </c>
      <c r="K72" t="s">
        <v>55</v>
      </c>
      <c r="L72" s="10">
        <v>2023</v>
      </c>
      <c r="M72" t="str">
        <f t="shared" si="2"/>
        <v>High(&gt;900mm)</v>
      </c>
      <c r="N72" t="str">
        <f t="shared" si="3"/>
        <v>Medium Yield(25-40)</v>
      </c>
    </row>
    <row r="73" spans="1:14" x14ac:dyDescent="0.3">
      <c r="A73" s="8" t="s">
        <v>156</v>
      </c>
      <c r="B73" t="s">
        <v>62</v>
      </c>
      <c r="C73" s="8" t="s">
        <v>25</v>
      </c>
      <c r="D73" s="8" t="s">
        <v>15</v>
      </c>
      <c r="E73" s="8" t="s">
        <v>33</v>
      </c>
      <c r="F73" s="5">
        <v>335.2</v>
      </c>
      <c r="G73" s="5">
        <v>35.299999999999997</v>
      </c>
      <c r="H73" t="s">
        <v>42</v>
      </c>
      <c r="I73" s="5">
        <v>31514</v>
      </c>
      <c r="J73" s="5">
        <v>11.2</v>
      </c>
      <c r="K73" t="s">
        <v>157</v>
      </c>
      <c r="L73" s="10">
        <v>2023</v>
      </c>
      <c r="M73" t="str">
        <f t="shared" si="2"/>
        <v>Low(&lt;400mm)</v>
      </c>
      <c r="N73" t="str">
        <f t="shared" si="3"/>
        <v>Low Yield(&lt;25)</v>
      </c>
    </row>
    <row r="74" spans="1:14" x14ac:dyDescent="0.3">
      <c r="A74" s="8" t="s">
        <v>158</v>
      </c>
      <c r="B74" t="s">
        <v>13</v>
      </c>
      <c r="C74" s="8" t="s">
        <v>25</v>
      </c>
      <c r="D74" s="8" t="s">
        <v>15</v>
      </c>
      <c r="E74" s="8" t="s">
        <v>41</v>
      </c>
      <c r="F74" s="5">
        <v>279.39999999999998</v>
      </c>
      <c r="G74" s="5">
        <v>31</v>
      </c>
      <c r="H74" t="s">
        <v>28</v>
      </c>
      <c r="I74" s="5">
        <v>21384</v>
      </c>
      <c r="J74" s="5">
        <v>9.1999999999999993</v>
      </c>
      <c r="K74" t="s">
        <v>95</v>
      </c>
      <c r="L74" s="10">
        <v>2022</v>
      </c>
      <c r="M74" t="str">
        <f t="shared" si="2"/>
        <v>Low(&lt;400mm)</v>
      </c>
      <c r="N74" t="str">
        <f t="shared" si="3"/>
        <v>Low Yield(&lt;25)</v>
      </c>
    </row>
    <row r="75" spans="1:14" x14ac:dyDescent="0.3">
      <c r="A75" s="8" t="s">
        <v>160</v>
      </c>
      <c r="B75" t="s">
        <v>84</v>
      </c>
      <c r="C75" s="8" t="s">
        <v>60</v>
      </c>
      <c r="D75" s="8" t="s">
        <v>26</v>
      </c>
      <c r="E75" s="8" t="s">
        <v>22</v>
      </c>
      <c r="F75" s="5">
        <v>315.7</v>
      </c>
      <c r="G75" s="5">
        <v>25.1</v>
      </c>
      <c r="H75" t="s">
        <v>42</v>
      </c>
      <c r="I75" s="5">
        <v>13481</v>
      </c>
      <c r="J75" s="5">
        <v>13</v>
      </c>
      <c r="K75" t="s">
        <v>161</v>
      </c>
      <c r="L75" s="10">
        <v>2023</v>
      </c>
      <c r="M75" t="str">
        <f t="shared" si="2"/>
        <v>Low(&lt;400mm)</v>
      </c>
      <c r="N75" t="str">
        <f t="shared" si="3"/>
        <v>Low Yield(&lt;25)</v>
      </c>
    </row>
    <row r="76" spans="1:14" x14ac:dyDescent="0.3">
      <c r="A76" s="8" t="s">
        <v>162</v>
      </c>
      <c r="B76" t="s">
        <v>62</v>
      </c>
      <c r="C76" s="8" t="s">
        <v>25</v>
      </c>
      <c r="D76" s="8" t="s">
        <v>26</v>
      </c>
      <c r="E76" s="8" t="s">
        <v>22</v>
      </c>
      <c r="F76" s="5">
        <v>472.3</v>
      </c>
      <c r="G76" s="5">
        <v>24.5</v>
      </c>
      <c r="H76" t="s">
        <v>34</v>
      </c>
      <c r="I76" s="5">
        <v>71651</v>
      </c>
      <c r="J76" s="5">
        <v>15.9</v>
      </c>
      <c r="K76" t="s">
        <v>163</v>
      </c>
      <c r="L76" s="10">
        <v>2022</v>
      </c>
      <c r="M76" t="str">
        <f t="shared" si="2"/>
        <v>Medium(400-900mm)</v>
      </c>
      <c r="N76" t="str">
        <f t="shared" si="3"/>
        <v>Low Yield(&lt;25)</v>
      </c>
    </row>
    <row r="77" spans="1:14" x14ac:dyDescent="0.3">
      <c r="A77" s="8" t="s">
        <v>164</v>
      </c>
      <c r="B77" t="s">
        <v>62</v>
      </c>
      <c r="C77" s="8" t="s">
        <v>40</v>
      </c>
      <c r="D77" s="8" t="s">
        <v>26</v>
      </c>
      <c r="E77" s="8" t="s">
        <v>22</v>
      </c>
      <c r="F77" s="5">
        <v>434.3</v>
      </c>
      <c r="G77" s="5">
        <v>21</v>
      </c>
      <c r="H77" t="s">
        <v>42</v>
      </c>
      <c r="I77" s="5">
        <v>80586</v>
      </c>
      <c r="J77" s="5">
        <v>19.100000000000001</v>
      </c>
      <c r="K77" t="s">
        <v>165</v>
      </c>
      <c r="L77" s="10">
        <v>2022</v>
      </c>
      <c r="M77" t="str">
        <f t="shared" si="2"/>
        <v>Medium(400-900mm)</v>
      </c>
      <c r="N77" t="str">
        <f t="shared" si="3"/>
        <v>Low Yield(&lt;25)</v>
      </c>
    </row>
    <row r="78" spans="1:14" x14ac:dyDescent="0.3">
      <c r="A78" s="8" t="s">
        <v>166</v>
      </c>
      <c r="B78" t="s">
        <v>13</v>
      </c>
      <c r="C78" s="8" t="s">
        <v>14</v>
      </c>
      <c r="D78" s="8" t="s">
        <v>26</v>
      </c>
      <c r="E78" s="8" t="s">
        <v>16</v>
      </c>
      <c r="F78" s="5">
        <v>0</v>
      </c>
      <c r="G78" s="5">
        <v>18.3</v>
      </c>
      <c r="H78" t="s">
        <v>28</v>
      </c>
      <c r="I78" s="5">
        <v>82067</v>
      </c>
      <c r="J78" s="5">
        <v>17.899999999999999</v>
      </c>
      <c r="K78" t="s">
        <v>167</v>
      </c>
      <c r="L78" s="10">
        <v>2023</v>
      </c>
      <c r="M78" t="str">
        <f t="shared" si="2"/>
        <v>Low(&lt;400mm)</v>
      </c>
      <c r="N78" t="str">
        <f t="shared" si="3"/>
        <v>Low Yield(&lt;25)</v>
      </c>
    </row>
    <row r="79" spans="1:14" x14ac:dyDescent="0.3">
      <c r="A79" s="8" t="s">
        <v>168</v>
      </c>
      <c r="B79" t="s">
        <v>87</v>
      </c>
      <c r="C79" s="8" t="s">
        <v>40</v>
      </c>
      <c r="D79" s="8" t="s">
        <v>15</v>
      </c>
      <c r="E79" s="8" t="s">
        <v>22</v>
      </c>
      <c r="F79" s="5">
        <v>428.9</v>
      </c>
      <c r="G79" s="5">
        <v>32.1</v>
      </c>
      <c r="H79" t="s">
        <v>42</v>
      </c>
      <c r="I79" s="5">
        <v>78538</v>
      </c>
      <c r="J79" s="5">
        <v>15.7</v>
      </c>
      <c r="K79" t="s">
        <v>90</v>
      </c>
      <c r="L79" s="10">
        <v>2022</v>
      </c>
      <c r="M79" t="str">
        <f t="shared" si="2"/>
        <v>Medium(400-900mm)</v>
      </c>
      <c r="N79" t="str">
        <f t="shared" si="3"/>
        <v>Low Yield(&lt;25)</v>
      </c>
    </row>
    <row r="80" spans="1:14" x14ac:dyDescent="0.3">
      <c r="A80" s="8" t="s">
        <v>169</v>
      </c>
      <c r="B80" t="s">
        <v>84</v>
      </c>
      <c r="C80" s="8" t="s">
        <v>32</v>
      </c>
      <c r="D80" s="8" t="s">
        <v>26</v>
      </c>
      <c r="E80" s="8" t="s">
        <v>16</v>
      </c>
      <c r="F80" s="5">
        <v>404.2</v>
      </c>
      <c r="G80" s="5">
        <v>21.2</v>
      </c>
      <c r="H80" t="s">
        <v>17</v>
      </c>
      <c r="I80" s="5">
        <v>74045</v>
      </c>
      <c r="J80" s="5">
        <v>10.9</v>
      </c>
      <c r="K80" t="s">
        <v>23</v>
      </c>
      <c r="L80" s="10">
        <v>2022</v>
      </c>
      <c r="M80" t="str">
        <f t="shared" si="2"/>
        <v>Medium(400-900mm)</v>
      </c>
      <c r="N80" t="str">
        <f t="shared" si="3"/>
        <v>Low Yield(&lt;25)</v>
      </c>
    </row>
    <row r="81" spans="1:14" x14ac:dyDescent="0.3">
      <c r="A81" s="8" t="s">
        <v>170</v>
      </c>
      <c r="B81" t="s">
        <v>66</v>
      </c>
      <c r="C81" s="8" t="s">
        <v>107</v>
      </c>
      <c r="D81" s="8" t="s">
        <v>15</v>
      </c>
      <c r="E81" s="8" t="s">
        <v>22</v>
      </c>
      <c r="F81" s="5">
        <v>336.4</v>
      </c>
      <c r="G81" s="5">
        <v>33.799999999999997</v>
      </c>
      <c r="H81" t="s">
        <v>34</v>
      </c>
      <c r="I81" s="5">
        <v>16926</v>
      </c>
      <c r="J81" s="5">
        <v>18.899999999999999</v>
      </c>
      <c r="K81" t="s">
        <v>53</v>
      </c>
      <c r="L81" s="10">
        <v>2021</v>
      </c>
      <c r="M81" t="str">
        <f t="shared" si="2"/>
        <v>Low(&lt;400mm)</v>
      </c>
      <c r="N81" t="str">
        <f t="shared" si="3"/>
        <v>Low Yield(&lt;25)</v>
      </c>
    </row>
    <row r="82" spans="1:14" x14ac:dyDescent="0.3">
      <c r="A82" s="8" t="s">
        <v>171</v>
      </c>
      <c r="B82" t="s">
        <v>47</v>
      </c>
      <c r="C82" s="8" t="s">
        <v>60</v>
      </c>
      <c r="D82" s="8" t="s">
        <v>26</v>
      </c>
      <c r="E82" s="8" t="s">
        <v>22</v>
      </c>
      <c r="F82" s="5">
        <v>293.8</v>
      </c>
      <c r="G82" s="5">
        <v>21.6</v>
      </c>
      <c r="H82" t="s">
        <v>42</v>
      </c>
      <c r="I82" s="5">
        <v>56156</v>
      </c>
      <c r="J82" s="5">
        <v>17.600000000000001</v>
      </c>
      <c r="K82" t="s">
        <v>85</v>
      </c>
      <c r="L82" s="10">
        <v>2022</v>
      </c>
      <c r="M82" t="str">
        <f t="shared" si="2"/>
        <v>Low(&lt;400mm)</v>
      </c>
      <c r="N82" t="str">
        <f t="shared" si="3"/>
        <v>Low Yield(&lt;25)</v>
      </c>
    </row>
    <row r="83" spans="1:14" x14ac:dyDescent="0.3">
      <c r="A83" s="8" t="s">
        <v>172</v>
      </c>
      <c r="B83" t="s">
        <v>47</v>
      </c>
      <c r="C83" s="8" t="s">
        <v>70</v>
      </c>
      <c r="D83" s="8" t="s">
        <v>26</v>
      </c>
      <c r="E83" s="8" t="s">
        <v>33</v>
      </c>
      <c r="F83" s="5">
        <v>640.4</v>
      </c>
      <c r="G83" s="5">
        <v>22.8</v>
      </c>
      <c r="H83" t="s">
        <v>17</v>
      </c>
      <c r="I83" s="5">
        <v>82932</v>
      </c>
      <c r="J83" s="5">
        <v>16.5</v>
      </c>
      <c r="K83" t="s">
        <v>82</v>
      </c>
      <c r="L83" s="10">
        <v>2023</v>
      </c>
      <c r="M83" t="str">
        <f t="shared" si="2"/>
        <v>Medium(400-900mm)</v>
      </c>
      <c r="N83" t="str">
        <f t="shared" si="3"/>
        <v>Low Yield(&lt;25)</v>
      </c>
    </row>
    <row r="84" spans="1:14" x14ac:dyDescent="0.3">
      <c r="A84" s="8" t="s">
        <v>173</v>
      </c>
      <c r="B84" t="s">
        <v>59</v>
      </c>
      <c r="C84" s="8" t="s">
        <v>40</v>
      </c>
      <c r="D84" s="8" t="s">
        <v>15</v>
      </c>
      <c r="E84" s="8" t="s">
        <v>22</v>
      </c>
      <c r="F84" s="5">
        <v>365.7</v>
      </c>
      <c r="G84" s="5">
        <v>31.1</v>
      </c>
      <c r="H84" t="s">
        <v>17</v>
      </c>
      <c r="I84" s="5">
        <v>43531</v>
      </c>
      <c r="J84" s="5">
        <v>13.2</v>
      </c>
      <c r="K84" t="s">
        <v>29</v>
      </c>
      <c r="L84" s="10">
        <v>2022</v>
      </c>
      <c r="M84" t="str">
        <f t="shared" si="2"/>
        <v>Low(&lt;400mm)</v>
      </c>
      <c r="N84" t="str">
        <f t="shared" si="3"/>
        <v>Low Yield(&lt;25)</v>
      </c>
    </row>
    <row r="85" spans="1:14" x14ac:dyDescent="0.3">
      <c r="A85" s="8" t="s">
        <v>174</v>
      </c>
      <c r="B85" t="s">
        <v>66</v>
      </c>
      <c r="C85" s="8" t="s">
        <v>40</v>
      </c>
      <c r="D85" s="8" t="s">
        <v>26</v>
      </c>
      <c r="E85" s="8" t="s">
        <v>33</v>
      </c>
      <c r="F85" s="5">
        <v>690.1</v>
      </c>
      <c r="G85" s="5">
        <v>20.399999999999999</v>
      </c>
      <c r="H85" t="s">
        <v>28</v>
      </c>
      <c r="I85" s="5">
        <v>37536</v>
      </c>
      <c r="J85" s="5">
        <v>20.5</v>
      </c>
      <c r="K85" t="s">
        <v>53</v>
      </c>
      <c r="L85" s="10">
        <v>2023</v>
      </c>
      <c r="M85" t="str">
        <f t="shared" si="2"/>
        <v>Medium(400-900mm)</v>
      </c>
      <c r="N85" t="str">
        <f t="shared" si="3"/>
        <v>Low Yield(&lt;25)</v>
      </c>
    </row>
    <row r="86" spans="1:14" x14ac:dyDescent="0.3">
      <c r="A86" s="8" t="s">
        <v>175</v>
      </c>
      <c r="B86" t="s">
        <v>59</v>
      </c>
      <c r="C86" s="8" t="s">
        <v>32</v>
      </c>
      <c r="D86" s="8" t="s">
        <v>26</v>
      </c>
      <c r="E86" s="8" t="s">
        <v>33</v>
      </c>
      <c r="F86" s="5">
        <v>369.9</v>
      </c>
      <c r="G86" s="5">
        <v>25.9</v>
      </c>
      <c r="H86" t="s">
        <v>34</v>
      </c>
      <c r="I86" s="5">
        <v>71182</v>
      </c>
      <c r="J86" s="5">
        <v>8.4</v>
      </c>
      <c r="K86" t="s">
        <v>139</v>
      </c>
      <c r="L86" s="10">
        <v>2023</v>
      </c>
      <c r="M86" t="str">
        <f t="shared" si="2"/>
        <v>Low(&lt;400mm)</v>
      </c>
      <c r="N86" t="str">
        <f t="shared" si="3"/>
        <v>Low Yield(&lt;25)</v>
      </c>
    </row>
    <row r="87" spans="1:14" x14ac:dyDescent="0.3">
      <c r="A87" s="8" t="s">
        <v>176</v>
      </c>
      <c r="B87" t="s">
        <v>62</v>
      </c>
      <c r="C87" s="8" t="s">
        <v>60</v>
      </c>
      <c r="D87" s="8" t="s">
        <v>21</v>
      </c>
      <c r="E87" s="8" t="s">
        <v>33</v>
      </c>
      <c r="F87" s="5">
        <v>1338.6</v>
      </c>
      <c r="G87" s="5">
        <v>27.8</v>
      </c>
      <c r="H87" t="s">
        <v>42</v>
      </c>
      <c r="I87" s="5">
        <v>43062</v>
      </c>
      <c r="J87" s="5">
        <v>26</v>
      </c>
      <c r="K87" t="s">
        <v>177</v>
      </c>
      <c r="L87" s="10">
        <v>2023</v>
      </c>
      <c r="M87" t="str">
        <f t="shared" si="2"/>
        <v>High(&gt;900mm)</v>
      </c>
      <c r="N87" t="str">
        <f t="shared" si="3"/>
        <v>Medium Yield(25-40)</v>
      </c>
    </row>
    <row r="88" spans="1:14" x14ac:dyDescent="0.3">
      <c r="A88" s="8" t="s">
        <v>178</v>
      </c>
      <c r="B88" t="s">
        <v>39</v>
      </c>
      <c r="C88" s="8" t="s">
        <v>107</v>
      </c>
      <c r="D88" s="8" t="s">
        <v>21</v>
      </c>
      <c r="E88" s="8" t="s">
        <v>33</v>
      </c>
      <c r="F88" s="5">
        <v>843.6</v>
      </c>
      <c r="G88" s="5">
        <v>32.200000000000003</v>
      </c>
      <c r="H88" t="s">
        <v>42</v>
      </c>
      <c r="I88" s="5">
        <v>37728</v>
      </c>
      <c r="J88" s="5">
        <v>20.6</v>
      </c>
      <c r="K88" t="s">
        <v>119</v>
      </c>
      <c r="L88" s="10">
        <v>2021</v>
      </c>
      <c r="M88" t="str">
        <f t="shared" si="2"/>
        <v>Medium(400-900mm)</v>
      </c>
      <c r="N88" t="str">
        <f t="shared" si="3"/>
        <v>Low Yield(&lt;25)</v>
      </c>
    </row>
    <row r="89" spans="1:14" x14ac:dyDescent="0.3">
      <c r="A89" s="8" t="s">
        <v>179</v>
      </c>
      <c r="B89" t="s">
        <v>84</v>
      </c>
      <c r="C89" s="8" t="s">
        <v>14</v>
      </c>
      <c r="D89" s="8" t="s">
        <v>21</v>
      </c>
      <c r="E89" s="8" t="s">
        <v>27</v>
      </c>
      <c r="F89" s="5">
        <v>1765.4</v>
      </c>
      <c r="G89" s="5">
        <v>27.7</v>
      </c>
      <c r="H89" t="s">
        <v>17</v>
      </c>
      <c r="I89" s="5">
        <v>75313</v>
      </c>
      <c r="J89" s="5">
        <v>30.4</v>
      </c>
      <c r="K89" t="s">
        <v>180</v>
      </c>
      <c r="L89" s="10">
        <v>2022</v>
      </c>
      <c r="M89" t="str">
        <f t="shared" si="2"/>
        <v>High(&gt;900mm)</v>
      </c>
      <c r="N89" t="str">
        <f t="shared" si="3"/>
        <v>Medium Yield(25-40)</v>
      </c>
    </row>
    <row r="90" spans="1:14" x14ac:dyDescent="0.3">
      <c r="A90" s="8" t="s">
        <v>181</v>
      </c>
      <c r="B90" t="s">
        <v>87</v>
      </c>
      <c r="C90" s="8" t="s">
        <v>70</v>
      </c>
      <c r="D90" s="8" t="s">
        <v>26</v>
      </c>
      <c r="E90" s="8" t="s">
        <v>41</v>
      </c>
      <c r="F90" s="5">
        <v>237.4</v>
      </c>
      <c r="G90" s="5">
        <v>25.8</v>
      </c>
      <c r="H90" t="s">
        <v>34</v>
      </c>
      <c r="I90" s="5">
        <v>34069</v>
      </c>
      <c r="J90" s="5">
        <v>14.3</v>
      </c>
      <c r="K90" t="s">
        <v>119</v>
      </c>
      <c r="L90" s="10">
        <v>2021</v>
      </c>
      <c r="M90" t="str">
        <f t="shared" si="2"/>
        <v>Low(&lt;400mm)</v>
      </c>
      <c r="N90" t="str">
        <f t="shared" si="3"/>
        <v>Low Yield(&lt;25)</v>
      </c>
    </row>
    <row r="91" spans="1:14" x14ac:dyDescent="0.3">
      <c r="A91" s="8" t="s">
        <v>183</v>
      </c>
      <c r="B91" t="s">
        <v>31</v>
      </c>
      <c r="C91" s="8" t="s">
        <v>107</v>
      </c>
      <c r="D91" s="8" t="s">
        <v>26</v>
      </c>
      <c r="E91" s="8" t="s">
        <v>33</v>
      </c>
      <c r="F91" s="5">
        <v>636.20000000000005</v>
      </c>
      <c r="G91" s="5">
        <v>18.399999999999999</v>
      </c>
      <c r="H91" t="s">
        <v>17</v>
      </c>
      <c r="I91" s="5">
        <v>26077</v>
      </c>
      <c r="J91" s="5">
        <v>17.2</v>
      </c>
      <c r="K91" t="s">
        <v>57</v>
      </c>
      <c r="L91" s="10">
        <v>2021</v>
      </c>
      <c r="M91" t="str">
        <f t="shared" si="2"/>
        <v>Medium(400-900mm)</v>
      </c>
      <c r="N91" t="str">
        <f t="shared" si="3"/>
        <v>Low Yield(&lt;25)</v>
      </c>
    </row>
    <row r="92" spans="1:14" x14ac:dyDescent="0.3">
      <c r="A92" s="8" t="s">
        <v>184</v>
      </c>
      <c r="B92" t="s">
        <v>13</v>
      </c>
      <c r="C92" s="8" t="s">
        <v>107</v>
      </c>
      <c r="D92" s="8" t="s">
        <v>21</v>
      </c>
      <c r="E92" s="8" t="s">
        <v>22</v>
      </c>
      <c r="F92" s="5">
        <v>1243.7</v>
      </c>
      <c r="G92" s="5">
        <v>31.6</v>
      </c>
      <c r="H92" t="s">
        <v>17</v>
      </c>
      <c r="I92" s="5">
        <v>11541</v>
      </c>
      <c r="J92" s="5">
        <v>45.4</v>
      </c>
      <c r="K92" t="s">
        <v>57</v>
      </c>
      <c r="L92" s="10">
        <v>2022</v>
      </c>
      <c r="M92" t="str">
        <f t="shared" si="2"/>
        <v>High(&gt;900mm)</v>
      </c>
      <c r="N92" t="str">
        <f t="shared" si="3"/>
        <v>High Yield(40-55)</v>
      </c>
    </row>
    <row r="93" spans="1:14" x14ac:dyDescent="0.3">
      <c r="A93" s="8" t="s">
        <v>185</v>
      </c>
      <c r="B93" t="s">
        <v>31</v>
      </c>
      <c r="C93" s="8" t="s">
        <v>107</v>
      </c>
      <c r="D93" s="8" t="s">
        <v>21</v>
      </c>
      <c r="E93" s="8" t="s">
        <v>41</v>
      </c>
      <c r="F93" s="5">
        <v>1331.2</v>
      </c>
      <c r="G93" s="5">
        <v>30.2</v>
      </c>
      <c r="H93" t="s">
        <v>28</v>
      </c>
      <c r="I93" s="5">
        <v>21089</v>
      </c>
      <c r="J93" s="5">
        <v>37.299999999999997</v>
      </c>
      <c r="K93" t="s">
        <v>117</v>
      </c>
      <c r="L93" s="10">
        <v>2023</v>
      </c>
      <c r="M93" t="str">
        <f t="shared" si="2"/>
        <v>High(&gt;900mm)</v>
      </c>
      <c r="N93" t="str">
        <f t="shared" si="3"/>
        <v>Medium Yield(25-40)</v>
      </c>
    </row>
    <row r="94" spans="1:14" x14ac:dyDescent="0.3">
      <c r="A94" s="8" t="s">
        <v>186</v>
      </c>
      <c r="B94" t="s">
        <v>39</v>
      </c>
      <c r="C94" s="8" t="s">
        <v>60</v>
      </c>
      <c r="D94" s="8" t="s">
        <v>15</v>
      </c>
      <c r="E94" s="8" t="s">
        <v>41</v>
      </c>
      <c r="F94" s="5">
        <v>269.7</v>
      </c>
      <c r="G94" s="5">
        <v>37.700000000000003</v>
      </c>
      <c r="H94" t="s">
        <v>42</v>
      </c>
      <c r="I94" s="5">
        <v>27660</v>
      </c>
      <c r="J94" s="5">
        <v>8.3000000000000007</v>
      </c>
      <c r="K94" t="s">
        <v>134</v>
      </c>
      <c r="L94" s="10">
        <v>2022</v>
      </c>
      <c r="M94" t="str">
        <f t="shared" si="2"/>
        <v>Low(&lt;400mm)</v>
      </c>
      <c r="N94" t="str">
        <f t="shared" si="3"/>
        <v>Low Yield(&lt;25)</v>
      </c>
    </row>
    <row r="95" spans="1:14" x14ac:dyDescent="0.3">
      <c r="A95" s="8" t="s">
        <v>187</v>
      </c>
      <c r="B95" t="s">
        <v>47</v>
      </c>
      <c r="C95" s="8" t="s">
        <v>70</v>
      </c>
      <c r="D95" s="8" t="s">
        <v>21</v>
      </c>
      <c r="E95" s="8" t="s">
        <v>33</v>
      </c>
      <c r="F95" s="5">
        <v>1745.2</v>
      </c>
      <c r="G95" s="5">
        <v>34.9</v>
      </c>
      <c r="H95" t="s">
        <v>34</v>
      </c>
      <c r="I95" s="5">
        <v>57198</v>
      </c>
      <c r="J95" s="5">
        <v>34.299999999999997</v>
      </c>
      <c r="K95" t="s">
        <v>161</v>
      </c>
      <c r="L95" s="10">
        <v>2022</v>
      </c>
      <c r="M95" t="str">
        <f t="shared" si="2"/>
        <v>High(&gt;900mm)</v>
      </c>
      <c r="N95" t="str">
        <f t="shared" si="3"/>
        <v>Medium Yield(25-40)</v>
      </c>
    </row>
    <row r="96" spans="1:14" x14ac:dyDescent="0.3">
      <c r="A96" s="8" t="s">
        <v>188</v>
      </c>
      <c r="B96" t="s">
        <v>66</v>
      </c>
      <c r="C96" s="8" t="s">
        <v>25</v>
      </c>
      <c r="D96" s="8" t="s">
        <v>26</v>
      </c>
      <c r="E96" s="8" t="s">
        <v>33</v>
      </c>
      <c r="F96" s="5">
        <v>253.3</v>
      </c>
      <c r="G96" s="5">
        <v>21.8</v>
      </c>
      <c r="H96" t="s">
        <v>34</v>
      </c>
      <c r="I96" s="5">
        <v>52261</v>
      </c>
      <c r="J96" s="5">
        <v>13.4</v>
      </c>
      <c r="K96" t="s">
        <v>57</v>
      </c>
      <c r="L96" s="10">
        <v>2021</v>
      </c>
      <c r="M96" t="str">
        <f t="shared" si="2"/>
        <v>Low(&lt;400mm)</v>
      </c>
      <c r="N96" t="str">
        <f t="shared" si="3"/>
        <v>Low Yield(&lt;25)</v>
      </c>
    </row>
    <row r="97" spans="1:14" x14ac:dyDescent="0.3">
      <c r="A97" s="8" t="s">
        <v>189</v>
      </c>
      <c r="B97" t="s">
        <v>20</v>
      </c>
      <c r="C97" s="8" t="s">
        <v>40</v>
      </c>
      <c r="D97" s="8" t="s">
        <v>21</v>
      </c>
      <c r="E97" s="8" t="s">
        <v>27</v>
      </c>
      <c r="F97" s="5">
        <v>1665.1</v>
      </c>
      <c r="G97" s="5">
        <v>32.6</v>
      </c>
      <c r="H97" t="s">
        <v>17</v>
      </c>
      <c r="I97" s="5">
        <v>78118</v>
      </c>
      <c r="J97" s="5">
        <v>31.9</v>
      </c>
      <c r="K97" t="s">
        <v>57</v>
      </c>
      <c r="L97" s="10">
        <v>2021</v>
      </c>
      <c r="M97" t="str">
        <f t="shared" si="2"/>
        <v>High(&gt;900mm)</v>
      </c>
      <c r="N97" t="str">
        <f t="shared" si="3"/>
        <v>Medium Yield(25-40)</v>
      </c>
    </row>
    <row r="98" spans="1:14" x14ac:dyDescent="0.3">
      <c r="A98" s="8" t="s">
        <v>190</v>
      </c>
      <c r="B98" t="s">
        <v>62</v>
      </c>
      <c r="C98" s="8" t="s">
        <v>81</v>
      </c>
      <c r="D98" s="8" t="s">
        <v>21</v>
      </c>
      <c r="E98" s="8" t="s">
        <v>41</v>
      </c>
      <c r="F98" s="5">
        <v>1420.9</v>
      </c>
      <c r="G98" s="5">
        <v>31.5</v>
      </c>
      <c r="H98" t="s">
        <v>28</v>
      </c>
      <c r="I98" s="5">
        <v>56375</v>
      </c>
      <c r="J98" s="5">
        <v>47.9</v>
      </c>
      <c r="K98" t="s">
        <v>119</v>
      </c>
      <c r="L98" s="10">
        <v>2021</v>
      </c>
      <c r="M98" t="str">
        <f t="shared" si="2"/>
        <v>High(&gt;900mm)</v>
      </c>
      <c r="N98" t="str">
        <f t="shared" si="3"/>
        <v>High Yield(40-55)</v>
      </c>
    </row>
    <row r="99" spans="1:14" x14ac:dyDescent="0.3">
      <c r="A99" s="8" t="s">
        <v>192</v>
      </c>
      <c r="B99" t="s">
        <v>66</v>
      </c>
      <c r="C99" s="8" t="s">
        <v>60</v>
      </c>
      <c r="D99" s="8" t="s">
        <v>21</v>
      </c>
      <c r="E99" s="8" t="s">
        <v>27</v>
      </c>
      <c r="F99" s="5">
        <v>1164.9000000000001</v>
      </c>
      <c r="G99" s="5">
        <v>25.4</v>
      </c>
      <c r="H99" t="s">
        <v>34</v>
      </c>
      <c r="I99" s="5">
        <v>33157</v>
      </c>
      <c r="J99" s="5">
        <v>20.8</v>
      </c>
      <c r="K99" t="s">
        <v>177</v>
      </c>
      <c r="L99" s="10">
        <v>2021</v>
      </c>
      <c r="M99" t="str">
        <f t="shared" si="2"/>
        <v>High(&gt;900mm)</v>
      </c>
      <c r="N99" t="str">
        <f t="shared" si="3"/>
        <v>Low Yield(&lt;25)</v>
      </c>
    </row>
    <row r="100" spans="1:14" x14ac:dyDescent="0.3">
      <c r="A100" s="8" t="s">
        <v>193</v>
      </c>
      <c r="B100" t="s">
        <v>47</v>
      </c>
      <c r="C100" s="8" t="s">
        <v>81</v>
      </c>
      <c r="D100" s="8" t="s">
        <v>15</v>
      </c>
      <c r="E100" s="8" t="s">
        <v>27</v>
      </c>
      <c r="F100" s="5">
        <v>474</v>
      </c>
      <c r="G100" s="5">
        <v>40</v>
      </c>
      <c r="H100" t="s">
        <v>34</v>
      </c>
      <c r="I100" s="5">
        <v>78382</v>
      </c>
      <c r="J100" s="5">
        <v>15.3</v>
      </c>
      <c r="K100" t="s">
        <v>57</v>
      </c>
      <c r="L100" s="10">
        <v>2023</v>
      </c>
      <c r="M100" t="str">
        <f t="shared" si="2"/>
        <v>Medium(400-900mm)</v>
      </c>
      <c r="N100" t="str">
        <f t="shared" si="3"/>
        <v>Low Yield(&lt;25)</v>
      </c>
    </row>
    <row r="101" spans="1:14" x14ac:dyDescent="0.3">
      <c r="A101" s="8" t="s">
        <v>194</v>
      </c>
      <c r="B101" t="s">
        <v>31</v>
      </c>
      <c r="C101" s="8" t="s">
        <v>32</v>
      </c>
      <c r="D101" s="8" t="s">
        <v>26</v>
      </c>
      <c r="E101" s="8" t="s">
        <v>22</v>
      </c>
      <c r="F101" s="5">
        <v>270.39999999999998</v>
      </c>
      <c r="G101" s="5">
        <v>27.7</v>
      </c>
      <c r="H101" t="s">
        <v>42</v>
      </c>
      <c r="I101" s="5">
        <v>82480</v>
      </c>
      <c r="J101" s="5">
        <v>17.399999999999999</v>
      </c>
      <c r="K101" t="s">
        <v>43</v>
      </c>
      <c r="L101" s="10">
        <v>2021</v>
      </c>
      <c r="M101" t="str">
        <f t="shared" si="2"/>
        <v>Low(&lt;400mm)</v>
      </c>
      <c r="N101" t="str">
        <f t="shared" si="3"/>
        <v>Low Yield(&lt;25)</v>
      </c>
    </row>
    <row r="102" spans="1:14" x14ac:dyDescent="0.3">
      <c r="A102" s="8" t="s">
        <v>195</v>
      </c>
      <c r="B102" t="s">
        <v>20</v>
      </c>
      <c r="C102" s="8" t="s">
        <v>14</v>
      </c>
      <c r="D102" s="8" t="s">
        <v>26</v>
      </c>
      <c r="E102" s="8" t="s">
        <v>27</v>
      </c>
      <c r="F102" s="5">
        <v>261.8</v>
      </c>
      <c r="G102" s="5">
        <v>21.7</v>
      </c>
      <c r="H102" t="s">
        <v>34</v>
      </c>
      <c r="I102" s="5">
        <v>53011</v>
      </c>
      <c r="J102" s="5">
        <v>10.8</v>
      </c>
      <c r="K102" t="s">
        <v>43</v>
      </c>
      <c r="L102" s="10">
        <v>2021</v>
      </c>
      <c r="M102" t="str">
        <f t="shared" si="2"/>
        <v>Low(&lt;400mm)</v>
      </c>
      <c r="N102" t="str">
        <f t="shared" si="3"/>
        <v>Low Yield(&lt;25)</v>
      </c>
    </row>
    <row r="103" spans="1:14" x14ac:dyDescent="0.3">
      <c r="A103" s="8" t="s">
        <v>196</v>
      </c>
      <c r="B103" t="s">
        <v>39</v>
      </c>
      <c r="C103" s="8" t="s">
        <v>60</v>
      </c>
      <c r="D103" s="8" t="s">
        <v>21</v>
      </c>
      <c r="E103" s="8" t="s">
        <v>27</v>
      </c>
      <c r="F103" s="5">
        <v>1684.2</v>
      </c>
      <c r="G103" s="5">
        <v>30.2</v>
      </c>
      <c r="H103" t="s">
        <v>28</v>
      </c>
      <c r="I103" s="5">
        <v>57869</v>
      </c>
      <c r="J103" s="5">
        <v>31.1</v>
      </c>
      <c r="K103" t="s">
        <v>134</v>
      </c>
      <c r="L103" s="10">
        <v>2023</v>
      </c>
      <c r="M103" t="str">
        <f t="shared" si="2"/>
        <v>High(&gt;900mm)</v>
      </c>
      <c r="N103" t="str">
        <f t="shared" si="3"/>
        <v>Medium Yield(25-40)</v>
      </c>
    </row>
    <row r="104" spans="1:14" x14ac:dyDescent="0.3">
      <c r="A104" s="8" t="s">
        <v>197</v>
      </c>
      <c r="B104" t="s">
        <v>66</v>
      </c>
      <c r="C104" s="8" t="s">
        <v>107</v>
      </c>
      <c r="D104" s="8" t="s">
        <v>21</v>
      </c>
      <c r="E104" s="8" t="s">
        <v>41</v>
      </c>
      <c r="F104" s="5">
        <v>845.3</v>
      </c>
      <c r="G104" s="5">
        <v>24.4</v>
      </c>
      <c r="H104" t="s">
        <v>42</v>
      </c>
      <c r="I104" s="5">
        <v>16941</v>
      </c>
      <c r="J104" s="5">
        <v>25.9</v>
      </c>
      <c r="K104" t="s">
        <v>35</v>
      </c>
      <c r="L104" s="10">
        <v>2021</v>
      </c>
      <c r="M104" t="str">
        <f t="shared" si="2"/>
        <v>Medium(400-900mm)</v>
      </c>
      <c r="N104" t="str">
        <f t="shared" si="3"/>
        <v>Medium Yield(25-40)</v>
      </c>
    </row>
    <row r="105" spans="1:14" x14ac:dyDescent="0.3">
      <c r="A105" s="8" t="s">
        <v>198</v>
      </c>
      <c r="B105" t="s">
        <v>20</v>
      </c>
      <c r="C105" s="8" t="s">
        <v>60</v>
      </c>
      <c r="D105" s="8" t="s">
        <v>26</v>
      </c>
      <c r="E105" s="8" t="s">
        <v>27</v>
      </c>
      <c r="F105" s="5">
        <v>409.6</v>
      </c>
      <c r="G105" s="5">
        <v>25.4</v>
      </c>
      <c r="H105" t="s">
        <v>28</v>
      </c>
      <c r="I105" s="5">
        <v>76177</v>
      </c>
      <c r="J105" s="5">
        <v>11.4</v>
      </c>
      <c r="K105" t="s">
        <v>165</v>
      </c>
      <c r="L105" s="10">
        <v>2023</v>
      </c>
      <c r="M105" t="str">
        <f t="shared" si="2"/>
        <v>Medium(400-900mm)</v>
      </c>
      <c r="N105" t="str">
        <f t="shared" si="3"/>
        <v>Low Yield(&lt;25)</v>
      </c>
    </row>
    <row r="106" spans="1:14" x14ac:dyDescent="0.3">
      <c r="A106" s="8" t="s">
        <v>199</v>
      </c>
      <c r="B106" t="s">
        <v>20</v>
      </c>
      <c r="C106" s="8" t="s">
        <v>40</v>
      </c>
      <c r="D106" s="8" t="s">
        <v>21</v>
      </c>
      <c r="E106" s="8" t="s">
        <v>16</v>
      </c>
      <c r="F106" s="5">
        <v>1017.3</v>
      </c>
      <c r="G106" s="5">
        <v>28.9</v>
      </c>
      <c r="H106" t="s">
        <v>28</v>
      </c>
      <c r="I106" s="5">
        <v>73870</v>
      </c>
      <c r="J106" s="5">
        <v>20.8</v>
      </c>
      <c r="K106" t="s">
        <v>111</v>
      </c>
      <c r="L106" s="10">
        <v>2022</v>
      </c>
      <c r="M106" t="str">
        <f t="shared" si="2"/>
        <v>High(&gt;900mm)</v>
      </c>
      <c r="N106" t="str">
        <f t="shared" si="3"/>
        <v>Low Yield(&lt;25)</v>
      </c>
    </row>
    <row r="107" spans="1:14" x14ac:dyDescent="0.3">
      <c r="A107" s="8" t="s">
        <v>200</v>
      </c>
      <c r="B107" t="s">
        <v>47</v>
      </c>
      <c r="C107" s="8" t="s">
        <v>81</v>
      </c>
      <c r="D107" s="8" t="s">
        <v>21</v>
      </c>
      <c r="E107" s="8" t="s">
        <v>33</v>
      </c>
      <c r="F107" s="5">
        <v>1075.9000000000001</v>
      </c>
      <c r="G107" s="5">
        <v>34.700000000000003</v>
      </c>
      <c r="H107" t="s">
        <v>42</v>
      </c>
      <c r="I107" s="5">
        <v>15059</v>
      </c>
      <c r="J107" s="5">
        <v>20.2</v>
      </c>
      <c r="K107" t="s">
        <v>45</v>
      </c>
      <c r="L107" s="10">
        <v>2023</v>
      </c>
      <c r="M107" t="str">
        <f t="shared" si="2"/>
        <v>High(&gt;900mm)</v>
      </c>
      <c r="N107" t="str">
        <f t="shared" si="3"/>
        <v>Low Yield(&lt;25)</v>
      </c>
    </row>
    <row r="108" spans="1:14" x14ac:dyDescent="0.3">
      <c r="A108" s="8" t="s">
        <v>201</v>
      </c>
      <c r="B108" t="s">
        <v>87</v>
      </c>
      <c r="C108" s="8" t="s">
        <v>14</v>
      </c>
      <c r="D108" s="8" t="s">
        <v>26</v>
      </c>
      <c r="E108" s="8" t="s">
        <v>41</v>
      </c>
      <c r="F108" s="5">
        <v>694.4</v>
      </c>
      <c r="G108" s="5">
        <v>25.9</v>
      </c>
      <c r="H108" t="s">
        <v>28</v>
      </c>
      <c r="I108" s="5">
        <v>13283</v>
      </c>
      <c r="J108" s="5">
        <v>27.2</v>
      </c>
      <c r="K108" t="s">
        <v>85</v>
      </c>
      <c r="L108" s="10">
        <v>2023</v>
      </c>
      <c r="M108" t="str">
        <f t="shared" si="2"/>
        <v>Medium(400-900mm)</v>
      </c>
      <c r="N108" t="str">
        <f t="shared" si="3"/>
        <v>Medium Yield(25-40)</v>
      </c>
    </row>
    <row r="109" spans="1:14" x14ac:dyDescent="0.3">
      <c r="A109" s="8" t="s">
        <v>202</v>
      </c>
      <c r="B109" t="s">
        <v>39</v>
      </c>
      <c r="C109" s="8" t="s">
        <v>25</v>
      </c>
      <c r="D109" s="8" t="s">
        <v>26</v>
      </c>
      <c r="E109" s="8" t="s">
        <v>41</v>
      </c>
      <c r="F109" s="5">
        <v>594.29999999999995</v>
      </c>
      <c r="G109" s="5">
        <v>24</v>
      </c>
      <c r="H109" t="s">
        <v>34</v>
      </c>
      <c r="I109" s="5">
        <v>74097</v>
      </c>
      <c r="J109" s="5">
        <v>18.3</v>
      </c>
      <c r="K109" t="s">
        <v>102</v>
      </c>
      <c r="L109" s="10">
        <v>2023</v>
      </c>
      <c r="M109" t="str">
        <f t="shared" si="2"/>
        <v>Medium(400-900mm)</v>
      </c>
      <c r="N109" t="str">
        <f t="shared" si="3"/>
        <v>Low Yield(&lt;25)</v>
      </c>
    </row>
    <row r="110" spans="1:14" x14ac:dyDescent="0.3">
      <c r="A110" s="8" t="s">
        <v>203</v>
      </c>
      <c r="B110" t="s">
        <v>66</v>
      </c>
      <c r="C110" s="8" t="s">
        <v>70</v>
      </c>
      <c r="D110" s="8" t="s">
        <v>21</v>
      </c>
      <c r="E110" s="8" t="s">
        <v>22</v>
      </c>
      <c r="F110" s="5">
        <v>931.8</v>
      </c>
      <c r="G110" s="5">
        <v>27.9</v>
      </c>
      <c r="H110" t="s">
        <v>28</v>
      </c>
      <c r="I110" s="5">
        <v>53342</v>
      </c>
      <c r="J110" s="5">
        <v>28.6</v>
      </c>
      <c r="K110" t="s">
        <v>161</v>
      </c>
      <c r="L110" s="10">
        <v>2021</v>
      </c>
      <c r="M110" t="str">
        <f t="shared" si="2"/>
        <v>High(&gt;900mm)</v>
      </c>
      <c r="N110" t="str">
        <f t="shared" si="3"/>
        <v>Medium Yield(25-40)</v>
      </c>
    </row>
    <row r="111" spans="1:14" x14ac:dyDescent="0.3">
      <c r="A111" s="8" t="s">
        <v>204</v>
      </c>
      <c r="B111" t="s">
        <v>59</v>
      </c>
      <c r="C111" s="8" t="s">
        <v>107</v>
      </c>
      <c r="D111" s="8" t="s">
        <v>15</v>
      </c>
      <c r="E111" s="8" t="s">
        <v>22</v>
      </c>
      <c r="F111" s="5">
        <v>423.7</v>
      </c>
      <c r="G111" s="5">
        <v>35.700000000000003</v>
      </c>
      <c r="H111" t="s">
        <v>34</v>
      </c>
      <c r="I111" s="5">
        <v>47519</v>
      </c>
      <c r="J111" s="5">
        <v>14.8</v>
      </c>
      <c r="K111" t="s">
        <v>53</v>
      </c>
      <c r="L111" s="10">
        <v>2021</v>
      </c>
      <c r="M111" t="str">
        <f t="shared" si="2"/>
        <v>Medium(400-900mm)</v>
      </c>
      <c r="N111" t="str">
        <f t="shared" si="3"/>
        <v>Low Yield(&lt;25)</v>
      </c>
    </row>
    <row r="112" spans="1:14" x14ac:dyDescent="0.3">
      <c r="A112" s="8" t="s">
        <v>205</v>
      </c>
      <c r="B112" t="s">
        <v>62</v>
      </c>
      <c r="C112" s="8" t="s">
        <v>14</v>
      </c>
      <c r="D112" s="8" t="s">
        <v>15</v>
      </c>
      <c r="E112" s="8" t="s">
        <v>27</v>
      </c>
      <c r="F112" s="5">
        <v>290.5</v>
      </c>
      <c r="G112" s="5">
        <v>37.700000000000003</v>
      </c>
      <c r="H112" t="s">
        <v>17</v>
      </c>
      <c r="I112" s="5">
        <v>12684</v>
      </c>
      <c r="J112" s="5">
        <v>7.8</v>
      </c>
      <c r="K112" t="s">
        <v>48</v>
      </c>
      <c r="L112" s="10">
        <v>2022</v>
      </c>
      <c r="M112" t="str">
        <f t="shared" si="2"/>
        <v>Low(&lt;400mm)</v>
      </c>
      <c r="N112" t="str">
        <f t="shared" si="3"/>
        <v>Low Yield(&lt;25)</v>
      </c>
    </row>
    <row r="113" spans="1:14" x14ac:dyDescent="0.3">
      <c r="A113" s="8" t="s">
        <v>206</v>
      </c>
      <c r="B113" t="s">
        <v>13</v>
      </c>
      <c r="C113" s="8" t="s">
        <v>60</v>
      </c>
      <c r="D113" s="8" t="s">
        <v>15</v>
      </c>
      <c r="E113" s="8" t="s">
        <v>33</v>
      </c>
      <c r="F113" s="5">
        <v>222</v>
      </c>
      <c r="G113" s="5">
        <v>31</v>
      </c>
      <c r="H113" t="s">
        <v>28</v>
      </c>
      <c r="I113" s="5">
        <v>13058</v>
      </c>
      <c r="J113" s="5">
        <v>5.7</v>
      </c>
      <c r="K113" t="s">
        <v>45</v>
      </c>
      <c r="L113" s="10">
        <v>2023</v>
      </c>
      <c r="M113" t="str">
        <f t="shared" si="2"/>
        <v>Low(&lt;400mm)</v>
      </c>
      <c r="N113" t="str">
        <f t="shared" si="3"/>
        <v>Low Yield(&lt;25)</v>
      </c>
    </row>
    <row r="114" spans="1:14" x14ac:dyDescent="0.3">
      <c r="A114" s="8" t="s">
        <v>207</v>
      </c>
      <c r="B114" t="s">
        <v>47</v>
      </c>
      <c r="C114" s="8" t="s">
        <v>81</v>
      </c>
      <c r="D114" s="8" t="s">
        <v>26</v>
      </c>
      <c r="E114" s="8" t="s">
        <v>27</v>
      </c>
      <c r="F114" s="5">
        <v>465.3</v>
      </c>
      <c r="G114" s="5">
        <v>22.5</v>
      </c>
      <c r="H114" t="s">
        <v>42</v>
      </c>
      <c r="I114" s="5">
        <v>15637</v>
      </c>
      <c r="J114" s="5">
        <v>12.8</v>
      </c>
      <c r="K114" t="s">
        <v>119</v>
      </c>
      <c r="L114" s="10">
        <v>2023</v>
      </c>
      <c r="M114" t="str">
        <f t="shared" si="2"/>
        <v>Medium(400-900mm)</v>
      </c>
      <c r="N114" t="str">
        <f t="shared" si="3"/>
        <v>Low Yield(&lt;25)</v>
      </c>
    </row>
    <row r="115" spans="1:14" x14ac:dyDescent="0.3">
      <c r="A115" s="8" t="s">
        <v>208</v>
      </c>
      <c r="B115" t="s">
        <v>47</v>
      </c>
      <c r="C115" s="8" t="s">
        <v>25</v>
      </c>
      <c r="D115" s="8" t="s">
        <v>26</v>
      </c>
      <c r="E115" s="8" t="s">
        <v>33</v>
      </c>
      <c r="F115" s="5">
        <v>644</v>
      </c>
      <c r="G115" s="5">
        <v>22.1</v>
      </c>
      <c r="H115" t="s">
        <v>42</v>
      </c>
      <c r="I115" s="5">
        <v>38702</v>
      </c>
      <c r="J115" s="5">
        <v>17.7</v>
      </c>
      <c r="K115" t="s">
        <v>209</v>
      </c>
      <c r="L115" s="10">
        <v>2022</v>
      </c>
      <c r="M115" t="str">
        <f t="shared" si="2"/>
        <v>Medium(400-900mm)</v>
      </c>
      <c r="N115" t="str">
        <f t="shared" si="3"/>
        <v>Low Yield(&lt;25)</v>
      </c>
    </row>
    <row r="116" spans="1:14" x14ac:dyDescent="0.3">
      <c r="A116" s="8" t="s">
        <v>210</v>
      </c>
      <c r="B116" t="s">
        <v>31</v>
      </c>
      <c r="C116" s="8" t="s">
        <v>40</v>
      </c>
      <c r="D116" s="8" t="s">
        <v>26</v>
      </c>
      <c r="E116" s="8" t="s">
        <v>41</v>
      </c>
      <c r="F116" s="5">
        <v>543.4</v>
      </c>
      <c r="G116" s="5">
        <v>22.7</v>
      </c>
      <c r="H116" t="s">
        <v>17</v>
      </c>
      <c r="I116" s="5">
        <v>72046</v>
      </c>
      <c r="J116" s="5">
        <v>16.399999999999999</v>
      </c>
      <c r="K116" t="s">
        <v>79</v>
      </c>
      <c r="L116" s="10">
        <v>2023</v>
      </c>
      <c r="M116" t="str">
        <f t="shared" si="2"/>
        <v>Medium(400-900mm)</v>
      </c>
      <c r="N116" t="str">
        <f t="shared" si="3"/>
        <v>Low Yield(&lt;25)</v>
      </c>
    </row>
    <row r="117" spans="1:14" x14ac:dyDescent="0.3">
      <c r="A117" s="8" t="s">
        <v>211</v>
      </c>
      <c r="B117" t="s">
        <v>31</v>
      </c>
      <c r="C117" s="8" t="s">
        <v>70</v>
      </c>
      <c r="D117" s="8" t="s">
        <v>15</v>
      </c>
      <c r="E117" s="8" t="s">
        <v>22</v>
      </c>
      <c r="F117" s="5">
        <v>375.9</v>
      </c>
      <c r="G117" s="5">
        <v>36.700000000000003</v>
      </c>
      <c r="H117" t="s">
        <v>34</v>
      </c>
      <c r="I117" s="5">
        <v>59591</v>
      </c>
      <c r="J117" s="5">
        <v>16.5</v>
      </c>
      <c r="K117" t="s">
        <v>98</v>
      </c>
      <c r="L117" s="10">
        <v>2022</v>
      </c>
      <c r="M117" t="str">
        <f t="shared" si="2"/>
        <v>Low(&lt;400mm)</v>
      </c>
      <c r="N117" t="str">
        <f t="shared" si="3"/>
        <v>Low Yield(&lt;25)</v>
      </c>
    </row>
    <row r="118" spans="1:14" x14ac:dyDescent="0.3">
      <c r="A118" s="8" t="s">
        <v>212</v>
      </c>
      <c r="B118" t="s">
        <v>87</v>
      </c>
      <c r="C118" s="8" t="s">
        <v>40</v>
      </c>
      <c r="D118" s="8" t="s">
        <v>15</v>
      </c>
      <c r="E118" s="8" t="s">
        <v>16</v>
      </c>
      <c r="F118" s="5">
        <v>305.5</v>
      </c>
      <c r="G118" s="5">
        <v>36.9</v>
      </c>
      <c r="H118" t="s">
        <v>28</v>
      </c>
      <c r="I118" s="5">
        <v>19914</v>
      </c>
      <c r="J118" s="5">
        <v>10.4</v>
      </c>
      <c r="K118" t="s">
        <v>79</v>
      </c>
      <c r="L118" s="10">
        <v>2022</v>
      </c>
      <c r="M118" t="str">
        <f t="shared" si="2"/>
        <v>Low(&lt;400mm)</v>
      </c>
      <c r="N118" t="str">
        <f t="shared" si="3"/>
        <v>Low Yield(&lt;25)</v>
      </c>
    </row>
    <row r="119" spans="1:14" x14ac:dyDescent="0.3">
      <c r="A119" s="8" t="s">
        <v>213</v>
      </c>
      <c r="B119" t="s">
        <v>47</v>
      </c>
      <c r="C119" s="8" t="s">
        <v>81</v>
      </c>
      <c r="D119" s="8" t="s">
        <v>21</v>
      </c>
      <c r="E119" s="8" t="s">
        <v>16</v>
      </c>
      <c r="F119" s="5">
        <v>1374.1</v>
      </c>
      <c r="G119" s="5">
        <v>32.9</v>
      </c>
      <c r="H119" t="s">
        <v>17</v>
      </c>
      <c r="I119" s="5">
        <v>54893</v>
      </c>
      <c r="J119" s="5">
        <v>33.6</v>
      </c>
      <c r="K119" t="s">
        <v>23</v>
      </c>
      <c r="L119" s="10">
        <v>2022</v>
      </c>
      <c r="M119" t="str">
        <f t="shared" si="2"/>
        <v>High(&gt;900mm)</v>
      </c>
      <c r="N119" t="str">
        <f t="shared" si="3"/>
        <v>Medium Yield(25-40)</v>
      </c>
    </row>
    <row r="120" spans="1:14" x14ac:dyDescent="0.3">
      <c r="A120" s="8" t="s">
        <v>214</v>
      </c>
      <c r="B120" t="s">
        <v>87</v>
      </c>
      <c r="C120" s="8" t="s">
        <v>70</v>
      </c>
      <c r="D120" s="8" t="s">
        <v>26</v>
      </c>
      <c r="E120" s="8" t="s">
        <v>16</v>
      </c>
      <c r="F120" s="5">
        <v>660.8</v>
      </c>
      <c r="G120" s="5">
        <v>21.5</v>
      </c>
      <c r="H120" t="s">
        <v>28</v>
      </c>
      <c r="I120" s="5">
        <v>74979</v>
      </c>
      <c r="J120" s="5">
        <v>18.399999999999999</v>
      </c>
      <c r="K120" t="s">
        <v>48</v>
      </c>
      <c r="L120" s="10">
        <v>2021</v>
      </c>
      <c r="M120" t="str">
        <f t="shared" si="2"/>
        <v>Medium(400-900mm)</v>
      </c>
      <c r="N120" t="str">
        <f t="shared" si="3"/>
        <v>Low Yield(&lt;25)</v>
      </c>
    </row>
    <row r="121" spans="1:14" x14ac:dyDescent="0.3">
      <c r="A121" s="8" t="s">
        <v>215</v>
      </c>
      <c r="B121" t="s">
        <v>59</v>
      </c>
      <c r="C121" s="8" t="s">
        <v>14</v>
      </c>
      <c r="D121" s="8" t="s">
        <v>21</v>
      </c>
      <c r="E121" s="8" t="s">
        <v>27</v>
      </c>
      <c r="F121" s="5">
        <v>1015.1</v>
      </c>
      <c r="G121" s="5">
        <v>28.6</v>
      </c>
      <c r="H121" t="s">
        <v>34</v>
      </c>
      <c r="I121" s="5">
        <v>20121</v>
      </c>
      <c r="J121" s="5">
        <v>17.399999999999999</v>
      </c>
      <c r="K121" t="s">
        <v>209</v>
      </c>
      <c r="L121" s="10">
        <v>2023</v>
      </c>
      <c r="M121" t="str">
        <f t="shared" si="2"/>
        <v>High(&gt;900mm)</v>
      </c>
      <c r="N121" t="str">
        <f t="shared" si="3"/>
        <v>Low Yield(&lt;25)</v>
      </c>
    </row>
    <row r="122" spans="1:14" x14ac:dyDescent="0.3">
      <c r="A122" s="8" t="s">
        <v>216</v>
      </c>
      <c r="B122" t="s">
        <v>62</v>
      </c>
      <c r="C122" s="8" t="s">
        <v>32</v>
      </c>
      <c r="D122" s="8" t="s">
        <v>21</v>
      </c>
      <c r="E122" s="8" t="s">
        <v>41</v>
      </c>
      <c r="F122" s="5">
        <v>957.4</v>
      </c>
      <c r="G122" s="5">
        <v>30.8</v>
      </c>
      <c r="H122" t="s">
        <v>17</v>
      </c>
      <c r="I122" s="5">
        <v>28952</v>
      </c>
      <c r="J122" s="5">
        <v>33.200000000000003</v>
      </c>
      <c r="K122" t="s">
        <v>165</v>
      </c>
      <c r="L122" s="10">
        <v>2023</v>
      </c>
      <c r="M122" t="str">
        <f t="shared" si="2"/>
        <v>High(&gt;900mm)</v>
      </c>
      <c r="N122" t="str">
        <f t="shared" si="3"/>
        <v>Medium Yield(25-40)</v>
      </c>
    </row>
    <row r="123" spans="1:14" x14ac:dyDescent="0.3">
      <c r="A123" s="8" t="s">
        <v>217</v>
      </c>
      <c r="B123" t="s">
        <v>84</v>
      </c>
      <c r="C123" s="8" t="s">
        <v>107</v>
      </c>
      <c r="D123" s="8" t="s">
        <v>26</v>
      </c>
      <c r="E123" s="8" t="s">
        <v>41</v>
      </c>
      <c r="F123" s="5">
        <v>577.5</v>
      </c>
      <c r="G123" s="5">
        <v>19.100000000000001</v>
      </c>
      <c r="H123" t="s">
        <v>42</v>
      </c>
      <c r="I123" s="5">
        <v>16539</v>
      </c>
      <c r="J123" s="5">
        <v>23.2</v>
      </c>
      <c r="K123" t="s">
        <v>90</v>
      </c>
      <c r="L123" s="10">
        <v>2022</v>
      </c>
      <c r="M123" t="str">
        <f t="shared" si="2"/>
        <v>Medium(400-900mm)</v>
      </c>
      <c r="N123" t="str">
        <f t="shared" si="3"/>
        <v>Low Yield(&lt;25)</v>
      </c>
    </row>
    <row r="124" spans="1:14" x14ac:dyDescent="0.3">
      <c r="A124" s="8" t="s">
        <v>218</v>
      </c>
      <c r="B124" t="s">
        <v>47</v>
      </c>
      <c r="C124" s="8" t="s">
        <v>40</v>
      </c>
      <c r="D124" s="8" t="s">
        <v>21</v>
      </c>
      <c r="E124" s="8" t="s">
        <v>41</v>
      </c>
      <c r="F124" s="5">
        <v>1195.3</v>
      </c>
      <c r="G124" s="5">
        <v>30.6</v>
      </c>
      <c r="H124" t="s">
        <v>17</v>
      </c>
      <c r="I124" s="5">
        <v>23741</v>
      </c>
      <c r="J124" s="5">
        <v>42.3</v>
      </c>
      <c r="K124" t="s">
        <v>130</v>
      </c>
      <c r="L124" s="10">
        <v>2021</v>
      </c>
      <c r="M124" t="str">
        <f t="shared" si="2"/>
        <v>High(&gt;900mm)</v>
      </c>
      <c r="N124" t="str">
        <f t="shared" si="3"/>
        <v>High Yield(40-55)</v>
      </c>
    </row>
    <row r="125" spans="1:14" x14ac:dyDescent="0.3">
      <c r="A125" s="8" t="s">
        <v>219</v>
      </c>
      <c r="B125" t="s">
        <v>66</v>
      </c>
      <c r="C125" s="8" t="s">
        <v>40</v>
      </c>
      <c r="D125" s="8" t="s">
        <v>26</v>
      </c>
      <c r="E125" s="8" t="s">
        <v>22</v>
      </c>
      <c r="F125" s="5">
        <v>203.9</v>
      </c>
      <c r="G125" s="5">
        <v>25.5</v>
      </c>
      <c r="H125" t="s">
        <v>28</v>
      </c>
      <c r="I125" s="5">
        <v>17947</v>
      </c>
      <c r="J125" s="5">
        <v>12.7</v>
      </c>
      <c r="K125" t="s">
        <v>109</v>
      </c>
      <c r="L125" s="10">
        <v>2023</v>
      </c>
      <c r="M125" t="str">
        <f t="shared" si="2"/>
        <v>Low(&lt;400mm)</v>
      </c>
      <c r="N125" t="str">
        <f t="shared" si="3"/>
        <v>Low Yield(&lt;25)</v>
      </c>
    </row>
    <row r="126" spans="1:14" x14ac:dyDescent="0.3">
      <c r="A126" s="8" t="s">
        <v>220</v>
      </c>
      <c r="B126" t="s">
        <v>47</v>
      </c>
      <c r="C126" s="8" t="s">
        <v>81</v>
      </c>
      <c r="D126" s="8" t="s">
        <v>21</v>
      </c>
      <c r="E126" s="8" t="s">
        <v>33</v>
      </c>
      <c r="F126" s="5">
        <v>1661.8</v>
      </c>
      <c r="G126" s="5">
        <v>24.5</v>
      </c>
      <c r="H126" t="s">
        <v>17</v>
      </c>
      <c r="I126" s="5">
        <v>43401</v>
      </c>
      <c r="J126" s="5">
        <v>29.3</v>
      </c>
      <c r="K126" t="s">
        <v>209</v>
      </c>
      <c r="L126" s="10">
        <v>2023</v>
      </c>
      <c r="M126" t="str">
        <f t="shared" si="2"/>
        <v>High(&gt;900mm)</v>
      </c>
      <c r="N126" t="str">
        <f t="shared" si="3"/>
        <v>Medium Yield(25-40)</v>
      </c>
    </row>
    <row r="127" spans="1:14" x14ac:dyDescent="0.3">
      <c r="A127" s="8" t="s">
        <v>221</v>
      </c>
      <c r="B127" t="s">
        <v>20</v>
      </c>
      <c r="C127" s="8" t="s">
        <v>107</v>
      </c>
      <c r="D127" s="8" t="s">
        <v>15</v>
      </c>
      <c r="E127" s="8" t="s">
        <v>33</v>
      </c>
      <c r="F127" s="5">
        <v>286.89999999999998</v>
      </c>
      <c r="G127" s="5">
        <v>0</v>
      </c>
      <c r="H127" t="s">
        <v>34</v>
      </c>
      <c r="I127" s="5">
        <v>21234</v>
      </c>
      <c r="J127" s="5">
        <v>13.6</v>
      </c>
      <c r="K127" t="s">
        <v>134</v>
      </c>
      <c r="L127" s="10">
        <v>2023</v>
      </c>
      <c r="M127" t="str">
        <f t="shared" si="2"/>
        <v>Low(&lt;400mm)</v>
      </c>
      <c r="N127" t="str">
        <f t="shared" si="3"/>
        <v>Low Yield(&lt;25)</v>
      </c>
    </row>
    <row r="128" spans="1:14" x14ac:dyDescent="0.3">
      <c r="A128" s="8" t="s">
        <v>222</v>
      </c>
      <c r="B128" t="s">
        <v>31</v>
      </c>
      <c r="C128" s="8" t="s">
        <v>32</v>
      </c>
      <c r="D128" s="8" t="s">
        <v>26</v>
      </c>
      <c r="E128" s="8" t="s">
        <v>22</v>
      </c>
      <c r="F128" s="5">
        <v>321.7</v>
      </c>
      <c r="G128" s="5">
        <v>23.9</v>
      </c>
      <c r="H128" t="s">
        <v>17</v>
      </c>
      <c r="I128" s="5">
        <v>38474</v>
      </c>
      <c r="J128" s="5">
        <v>13.9</v>
      </c>
      <c r="K128" t="s">
        <v>75</v>
      </c>
      <c r="L128" s="10">
        <v>2021</v>
      </c>
      <c r="M128" t="str">
        <f t="shared" si="2"/>
        <v>Low(&lt;400mm)</v>
      </c>
      <c r="N128" t="str">
        <f t="shared" si="3"/>
        <v>Low Yield(&lt;25)</v>
      </c>
    </row>
    <row r="129" spans="1:14" x14ac:dyDescent="0.3">
      <c r="A129" s="8" t="s">
        <v>223</v>
      </c>
      <c r="B129" t="s">
        <v>31</v>
      </c>
      <c r="C129" s="8" t="s">
        <v>70</v>
      </c>
      <c r="D129" s="8" t="s">
        <v>21</v>
      </c>
      <c r="E129" s="8" t="s">
        <v>27</v>
      </c>
      <c r="F129" s="5">
        <v>1433.2</v>
      </c>
      <c r="G129" s="5">
        <v>29.8</v>
      </c>
      <c r="H129" t="s">
        <v>28</v>
      </c>
      <c r="I129" s="5">
        <v>77756</v>
      </c>
      <c r="J129" s="5">
        <v>24.3</v>
      </c>
      <c r="K129" t="s">
        <v>88</v>
      </c>
      <c r="L129" s="10">
        <v>2023</v>
      </c>
      <c r="M129" t="str">
        <f t="shared" si="2"/>
        <v>High(&gt;900mm)</v>
      </c>
      <c r="N129" t="str">
        <f t="shared" si="3"/>
        <v>Low Yield(&lt;25)</v>
      </c>
    </row>
    <row r="130" spans="1:14" x14ac:dyDescent="0.3">
      <c r="A130" s="8" t="s">
        <v>224</v>
      </c>
      <c r="B130" t="s">
        <v>59</v>
      </c>
      <c r="C130" s="8" t="s">
        <v>25</v>
      </c>
      <c r="D130" s="8" t="s">
        <v>21</v>
      </c>
      <c r="E130" s="8" t="s">
        <v>41</v>
      </c>
      <c r="F130" s="5">
        <v>1056</v>
      </c>
      <c r="G130" s="5">
        <v>25.9</v>
      </c>
      <c r="H130" t="s">
        <v>28</v>
      </c>
      <c r="I130" s="5">
        <v>66537</v>
      </c>
      <c r="J130" s="5">
        <v>35.700000000000003</v>
      </c>
      <c r="K130" t="s">
        <v>225</v>
      </c>
      <c r="L130" s="10">
        <v>2023</v>
      </c>
      <c r="M130" t="str">
        <f t="shared" si="2"/>
        <v>High(&gt;900mm)</v>
      </c>
      <c r="N130" t="str">
        <f t="shared" si="3"/>
        <v>Medium Yield(25-40)</v>
      </c>
    </row>
    <row r="131" spans="1:14" x14ac:dyDescent="0.3">
      <c r="A131" s="8" t="s">
        <v>226</v>
      </c>
      <c r="B131" t="s">
        <v>84</v>
      </c>
      <c r="C131" s="8" t="s">
        <v>60</v>
      </c>
      <c r="D131" s="8" t="s">
        <v>15</v>
      </c>
      <c r="E131" s="8" t="s">
        <v>27</v>
      </c>
      <c r="F131" s="5">
        <v>334.7</v>
      </c>
      <c r="G131" s="5">
        <v>41.1</v>
      </c>
      <c r="H131" t="s">
        <v>34</v>
      </c>
      <c r="I131" s="5">
        <v>74547</v>
      </c>
      <c r="J131" s="5">
        <v>10</v>
      </c>
      <c r="K131" t="s">
        <v>29</v>
      </c>
      <c r="L131" s="10">
        <v>2022</v>
      </c>
      <c r="M131" t="str">
        <f t="shared" ref="M131:M194" si="4">IF(F131&lt;400,"Low(&lt;400mm)",IF(AND(F131&gt;=400,F131&lt;=900),"Medium(400-900mm)","High(&gt;900mm)"))</f>
        <v>Low(&lt;400mm)</v>
      </c>
      <c r="N131" t="str">
        <f t="shared" ref="N131:N194" si="5">IF(J131&lt;25,"Low Yield(&lt;25)",IF(AND(J131&gt;=25,J131&lt;=40),"Medium Yield(25-40)",IF(AND(J131&gt;40,J131&lt;=55),"High Yield(40-55)","Exceptional Yield(&gt;55)")))</f>
        <v>Low Yield(&lt;25)</v>
      </c>
    </row>
    <row r="132" spans="1:14" x14ac:dyDescent="0.3">
      <c r="A132" s="8" t="s">
        <v>227</v>
      </c>
      <c r="B132" t="s">
        <v>13</v>
      </c>
      <c r="C132" s="8" t="s">
        <v>60</v>
      </c>
      <c r="D132" s="8" t="s">
        <v>26</v>
      </c>
      <c r="E132" s="8" t="s">
        <v>16</v>
      </c>
      <c r="F132" s="5">
        <v>598.20000000000005</v>
      </c>
      <c r="G132" s="5">
        <v>23.9</v>
      </c>
      <c r="H132" t="s">
        <v>34</v>
      </c>
      <c r="I132" s="5">
        <v>47065</v>
      </c>
      <c r="J132" s="5">
        <v>14.6</v>
      </c>
      <c r="K132" t="s">
        <v>228</v>
      </c>
      <c r="L132" s="10">
        <v>2021</v>
      </c>
      <c r="M132" t="str">
        <f t="shared" si="4"/>
        <v>Medium(400-900mm)</v>
      </c>
      <c r="N132" t="str">
        <f t="shared" si="5"/>
        <v>Low Yield(&lt;25)</v>
      </c>
    </row>
    <row r="133" spans="1:14" x14ac:dyDescent="0.3">
      <c r="A133" s="8" t="s">
        <v>229</v>
      </c>
      <c r="B133" t="s">
        <v>87</v>
      </c>
      <c r="C133" s="8" t="s">
        <v>81</v>
      </c>
      <c r="D133" s="8" t="s">
        <v>26</v>
      </c>
      <c r="E133" s="8" t="s">
        <v>22</v>
      </c>
      <c r="F133" s="5">
        <v>522.29999999999995</v>
      </c>
      <c r="G133" s="5">
        <v>27.8</v>
      </c>
      <c r="H133" t="s">
        <v>17</v>
      </c>
      <c r="I133" s="5">
        <v>55356</v>
      </c>
      <c r="J133" s="5">
        <v>21.7</v>
      </c>
      <c r="K133" t="s">
        <v>134</v>
      </c>
      <c r="L133" s="10">
        <v>2023</v>
      </c>
      <c r="M133" t="str">
        <f t="shared" si="4"/>
        <v>Medium(400-900mm)</v>
      </c>
      <c r="N133" t="str">
        <f t="shared" si="5"/>
        <v>Low Yield(&lt;25)</v>
      </c>
    </row>
    <row r="134" spans="1:14" x14ac:dyDescent="0.3">
      <c r="A134" s="8" t="s">
        <v>230</v>
      </c>
      <c r="B134" t="s">
        <v>47</v>
      </c>
      <c r="C134" s="8" t="s">
        <v>14</v>
      </c>
      <c r="D134" s="8" t="s">
        <v>26</v>
      </c>
      <c r="E134" s="8" t="s">
        <v>27</v>
      </c>
      <c r="F134" s="5">
        <v>525.9</v>
      </c>
      <c r="G134" s="5">
        <v>21.2</v>
      </c>
      <c r="H134" t="s">
        <v>42</v>
      </c>
      <c r="I134" s="5">
        <v>46605</v>
      </c>
      <c r="J134" s="5">
        <v>16.3</v>
      </c>
      <c r="K134" t="s">
        <v>228</v>
      </c>
      <c r="L134" s="10">
        <v>2021</v>
      </c>
      <c r="M134" t="str">
        <f t="shared" si="4"/>
        <v>Medium(400-900mm)</v>
      </c>
      <c r="N134" t="str">
        <f t="shared" si="5"/>
        <v>Low Yield(&lt;25)</v>
      </c>
    </row>
    <row r="135" spans="1:14" x14ac:dyDescent="0.3">
      <c r="A135" s="8" t="s">
        <v>231</v>
      </c>
      <c r="B135" t="s">
        <v>31</v>
      </c>
      <c r="C135" s="8" t="s">
        <v>32</v>
      </c>
      <c r="D135" s="8" t="s">
        <v>15</v>
      </c>
      <c r="E135" s="8" t="s">
        <v>41</v>
      </c>
      <c r="F135" s="5">
        <v>211.7</v>
      </c>
      <c r="G135" s="5">
        <v>38.5</v>
      </c>
      <c r="H135" t="s">
        <v>42</v>
      </c>
      <c r="I135" s="5">
        <v>48353</v>
      </c>
      <c r="J135" s="5">
        <v>12.7</v>
      </c>
      <c r="K135" t="s">
        <v>43</v>
      </c>
      <c r="L135" s="10">
        <v>2022</v>
      </c>
      <c r="M135" t="str">
        <f t="shared" si="4"/>
        <v>Low(&lt;400mm)</v>
      </c>
      <c r="N135" t="str">
        <f t="shared" si="5"/>
        <v>Low Yield(&lt;25)</v>
      </c>
    </row>
    <row r="136" spans="1:14" x14ac:dyDescent="0.3">
      <c r="A136" s="8" t="s">
        <v>232</v>
      </c>
      <c r="B136" t="s">
        <v>66</v>
      </c>
      <c r="C136" s="8" t="s">
        <v>107</v>
      </c>
      <c r="D136" s="8" t="s">
        <v>26</v>
      </c>
      <c r="E136" s="8" t="s">
        <v>16</v>
      </c>
      <c r="F136" s="5">
        <v>539.4</v>
      </c>
      <c r="G136" s="5">
        <v>18.5</v>
      </c>
      <c r="H136" t="s">
        <v>34</v>
      </c>
      <c r="I136" s="5">
        <v>13075</v>
      </c>
      <c r="J136" s="5">
        <v>11.2</v>
      </c>
      <c r="K136" t="s">
        <v>111</v>
      </c>
      <c r="L136" s="10">
        <v>2022</v>
      </c>
      <c r="M136" t="str">
        <f t="shared" si="4"/>
        <v>Medium(400-900mm)</v>
      </c>
      <c r="N136" t="str">
        <f t="shared" si="5"/>
        <v>Low Yield(&lt;25)</v>
      </c>
    </row>
    <row r="137" spans="1:14" x14ac:dyDescent="0.3">
      <c r="A137" s="8" t="s">
        <v>233</v>
      </c>
      <c r="B137" t="s">
        <v>66</v>
      </c>
      <c r="C137" s="8" t="s">
        <v>40</v>
      </c>
      <c r="D137" s="8" t="s">
        <v>15</v>
      </c>
      <c r="E137" s="8" t="s">
        <v>27</v>
      </c>
      <c r="F137" s="5">
        <v>462</v>
      </c>
      <c r="G137" s="5">
        <v>34</v>
      </c>
      <c r="H137" t="s">
        <v>28</v>
      </c>
      <c r="I137" s="5">
        <v>78589</v>
      </c>
      <c r="J137" s="5">
        <v>8.8000000000000007</v>
      </c>
      <c r="K137" t="s">
        <v>119</v>
      </c>
      <c r="L137" s="10">
        <v>2023</v>
      </c>
      <c r="M137" t="str">
        <f t="shared" si="4"/>
        <v>Medium(400-900mm)</v>
      </c>
      <c r="N137" t="str">
        <f t="shared" si="5"/>
        <v>Low Yield(&lt;25)</v>
      </c>
    </row>
    <row r="138" spans="1:14" x14ac:dyDescent="0.3">
      <c r="A138" s="8" t="s">
        <v>234</v>
      </c>
      <c r="B138" t="s">
        <v>20</v>
      </c>
      <c r="C138" s="8" t="s">
        <v>70</v>
      </c>
      <c r="D138" s="8" t="s">
        <v>15</v>
      </c>
      <c r="E138" s="8" t="s">
        <v>22</v>
      </c>
      <c r="F138" s="5">
        <v>292.89999999999998</v>
      </c>
      <c r="G138" s="5">
        <v>34.5</v>
      </c>
      <c r="H138" t="s">
        <v>34</v>
      </c>
      <c r="I138" s="5">
        <v>70615</v>
      </c>
      <c r="J138" s="5">
        <v>16.7</v>
      </c>
      <c r="K138" t="s">
        <v>50</v>
      </c>
      <c r="L138" s="10">
        <v>2023</v>
      </c>
      <c r="M138" t="str">
        <f t="shared" si="4"/>
        <v>Low(&lt;400mm)</v>
      </c>
      <c r="N138" t="str">
        <f t="shared" si="5"/>
        <v>Low Yield(&lt;25)</v>
      </c>
    </row>
    <row r="139" spans="1:14" x14ac:dyDescent="0.3">
      <c r="A139" s="8" t="s">
        <v>235</v>
      </c>
      <c r="B139" t="s">
        <v>47</v>
      </c>
      <c r="C139" s="8" t="s">
        <v>32</v>
      </c>
      <c r="D139" s="8" t="s">
        <v>15</v>
      </c>
      <c r="E139" s="8" t="s">
        <v>33</v>
      </c>
      <c r="F139" s="5">
        <v>352.5</v>
      </c>
      <c r="G139" s="5">
        <v>30.2</v>
      </c>
      <c r="H139" t="s">
        <v>34</v>
      </c>
      <c r="I139" s="5">
        <v>21880</v>
      </c>
      <c r="J139" s="5">
        <v>7.4</v>
      </c>
      <c r="K139" t="s">
        <v>130</v>
      </c>
      <c r="L139" s="10">
        <v>2022</v>
      </c>
      <c r="M139" t="str">
        <f t="shared" si="4"/>
        <v>Low(&lt;400mm)</v>
      </c>
      <c r="N139" t="str">
        <f t="shared" si="5"/>
        <v>Low Yield(&lt;25)</v>
      </c>
    </row>
    <row r="140" spans="1:14" x14ac:dyDescent="0.3">
      <c r="A140" s="8" t="s">
        <v>236</v>
      </c>
      <c r="B140" t="s">
        <v>39</v>
      </c>
      <c r="C140" s="8" t="s">
        <v>25</v>
      </c>
      <c r="D140" s="8" t="s">
        <v>21</v>
      </c>
      <c r="E140" s="8" t="s">
        <v>41</v>
      </c>
      <c r="F140" s="5">
        <v>877.2</v>
      </c>
      <c r="G140" s="5">
        <v>33.299999999999997</v>
      </c>
      <c r="H140" t="s">
        <v>17</v>
      </c>
      <c r="I140" s="5">
        <v>47092</v>
      </c>
      <c r="J140" s="5">
        <v>29.8</v>
      </c>
      <c r="K140" t="s">
        <v>50</v>
      </c>
      <c r="L140" s="10">
        <v>2023</v>
      </c>
      <c r="M140" t="str">
        <f t="shared" si="4"/>
        <v>Medium(400-900mm)</v>
      </c>
      <c r="N140" t="str">
        <f t="shared" si="5"/>
        <v>Medium Yield(25-40)</v>
      </c>
    </row>
    <row r="141" spans="1:14" x14ac:dyDescent="0.3">
      <c r="A141" s="8" t="s">
        <v>237</v>
      </c>
      <c r="B141" t="s">
        <v>87</v>
      </c>
      <c r="C141" s="8" t="s">
        <v>81</v>
      </c>
      <c r="D141" s="8" t="s">
        <v>15</v>
      </c>
      <c r="E141" s="8" t="s">
        <v>41</v>
      </c>
      <c r="F141" s="5">
        <v>379.2</v>
      </c>
      <c r="G141" s="5">
        <v>31.9</v>
      </c>
      <c r="H141" t="s">
        <v>28</v>
      </c>
      <c r="I141" s="5">
        <v>72014</v>
      </c>
      <c r="J141" s="5">
        <v>18.8</v>
      </c>
      <c r="K141" t="s">
        <v>163</v>
      </c>
      <c r="L141" s="10">
        <v>2023</v>
      </c>
      <c r="M141" t="str">
        <f t="shared" si="4"/>
        <v>Low(&lt;400mm)</v>
      </c>
      <c r="N141" t="str">
        <f t="shared" si="5"/>
        <v>Low Yield(&lt;25)</v>
      </c>
    </row>
    <row r="142" spans="1:14" x14ac:dyDescent="0.3">
      <c r="A142" s="8" t="s">
        <v>238</v>
      </c>
      <c r="B142" t="s">
        <v>84</v>
      </c>
      <c r="C142" s="8" t="s">
        <v>14</v>
      </c>
      <c r="D142" s="8" t="s">
        <v>26</v>
      </c>
      <c r="E142" s="8" t="s">
        <v>16</v>
      </c>
      <c r="F142" s="5">
        <v>538.20000000000005</v>
      </c>
      <c r="G142" s="5">
        <v>20.399999999999999</v>
      </c>
      <c r="H142" t="s">
        <v>42</v>
      </c>
      <c r="I142" s="5">
        <v>55016</v>
      </c>
      <c r="J142" s="5">
        <v>17.8</v>
      </c>
      <c r="K142" t="s">
        <v>228</v>
      </c>
      <c r="L142" s="10">
        <v>2021</v>
      </c>
      <c r="M142" t="str">
        <f t="shared" si="4"/>
        <v>Medium(400-900mm)</v>
      </c>
      <c r="N142" t="str">
        <f t="shared" si="5"/>
        <v>Low Yield(&lt;25)</v>
      </c>
    </row>
    <row r="143" spans="1:14" x14ac:dyDescent="0.3">
      <c r="A143" s="8" t="s">
        <v>239</v>
      </c>
      <c r="B143" t="s">
        <v>47</v>
      </c>
      <c r="C143" s="8" t="s">
        <v>25</v>
      </c>
      <c r="D143" s="8" t="s">
        <v>26</v>
      </c>
      <c r="E143" s="8" t="s">
        <v>33</v>
      </c>
      <c r="F143" s="5">
        <v>652</v>
      </c>
      <c r="G143" s="5">
        <v>19.899999999999999</v>
      </c>
      <c r="H143" t="s">
        <v>42</v>
      </c>
      <c r="I143" s="5">
        <v>43549</v>
      </c>
      <c r="J143" s="5">
        <v>13.4</v>
      </c>
      <c r="K143" t="s">
        <v>117</v>
      </c>
      <c r="L143" s="10">
        <v>2023</v>
      </c>
      <c r="M143" t="str">
        <f t="shared" si="4"/>
        <v>Medium(400-900mm)</v>
      </c>
      <c r="N143" t="str">
        <f t="shared" si="5"/>
        <v>Low Yield(&lt;25)</v>
      </c>
    </row>
    <row r="144" spans="1:14" x14ac:dyDescent="0.3">
      <c r="A144" s="8" t="s">
        <v>240</v>
      </c>
      <c r="B144" t="s">
        <v>47</v>
      </c>
      <c r="C144" s="8" t="s">
        <v>107</v>
      </c>
      <c r="D144" s="8" t="s">
        <v>21</v>
      </c>
      <c r="E144" s="8" t="s">
        <v>41</v>
      </c>
      <c r="F144" s="5">
        <v>1601.3</v>
      </c>
      <c r="G144" s="5">
        <v>25.5</v>
      </c>
      <c r="H144" t="s">
        <v>34</v>
      </c>
      <c r="I144" s="5">
        <v>12018</v>
      </c>
      <c r="J144" s="5">
        <v>48.5</v>
      </c>
      <c r="K144" t="s">
        <v>43</v>
      </c>
      <c r="L144" s="10">
        <v>2023</v>
      </c>
      <c r="M144" t="str">
        <f t="shared" si="4"/>
        <v>High(&gt;900mm)</v>
      </c>
      <c r="N144" t="str">
        <f t="shared" si="5"/>
        <v>High Yield(40-55)</v>
      </c>
    </row>
    <row r="145" spans="1:14" x14ac:dyDescent="0.3">
      <c r="A145" s="8" t="s">
        <v>241</v>
      </c>
      <c r="B145" t="s">
        <v>13</v>
      </c>
      <c r="C145" s="8" t="s">
        <v>32</v>
      </c>
      <c r="D145" s="8" t="s">
        <v>26</v>
      </c>
      <c r="E145" s="8" t="s">
        <v>22</v>
      </c>
      <c r="F145" s="5">
        <v>581.6</v>
      </c>
      <c r="G145" s="5">
        <v>0</v>
      </c>
      <c r="H145" t="s">
        <v>28</v>
      </c>
      <c r="I145" s="5">
        <v>71991</v>
      </c>
      <c r="J145" s="5">
        <v>19.2</v>
      </c>
      <c r="K145" t="s">
        <v>109</v>
      </c>
      <c r="L145" s="10">
        <v>2022</v>
      </c>
      <c r="M145" t="str">
        <f t="shared" si="4"/>
        <v>Medium(400-900mm)</v>
      </c>
      <c r="N145" t="str">
        <f t="shared" si="5"/>
        <v>Low Yield(&lt;25)</v>
      </c>
    </row>
    <row r="146" spans="1:14" x14ac:dyDescent="0.3">
      <c r="A146" s="8" t="s">
        <v>242</v>
      </c>
      <c r="B146" t="s">
        <v>31</v>
      </c>
      <c r="C146" s="8" t="s">
        <v>14</v>
      </c>
      <c r="D146" s="8" t="s">
        <v>26</v>
      </c>
      <c r="E146" s="8" t="s">
        <v>22</v>
      </c>
      <c r="F146" s="5">
        <v>398.2</v>
      </c>
      <c r="G146" s="5">
        <v>21.7</v>
      </c>
      <c r="H146" t="s">
        <v>42</v>
      </c>
      <c r="I146" s="5">
        <v>84578</v>
      </c>
      <c r="J146" s="5">
        <v>16.8</v>
      </c>
      <c r="K146" t="s">
        <v>73</v>
      </c>
      <c r="L146" s="10">
        <v>2022</v>
      </c>
      <c r="M146" t="str">
        <f t="shared" si="4"/>
        <v>Low(&lt;400mm)</v>
      </c>
      <c r="N146" t="str">
        <f t="shared" si="5"/>
        <v>Low Yield(&lt;25)</v>
      </c>
    </row>
    <row r="147" spans="1:14" x14ac:dyDescent="0.3">
      <c r="A147" s="8" t="s">
        <v>243</v>
      </c>
      <c r="B147" t="s">
        <v>13</v>
      </c>
      <c r="C147" s="8" t="s">
        <v>81</v>
      </c>
      <c r="D147" s="8" t="s">
        <v>21</v>
      </c>
      <c r="E147" s="8" t="s">
        <v>41</v>
      </c>
      <c r="F147" s="5">
        <v>838.3</v>
      </c>
      <c r="G147" s="5">
        <v>34.1</v>
      </c>
      <c r="H147" t="s">
        <v>42</v>
      </c>
      <c r="I147" s="5">
        <v>61598</v>
      </c>
      <c r="J147" s="5">
        <v>24.7</v>
      </c>
      <c r="K147" t="s">
        <v>93</v>
      </c>
      <c r="L147" s="10">
        <v>2022</v>
      </c>
      <c r="M147" t="str">
        <f t="shared" si="4"/>
        <v>Medium(400-900mm)</v>
      </c>
      <c r="N147" t="str">
        <f t="shared" si="5"/>
        <v>Low Yield(&lt;25)</v>
      </c>
    </row>
    <row r="148" spans="1:14" x14ac:dyDescent="0.3">
      <c r="A148" s="8" t="s">
        <v>244</v>
      </c>
      <c r="B148" t="s">
        <v>84</v>
      </c>
      <c r="C148" s="8" t="s">
        <v>14</v>
      </c>
      <c r="D148" s="8" t="s">
        <v>21</v>
      </c>
      <c r="E148" s="8" t="s">
        <v>22</v>
      </c>
      <c r="F148" s="5">
        <v>1055.9000000000001</v>
      </c>
      <c r="G148" s="5">
        <v>33.200000000000003</v>
      </c>
      <c r="H148" t="s">
        <v>42</v>
      </c>
      <c r="I148" s="5">
        <v>16561</v>
      </c>
      <c r="J148" s="5">
        <v>34.9</v>
      </c>
      <c r="K148" t="s">
        <v>139</v>
      </c>
      <c r="L148" s="10">
        <v>2021</v>
      </c>
      <c r="M148" t="str">
        <f t="shared" si="4"/>
        <v>High(&gt;900mm)</v>
      </c>
      <c r="N148" t="str">
        <f t="shared" si="5"/>
        <v>Medium Yield(25-40)</v>
      </c>
    </row>
    <row r="149" spans="1:14" x14ac:dyDescent="0.3">
      <c r="A149" s="8" t="s">
        <v>245</v>
      </c>
      <c r="B149" t="s">
        <v>87</v>
      </c>
      <c r="C149" s="8" t="s">
        <v>25</v>
      </c>
      <c r="D149" s="8" t="s">
        <v>26</v>
      </c>
      <c r="E149" s="8" t="s">
        <v>27</v>
      </c>
      <c r="F149" s="5">
        <v>428.6</v>
      </c>
      <c r="G149" s="5">
        <v>19.100000000000001</v>
      </c>
      <c r="H149" t="s">
        <v>42</v>
      </c>
      <c r="I149" s="5">
        <v>53949</v>
      </c>
      <c r="J149" s="5">
        <v>5.3</v>
      </c>
      <c r="K149" t="s">
        <v>53</v>
      </c>
      <c r="L149" s="10">
        <v>2023</v>
      </c>
      <c r="M149" t="str">
        <f t="shared" si="4"/>
        <v>Medium(400-900mm)</v>
      </c>
      <c r="N149" t="str">
        <f t="shared" si="5"/>
        <v>Low Yield(&lt;25)</v>
      </c>
    </row>
    <row r="150" spans="1:14" x14ac:dyDescent="0.3">
      <c r="A150" s="8" t="s">
        <v>246</v>
      </c>
      <c r="B150" t="s">
        <v>39</v>
      </c>
      <c r="C150" s="8" t="s">
        <v>70</v>
      </c>
      <c r="D150" s="8" t="s">
        <v>26</v>
      </c>
      <c r="E150" s="8" t="s">
        <v>33</v>
      </c>
      <c r="F150" s="5">
        <v>200.8</v>
      </c>
      <c r="G150" s="5">
        <v>21.5</v>
      </c>
      <c r="H150" t="s">
        <v>42</v>
      </c>
      <c r="I150" s="5">
        <v>22423</v>
      </c>
      <c r="J150" s="5">
        <v>9.3000000000000007</v>
      </c>
      <c r="K150" t="s">
        <v>180</v>
      </c>
      <c r="L150" s="10">
        <v>2022</v>
      </c>
      <c r="M150" t="str">
        <f t="shared" si="4"/>
        <v>Low(&lt;400mm)</v>
      </c>
      <c r="N150" t="str">
        <f t="shared" si="5"/>
        <v>Low Yield(&lt;25)</v>
      </c>
    </row>
    <row r="151" spans="1:14" x14ac:dyDescent="0.3">
      <c r="A151" s="8" t="s">
        <v>247</v>
      </c>
      <c r="B151" t="s">
        <v>13</v>
      </c>
      <c r="C151" s="8" t="s">
        <v>14</v>
      </c>
      <c r="D151" s="8" t="s">
        <v>26</v>
      </c>
      <c r="E151" s="8" t="s">
        <v>33</v>
      </c>
      <c r="F151" s="5">
        <v>221.8</v>
      </c>
      <c r="G151" s="5">
        <v>21.9</v>
      </c>
      <c r="H151" t="s">
        <v>34</v>
      </c>
      <c r="I151" s="5">
        <v>27531</v>
      </c>
      <c r="J151" s="5">
        <v>5</v>
      </c>
      <c r="K151" t="s">
        <v>154</v>
      </c>
      <c r="L151" s="10">
        <v>2022</v>
      </c>
      <c r="M151" t="str">
        <f t="shared" si="4"/>
        <v>Low(&lt;400mm)</v>
      </c>
      <c r="N151" t="str">
        <f t="shared" si="5"/>
        <v>Low Yield(&lt;25)</v>
      </c>
    </row>
    <row r="152" spans="1:14" x14ac:dyDescent="0.3">
      <c r="A152" s="8" t="s">
        <v>248</v>
      </c>
      <c r="B152" t="s">
        <v>39</v>
      </c>
      <c r="C152" s="8" t="s">
        <v>32</v>
      </c>
      <c r="D152" s="8" t="s">
        <v>15</v>
      </c>
      <c r="E152" s="8" t="s">
        <v>16</v>
      </c>
      <c r="F152" s="5">
        <v>240</v>
      </c>
      <c r="G152" s="5">
        <v>34.200000000000003</v>
      </c>
      <c r="H152" t="s">
        <v>34</v>
      </c>
      <c r="I152" s="5">
        <v>70640</v>
      </c>
      <c r="J152" s="5">
        <v>6.1</v>
      </c>
      <c r="K152" t="s">
        <v>130</v>
      </c>
      <c r="L152" s="10">
        <v>2023</v>
      </c>
      <c r="M152" t="str">
        <f t="shared" si="4"/>
        <v>Low(&lt;400mm)</v>
      </c>
      <c r="N152" t="str">
        <f t="shared" si="5"/>
        <v>Low Yield(&lt;25)</v>
      </c>
    </row>
    <row r="153" spans="1:14" x14ac:dyDescent="0.3">
      <c r="A153" s="8" t="s">
        <v>249</v>
      </c>
      <c r="B153" t="s">
        <v>84</v>
      </c>
      <c r="C153" s="8" t="s">
        <v>60</v>
      </c>
      <c r="D153" s="8" t="s">
        <v>15</v>
      </c>
      <c r="E153" s="8" t="s">
        <v>41</v>
      </c>
      <c r="F153" s="5">
        <v>0</v>
      </c>
      <c r="G153" s="5">
        <v>30.8</v>
      </c>
      <c r="H153" t="s">
        <v>42</v>
      </c>
      <c r="I153" s="5">
        <v>10848</v>
      </c>
      <c r="J153" s="5">
        <v>14.8</v>
      </c>
      <c r="K153" t="s">
        <v>177</v>
      </c>
      <c r="L153" s="10">
        <v>2021</v>
      </c>
      <c r="M153" t="str">
        <f t="shared" si="4"/>
        <v>Low(&lt;400mm)</v>
      </c>
      <c r="N153" t="str">
        <f t="shared" si="5"/>
        <v>Low Yield(&lt;25)</v>
      </c>
    </row>
    <row r="154" spans="1:14" x14ac:dyDescent="0.3">
      <c r="A154" s="8" t="s">
        <v>250</v>
      </c>
      <c r="B154" t="s">
        <v>31</v>
      </c>
      <c r="C154" s="8" t="s">
        <v>40</v>
      </c>
      <c r="D154" s="8" t="s">
        <v>15</v>
      </c>
      <c r="E154" s="8" t="s">
        <v>33</v>
      </c>
      <c r="F154" s="5">
        <v>496.7</v>
      </c>
      <c r="G154" s="5">
        <v>36.5</v>
      </c>
      <c r="H154" t="s">
        <v>34</v>
      </c>
      <c r="I154" s="5">
        <v>10820</v>
      </c>
      <c r="J154" s="5">
        <v>14.3</v>
      </c>
      <c r="K154" t="s">
        <v>57</v>
      </c>
      <c r="L154" s="10">
        <v>2022</v>
      </c>
      <c r="M154" t="str">
        <f t="shared" si="4"/>
        <v>Medium(400-900mm)</v>
      </c>
      <c r="N154" t="str">
        <f t="shared" si="5"/>
        <v>Low Yield(&lt;25)</v>
      </c>
    </row>
    <row r="155" spans="1:14" x14ac:dyDescent="0.3">
      <c r="A155" s="8" t="s">
        <v>251</v>
      </c>
      <c r="B155" t="s">
        <v>87</v>
      </c>
      <c r="C155" s="8" t="s">
        <v>81</v>
      </c>
      <c r="D155" s="8" t="s">
        <v>26</v>
      </c>
      <c r="E155" s="8" t="s">
        <v>22</v>
      </c>
      <c r="F155" s="5">
        <v>599.70000000000005</v>
      </c>
      <c r="G155" s="5">
        <v>22.4</v>
      </c>
      <c r="H155" t="s">
        <v>42</v>
      </c>
      <c r="I155" s="5">
        <v>65235</v>
      </c>
      <c r="J155" s="5">
        <v>27.8</v>
      </c>
      <c r="K155" t="s">
        <v>117</v>
      </c>
      <c r="L155" s="10">
        <v>2022</v>
      </c>
      <c r="M155" t="str">
        <f t="shared" si="4"/>
        <v>Medium(400-900mm)</v>
      </c>
      <c r="N155" t="str">
        <f t="shared" si="5"/>
        <v>Medium Yield(25-40)</v>
      </c>
    </row>
    <row r="156" spans="1:14" x14ac:dyDescent="0.3">
      <c r="A156" s="8" t="s">
        <v>252</v>
      </c>
      <c r="B156" t="s">
        <v>59</v>
      </c>
      <c r="C156" s="8" t="s">
        <v>60</v>
      </c>
      <c r="D156" s="8" t="s">
        <v>15</v>
      </c>
      <c r="E156" s="8" t="s">
        <v>33</v>
      </c>
      <c r="F156" s="5">
        <v>310.2</v>
      </c>
      <c r="G156" s="5">
        <v>39.6</v>
      </c>
      <c r="H156" t="s">
        <v>34</v>
      </c>
      <c r="I156" s="5">
        <v>69688</v>
      </c>
      <c r="J156" s="5">
        <v>11.8</v>
      </c>
      <c r="K156" t="s">
        <v>18</v>
      </c>
      <c r="L156" s="10">
        <v>2022</v>
      </c>
      <c r="M156" t="str">
        <f t="shared" si="4"/>
        <v>Low(&lt;400mm)</v>
      </c>
      <c r="N156" t="str">
        <f t="shared" si="5"/>
        <v>Low Yield(&lt;25)</v>
      </c>
    </row>
    <row r="157" spans="1:14" x14ac:dyDescent="0.3">
      <c r="A157" s="8" t="s">
        <v>253</v>
      </c>
      <c r="B157" t="s">
        <v>62</v>
      </c>
      <c r="C157" s="8" t="s">
        <v>70</v>
      </c>
      <c r="D157" s="8" t="s">
        <v>15</v>
      </c>
      <c r="E157" s="8" t="s">
        <v>16</v>
      </c>
      <c r="F157" s="5">
        <v>296.39999999999998</v>
      </c>
      <c r="G157" s="5">
        <v>31</v>
      </c>
      <c r="H157" t="s">
        <v>34</v>
      </c>
      <c r="I157" s="5">
        <v>31600</v>
      </c>
      <c r="J157" s="5">
        <v>11.5</v>
      </c>
      <c r="K157" t="s">
        <v>254</v>
      </c>
      <c r="L157" s="10">
        <v>2021</v>
      </c>
      <c r="M157" t="str">
        <f t="shared" si="4"/>
        <v>Low(&lt;400mm)</v>
      </c>
      <c r="N157" t="str">
        <f t="shared" si="5"/>
        <v>Low Yield(&lt;25)</v>
      </c>
    </row>
    <row r="158" spans="1:14" x14ac:dyDescent="0.3">
      <c r="A158" s="8" t="s">
        <v>255</v>
      </c>
      <c r="B158" t="s">
        <v>84</v>
      </c>
      <c r="C158" s="8" t="s">
        <v>81</v>
      </c>
      <c r="D158" s="8" t="s">
        <v>26</v>
      </c>
      <c r="E158" s="8" t="s">
        <v>22</v>
      </c>
      <c r="F158" s="5">
        <v>563.4</v>
      </c>
      <c r="G158" s="5">
        <v>27.1</v>
      </c>
      <c r="H158" t="s">
        <v>42</v>
      </c>
      <c r="I158" s="5">
        <v>29141</v>
      </c>
      <c r="J158" s="5">
        <v>27.6</v>
      </c>
      <c r="K158" t="s">
        <v>256</v>
      </c>
      <c r="L158" s="10">
        <v>2021</v>
      </c>
      <c r="M158" t="str">
        <f t="shared" si="4"/>
        <v>Medium(400-900mm)</v>
      </c>
      <c r="N158" t="str">
        <f t="shared" si="5"/>
        <v>Medium Yield(25-40)</v>
      </c>
    </row>
    <row r="159" spans="1:14" x14ac:dyDescent="0.3">
      <c r="A159" s="8" t="s">
        <v>257</v>
      </c>
      <c r="B159" t="s">
        <v>20</v>
      </c>
      <c r="C159" s="8" t="s">
        <v>81</v>
      </c>
      <c r="D159" s="8" t="s">
        <v>15</v>
      </c>
      <c r="E159" s="8" t="s">
        <v>41</v>
      </c>
      <c r="F159" s="5">
        <v>485.8</v>
      </c>
      <c r="G159" s="5">
        <v>31.7</v>
      </c>
      <c r="H159" t="s">
        <v>42</v>
      </c>
      <c r="I159" s="5">
        <v>10680</v>
      </c>
      <c r="J159" s="5">
        <v>14.6</v>
      </c>
      <c r="K159" t="s">
        <v>130</v>
      </c>
      <c r="L159" s="10">
        <v>2023</v>
      </c>
      <c r="M159" t="str">
        <f t="shared" si="4"/>
        <v>Medium(400-900mm)</v>
      </c>
      <c r="N159" t="str">
        <f t="shared" si="5"/>
        <v>Low Yield(&lt;25)</v>
      </c>
    </row>
    <row r="160" spans="1:14" x14ac:dyDescent="0.3">
      <c r="A160" s="8" t="s">
        <v>258</v>
      </c>
      <c r="B160" t="s">
        <v>31</v>
      </c>
      <c r="C160" s="8" t="s">
        <v>81</v>
      </c>
      <c r="D160" s="8" t="s">
        <v>26</v>
      </c>
      <c r="E160" s="8" t="s">
        <v>27</v>
      </c>
      <c r="F160" s="5">
        <v>216.2</v>
      </c>
      <c r="G160" s="5">
        <v>19.5</v>
      </c>
      <c r="H160" t="s">
        <v>42</v>
      </c>
      <c r="I160" s="5">
        <v>81059</v>
      </c>
      <c r="J160" s="5">
        <v>5.6</v>
      </c>
      <c r="K160" t="s">
        <v>68</v>
      </c>
      <c r="L160" s="10">
        <v>2021</v>
      </c>
      <c r="M160" t="str">
        <f t="shared" si="4"/>
        <v>Low(&lt;400mm)</v>
      </c>
      <c r="N160" t="str">
        <f t="shared" si="5"/>
        <v>Low Yield(&lt;25)</v>
      </c>
    </row>
    <row r="161" spans="1:14" x14ac:dyDescent="0.3">
      <c r="A161" s="8" t="s">
        <v>259</v>
      </c>
      <c r="B161" t="s">
        <v>62</v>
      </c>
      <c r="C161" s="8" t="s">
        <v>70</v>
      </c>
      <c r="D161" s="8" t="s">
        <v>15</v>
      </c>
      <c r="E161" s="8" t="s">
        <v>16</v>
      </c>
      <c r="F161" s="5">
        <v>319.39999999999998</v>
      </c>
      <c r="G161" s="5">
        <v>37.799999999999997</v>
      </c>
      <c r="H161" t="s">
        <v>28</v>
      </c>
      <c r="I161" s="5">
        <v>81960</v>
      </c>
      <c r="J161" s="5">
        <v>6.1</v>
      </c>
      <c r="K161" t="s">
        <v>225</v>
      </c>
      <c r="L161" s="10">
        <v>2022</v>
      </c>
      <c r="M161" t="str">
        <f t="shared" si="4"/>
        <v>Low(&lt;400mm)</v>
      </c>
      <c r="N161" t="str">
        <f t="shared" si="5"/>
        <v>Low Yield(&lt;25)</v>
      </c>
    </row>
    <row r="162" spans="1:14" x14ac:dyDescent="0.3">
      <c r="A162" s="8" t="s">
        <v>260</v>
      </c>
      <c r="B162" t="s">
        <v>47</v>
      </c>
      <c r="C162" s="8" t="s">
        <v>107</v>
      </c>
      <c r="D162" s="8" t="s">
        <v>15</v>
      </c>
      <c r="E162" s="8" t="s">
        <v>22</v>
      </c>
      <c r="F162" s="5">
        <v>278.5</v>
      </c>
      <c r="G162" s="5">
        <v>33.1</v>
      </c>
      <c r="H162" t="s">
        <v>42</v>
      </c>
      <c r="I162" s="5">
        <v>24522</v>
      </c>
      <c r="J162" s="5">
        <v>15.7</v>
      </c>
      <c r="K162" t="s">
        <v>23</v>
      </c>
      <c r="L162" s="10">
        <v>2022</v>
      </c>
      <c r="M162" t="str">
        <f t="shared" si="4"/>
        <v>Low(&lt;400mm)</v>
      </c>
      <c r="N162" t="str">
        <f t="shared" si="5"/>
        <v>Low Yield(&lt;25)</v>
      </c>
    </row>
    <row r="163" spans="1:14" x14ac:dyDescent="0.3">
      <c r="A163" s="8" t="s">
        <v>261</v>
      </c>
      <c r="B163" t="s">
        <v>39</v>
      </c>
      <c r="C163" s="8" t="s">
        <v>32</v>
      </c>
      <c r="D163" s="8" t="s">
        <v>21</v>
      </c>
      <c r="E163" s="8" t="s">
        <v>22</v>
      </c>
      <c r="F163" s="5">
        <v>1252</v>
      </c>
      <c r="G163" s="5">
        <v>33.9</v>
      </c>
      <c r="H163" t="s">
        <v>42</v>
      </c>
      <c r="I163" s="5">
        <v>84789</v>
      </c>
      <c r="J163" s="5">
        <v>45.8</v>
      </c>
      <c r="K163" t="s">
        <v>209</v>
      </c>
      <c r="L163" s="10">
        <v>2023</v>
      </c>
      <c r="M163" t="str">
        <f t="shared" si="4"/>
        <v>High(&gt;900mm)</v>
      </c>
      <c r="N163" t="str">
        <f t="shared" si="5"/>
        <v>High Yield(40-55)</v>
      </c>
    </row>
    <row r="164" spans="1:14" x14ac:dyDescent="0.3">
      <c r="A164" s="8" t="s">
        <v>262</v>
      </c>
      <c r="B164" t="s">
        <v>31</v>
      </c>
      <c r="C164" s="8" t="s">
        <v>32</v>
      </c>
      <c r="D164" s="8" t="s">
        <v>15</v>
      </c>
      <c r="E164" s="8" t="s">
        <v>27</v>
      </c>
      <c r="F164" s="5">
        <v>287.10000000000002</v>
      </c>
      <c r="G164" s="5">
        <v>33.6</v>
      </c>
      <c r="H164" t="s">
        <v>28</v>
      </c>
      <c r="I164" s="5">
        <v>62809</v>
      </c>
      <c r="J164" s="5">
        <v>12.2</v>
      </c>
      <c r="K164" t="s">
        <v>45</v>
      </c>
      <c r="L164" s="10">
        <v>2021</v>
      </c>
      <c r="M164" t="str">
        <f t="shared" si="4"/>
        <v>Low(&lt;400mm)</v>
      </c>
      <c r="N164" t="str">
        <f t="shared" si="5"/>
        <v>Low Yield(&lt;25)</v>
      </c>
    </row>
    <row r="165" spans="1:14" x14ac:dyDescent="0.3">
      <c r="A165" s="8" t="s">
        <v>263</v>
      </c>
      <c r="B165" t="s">
        <v>31</v>
      </c>
      <c r="C165" s="8" t="s">
        <v>25</v>
      </c>
      <c r="D165" s="8" t="s">
        <v>21</v>
      </c>
      <c r="E165" s="8" t="s">
        <v>41</v>
      </c>
      <c r="F165" s="5">
        <v>1592.1</v>
      </c>
      <c r="G165" s="5">
        <v>26.6</v>
      </c>
      <c r="H165" t="s">
        <v>42</v>
      </c>
      <c r="I165" s="5">
        <v>10024</v>
      </c>
      <c r="J165" s="5">
        <v>49</v>
      </c>
      <c r="K165" t="s">
        <v>43</v>
      </c>
      <c r="L165" s="10">
        <v>2022</v>
      </c>
      <c r="M165" t="str">
        <f t="shared" si="4"/>
        <v>High(&gt;900mm)</v>
      </c>
      <c r="N165" t="str">
        <f t="shared" si="5"/>
        <v>High Yield(40-55)</v>
      </c>
    </row>
    <row r="166" spans="1:14" x14ac:dyDescent="0.3">
      <c r="A166" s="8" t="s">
        <v>264</v>
      </c>
      <c r="B166" t="s">
        <v>47</v>
      </c>
      <c r="C166" s="8" t="s">
        <v>70</v>
      </c>
      <c r="D166" s="8" t="s">
        <v>15</v>
      </c>
      <c r="E166" s="8" t="s">
        <v>22</v>
      </c>
      <c r="F166" s="5">
        <v>219.7</v>
      </c>
      <c r="G166" s="5">
        <v>34.799999999999997</v>
      </c>
      <c r="H166" t="s">
        <v>42</v>
      </c>
      <c r="I166" s="5">
        <v>48479</v>
      </c>
      <c r="J166" s="5">
        <v>15.5</v>
      </c>
      <c r="K166" t="s">
        <v>167</v>
      </c>
      <c r="L166" s="10">
        <v>2021</v>
      </c>
      <c r="M166" t="str">
        <f t="shared" si="4"/>
        <v>Low(&lt;400mm)</v>
      </c>
      <c r="N166" t="str">
        <f t="shared" si="5"/>
        <v>Low Yield(&lt;25)</v>
      </c>
    </row>
    <row r="167" spans="1:14" x14ac:dyDescent="0.3">
      <c r="A167" s="8" t="s">
        <v>265</v>
      </c>
      <c r="B167" t="s">
        <v>59</v>
      </c>
      <c r="C167" s="8" t="s">
        <v>81</v>
      </c>
      <c r="D167" s="8" t="s">
        <v>15</v>
      </c>
      <c r="E167" s="8" t="s">
        <v>22</v>
      </c>
      <c r="F167" s="5">
        <v>335</v>
      </c>
      <c r="G167" s="5">
        <v>38.200000000000003</v>
      </c>
      <c r="H167" t="s">
        <v>34</v>
      </c>
      <c r="I167" s="5">
        <v>17882</v>
      </c>
      <c r="J167" s="5">
        <v>19.5</v>
      </c>
      <c r="K167" t="s">
        <v>266</v>
      </c>
      <c r="L167" s="10">
        <v>2023</v>
      </c>
      <c r="M167" t="str">
        <f t="shared" si="4"/>
        <v>Low(&lt;400mm)</v>
      </c>
      <c r="N167" t="str">
        <f t="shared" si="5"/>
        <v>Low Yield(&lt;25)</v>
      </c>
    </row>
    <row r="168" spans="1:14" x14ac:dyDescent="0.3">
      <c r="A168" s="8" t="s">
        <v>267</v>
      </c>
      <c r="B168" t="s">
        <v>62</v>
      </c>
      <c r="C168" s="8" t="s">
        <v>70</v>
      </c>
      <c r="D168" s="8" t="s">
        <v>21</v>
      </c>
      <c r="E168" s="8" t="s">
        <v>33</v>
      </c>
      <c r="F168" s="5">
        <v>1302.9000000000001</v>
      </c>
      <c r="G168" s="5">
        <v>33.6</v>
      </c>
      <c r="H168" t="s">
        <v>17</v>
      </c>
      <c r="I168" s="5">
        <v>47894</v>
      </c>
      <c r="J168" s="5">
        <v>25.2</v>
      </c>
      <c r="K168" t="s">
        <v>163</v>
      </c>
      <c r="L168" s="10">
        <v>2022</v>
      </c>
      <c r="M168" t="str">
        <f t="shared" si="4"/>
        <v>High(&gt;900mm)</v>
      </c>
      <c r="N168" t="str">
        <f t="shared" si="5"/>
        <v>Medium Yield(25-40)</v>
      </c>
    </row>
    <row r="169" spans="1:14" x14ac:dyDescent="0.3">
      <c r="A169" s="8" t="s">
        <v>268</v>
      </c>
      <c r="B169" t="s">
        <v>39</v>
      </c>
      <c r="C169" s="8" t="s">
        <v>81</v>
      </c>
      <c r="D169" s="8" t="s">
        <v>15</v>
      </c>
      <c r="E169" s="8" t="s">
        <v>16</v>
      </c>
      <c r="F169" s="5">
        <v>453.8</v>
      </c>
      <c r="G169" s="5">
        <v>33</v>
      </c>
      <c r="H169" t="s">
        <v>34</v>
      </c>
      <c r="I169" s="5">
        <v>17638</v>
      </c>
      <c r="J169" s="5">
        <v>11.6</v>
      </c>
      <c r="K169" t="s">
        <v>35</v>
      </c>
      <c r="L169" s="10">
        <v>2021</v>
      </c>
      <c r="M169" t="str">
        <f t="shared" si="4"/>
        <v>Medium(400-900mm)</v>
      </c>
      <c r="N169" t="str">
        <f t="shared" si="5"/>
        <v>Low Yield(&lt;25)</v>
      </c>
    </row>
    <row r="170" spans="1:14" x14ac:dyDescent="0.3">
      <c r="A170" s="8" t="s">
        <v>269</v>
      </c>
      <c r="B170" t="s">
        <v>47</v>
      </c>
      <c r="C170" s="8" t="s">
        <v>70</v>
      </c>
      <c r="D170" s="8" t="s">
        <v>15</v>
      </c>
      <c r="E170" s="8" t="s">
        <v>27</v>
      </c>
      <c r="F170" s="5">
        <v>246.3</v>
      </c>
      <c r="G170" s="5">
        <v>37.9</v>
      </c>
      <c r="H170" t="s">
        <v>34</v>
      </c>
      <c r="I170" s="5">
        <v>72875</v>
      </c>
      <c r="J170" s="5">
        <v>8</v>
      </c>
      <c r="K170" t="s">
        <v>73</v>
      </c>
      <c r="L170" s="10">
        <v>2021</v>
      </c>
      <c r="M170" t="str">
        <f t="shared" si="4"/>
        <v>Low(&lt;400mm)</v>
      </c>
      <c r="N170" t="str">
        <f t="shared" si="5"/>
        <v>Low Yield(&lt;25)</v>
      </c>
    </row>
    <row r="171" spans="1:14" x14ac:dyDescent="0.3">
      <c r="A171" s="8" t="s">
        <v>270</v>
      </c>
      <c r="B171" t="s">
        <v>87</v>
      </c>
      <c r="C171" s="8" t="s">
        <v>40</v>
      </c>
      <c r="D171" s="8" t="s">
        <v>15</v>
      </c>
      <c r="E171" s="8" t="s">
        <v>41</v>
      </c>
      <c r="F171" s="5">
        <v>430.1</v>
      </c>
      <c r="G171" s="5">
        <v>35</v>
      </c>
      <c r="H171" t="s">
        <v>17</v>
      </c>
      <c r="I171" s="5">
        <v>46349</v>
      </c>
      <c r="J171" s="5">
        <v>18.7</v>
      </c>
      <c r="K171" t="s">
        <v>57</v>
      </c>
      <c r="L171" s="10">
        <v>2023</v>
      </c>
      <c r="M171" t="str">
        <f t="shared" si="4"/>
        <v>Medium(400-900mm)</v>
      </c>
      <c r="N171" t="str">
        <f t="shared" si="5"/>
        <v>Low Yield(&lt;25)</v>
      </c>
    </row>
    <row r="172" spans="1:14" x14ac:dyDescent="0.3">
      <c r="A172" s="8" t="s">
        <v>271</v>
      </c>
      <c r="B172" t="s">
        <v>66</v>
      </c>
      <c r="C172" s="8" t="s">
        <v>60</v>
      </c>
      <c r="D172" s="8" t="s">
        <v>21</v>
      </c>
      <c r="E172" s="8" t="s">
        <v>33</v>
      </c>
      <c r="F172" s="5">
        <v>1097.4000000000001</v>
      </c>
      <c r="G172" s="5">
        <v>24.8</v>
      </c>
      <c r="H172" t="s">
        <v>17</v>
      </c>
      <c r="I172" s="5">
        <v>20172</v>
      </c>
      <c r="J172" s="5">
        <v>22.7</v>
      </c>
      <c r="K172" t="s">
        <v>134</v>
      </c>
      <c r="L172" s="10">
        <v>2021</v>
      </c>
      <c r="M172" t="str">
        <f t="shared" si="4"/>
        <v>High(&gt;900mm)</v>
      </c>
      <c r="N172" t="str">
        <f t="shared" si="5"/>
        <v>Low Yield(&lt;25)</v>
      </c>
    </row>
    <row r="173" spans="1:14" x14ac:dyDescent="0.3">
      <c r="A173" s="8" t="s">
        <v>272</v>
      </c>
      <c r="B173" t="s">
        <v>31</v>
      </c>
      <c r="C173" s="8" t="s">
        <v>70</v>
      </c>
      <c r="D173" s="8" t="s">
        <v>26</v>
      </c>
      <c r="E173" s="8" t="s">
        <v>16</v>
      </c>
      <c r="F173" s="5">
        <v>567.1</v>
      </c>
      <c r="G173" s="5">
        <v>26.6</v>
      </c>
      <c r="H173" t="s">
        <v>42</v>
      </c>
      <c r="I173" s="5">
        <v>18069</v>
      </c>
      <c r="J173" s="5">
        <v>14.5</v>
      </c>
      <c r="K173" t="s">
        <v>266</v>
      </c>
      <c r="L173" s="10">
        <v>2021</v>
      </c>
      <c r="M173" t="str">
        <f t="shared" si="4"/>
        <v>Medium(400-900mm)</v>
      </c>
      <c r="N173" t="str">
        <f t="shared" si="5"/>
        <v>Low Yield(&lt;25)</v>
      </c>
    </row>
    <row r="174" spans="1:14" x14ac:dyDescent="0.3">
      <c r="A174" s="8" t="s">
        <v>273</v>
      </c>
      <c r="B174" t="s">
        <v>31</v>
      </c>
      <c r="C174" s="8" t="s">
        <v>25</v>
      </c>
      <c r="D174" s="8" t="s">
        <v>26</v>
      </c>
      <c r="E174" s="8" t="s">
        <v>22</v>
      </c>
      <c r="F174" s="5">
        <v>333.7</v>
      </c>
      <c r="G174" s="5">
        <v>20.5</v>
      </c>
      <c r="H174" t="s">
        <v>17</v>
      </c>
      <c r="I174" s="5">
        <v>11897</v>
      </c>
      <c r="J174" s="5">
        <v>20.6</v>
      </c>
      <c r="K174" t="s">
        <v>157</v>
      </c>
      <c r="L174" s="10">
        <v>2022</v>
      </c>
      <c r="M174" t="str">
        <f t="shared" si="4"/>
        <v>Low(&lt;400mm)</v>
      </c>
      <c r="N174" t="str">
        <f t="shared" si="5"/>
        <v>Low Yield(&lt;25)</v>
      </c>
    </row>
    <row r="175" spans="1:14" x14ac:dyDescent="0.3">
      <c r="A175" s="8" t="s">
        <v>274</v>
      </c>
      <c r="B175" t="s">
        <v>39</v>
      </c>
      <c r="C175" s="8" t="s">
        <v>70</v>
      </c>
      <c r="D175" s="8" t="s">
        <v>26</v>
      </c>
      <c r="E175" s="8" t="s">
        <v>27</v>
      </c>
      <c r="F175" s="5">
        <v>560.6</v>
      </c>
      <c r="G175" s="5">
        <v>19.899999999999999</v>
      </c>
      <c r="H175" t="s">
        <v>28</v>
      </c>
      <c r="I175" s="5">
        <v>46366</v>
      </c>
      <c r="J175" s="5">
        <v>12.4</v>
      </c>
      <c r="K175" t="s">
        <v>165</v>
      </c>
      <c r="L175" s="10">
        <v>2022</v>
      </c>
      <c r="M175" t="str">
        <f t="shared" si="4"/>
        <v>Medium(400-900mm)</v>
      </c>
      <c r="N175" t="str">
        <f t="shared" si="5"/>
        <v>Low Yield(&lt;25)</v>
      </c>
    </row>
    <row r="176" spans="1:14" x14ac:dyDescent="0.3">
      <c r="A176" s="8" t="s">
        <v>275</v>
      </c>
      <c r="B176" t="s">
        <v>84</v>
      </c>
      <c r="C176" s="8" t="s">
        <v>14</v>
      </c>
      <c r="D176" s="8" t="s">
        <v>21</v>
      </c>
      <c r="E176" s="8" t="s">
        <v>33</v>
      </c>
      <c r="F176" s="5">
        <v>1305.4000000000001</v>
      </c>
      <c r="G176" s="5">
        <v>34.6</v>
      </c>
      <c r="H176" t="s">
        <v>28</v>
      </c>
      <c r="I176" s="5">
        <v>52917</v>
      </c>
      <c r="J176" s="5">
        <v>22.7</v>
      </c>
      <c r="K176" t="s">
        <v>57</v>
      </c>
      <c r="L176" s="10">
        <v>2022</v>
      </c>
      <c r="M176" t="str">
        <f t="shared" si="4"/>
        <v>High(&gt;900mm)</v>
      </c>
      <c r="N176" t="str">
        <f t="shared" si="5"/>
        <v>Low Yield(&lt;25)</v>
      </c>
    </row>
    <row r="177" spans="1:14" x14ac:dyDescent="0.3">
      <c r="A177" s="8" t="s">
        <v>276</v>
      </c>
      <c r="B177" t="s">
        <v>62</v>
      </c>
      <c r="C177" s="8" t="s">
        <v>60</v>
      </c>
      <c r="D177" s="8" t="s">
        <v>26</v>
      </c>
      <c r="E177" s="8" t="s">
        <v>27</v>
      </c>
      <c r="F177" s="5">
        <v>204.1</v>
      </c>
      <c r="G177" s="5">
        <v>19.100000000000001</v>
      </c>
      <c r="H177" t="s">
        <v>28</v>
      </c>
      <c r="I177" s="5">
        <v>75949</v>
      </c>
      <c r="J177" s="5">
        <v>8.9</v>
      </c>
      <c r="K177" t="s">
        <v>68</v>
      </c>
      <c r="L177" s="10">
        <v>2022</v>
      </c>
      <c r="M177" t="str">
        <f t="shared" si="4"/>
        <v>Low(&lt;400mm)</v>
      </c>
      <c r="N177" t="str">
        <f t="shared" si="5"/>
        <v>Low Yield(&lt;25)</v>
      </c>
    </row>
    <row r="178" spans="1:14" x14ac:dyDescent="0.3">
      <c r="A178" s="8" t="s">
        <v>277</v>
      </c>
      <c r="B178" t="s">
        <v>31</v>
      </c>
      <c r="C178" s="8" t="s">
        <v>14</v>
      </c>
      <c r="D178" s="8" t="s">
        <v>26</v>
      </c>
      <c r="E178" s="8" t="s">
        <v>22</v>
      </c>
      <c r="F178" s="5">
        <v>485.1</v>
      </c>
      <c r="G178" s="5">
        <v>19.899999999999999</v>
      </c>
      <c r="H178" t="s">
        <v>34</v>
      </c>
      <c r="I178" s="5">
        <v>13662</v>
      </c>
      <c r="J178" s="5">
        <v>20.6</v>
      </c>
      <c r="K178" t="s">
        <v>68</v>
      </c>
      <c r="L178" s="10">
        <v>2023</v>
      </c>
      <c r="M178" t="str">
        <f t="shared" si="4"/>
        <v>Medium(400-900mm)</v>
      </c>
      <c r="N178" t="str">
        <f t="shared" si="5"/>
        <v>Low Yield(&lt;25)</v>
      </c>
    </row>
    <row r="179" spans="1:14" x14ac:dyDescent="0.3">
      <c r="A179" s="8" t="s">
        <v>278</v>
      </c>
      <c r="B179" t="s">
        <v>66</v>
      </c>
      <c r="C179" s="8" t="s">
        <v>32</v>
      </c>
      <c r="D179" s="8" t="s">
        <v>21</v>
      </c>
      <c r="E179" s="8" t="s">
        <v>22</v>
      </c>
      <c r="F179" s="5">
        <v>1193.9000000000001</v>
      </c>
      <c r="G179" s="5">
        <v>32.700000000000003</v>
      </c>
      <c r="H179" t="s">
        <v>34</v>
      </c>
      <c r="I179" s="5">
        <v>50953</v>
      </c>
      <c r="J179" s="5">
        <v>39.6</v>
      </c>
      <c r="K179" t="s">
        <v>29</v>
      </c>
      <c r="L179" s="10">
        <v>2021</v>
      </c>
      <c r="M179" t="str">
        <f t="shared" si="4"/>
        <v>High(&gt;900mm)</v>
      </c>
      <c r="N179" t="str">
        <f t="shared" si="5"/>
        <v>Medium Yield(25-40)</v>
      </c>
    </row>
    <row r="180" spans="1:14" x14ac:dyDescent="0.3">
      <c r="A180" s="8" t="s">
        <v>279</v>
      </c>
      <c r="B180" t="s">
        <v>62</v>
      </c>
      <c r="C180" s="8" t="s">
        <v>107</v>
      </c>
      <c r="D180" s="8" t="s">
        <v>15</v>
      </c>
      <c r="E180" s="8" t="s">
        <v>22</v>
      </c>
      <c r="F180" s="5">
        <v>213.6</v>
      </c>
      <c r="G180" s="5">
        <v>31.6</v>
      </c>
      <c r="H180" t="s">
        <v>34</v>
      </c>
      <c r="I180" s="5">
        <v>69905</v>
      </c>
      <c r="J180" s="5">
        <v>12.9</v>
      </c>
      <c r="K180" t="s">
        <v>29</v>
      </c>
      <c r="L180" s="10">
        <v>2023</v>
      </c>
      <c r="M180" t="str">
        <f t="shared" si="4"/>
        <v>Low(&lt;400mm)</v>
      </c>
      <c r="N180" t="str">
        <f t="shared" si="5"/>
        <v>Low Yield(&lt;25)</v>
      </c>
    </row>
    <row r="181" spans="1:14" x14ac:dyDescent="0.3">
      <c r="A181" s="8" t="s">
        <v>280</v>
      </c>
      <c r="B181" t="s">
        <v>47</v>
      </c>
      <c r="C181" s="8" t="s">
        <v>70</v>
      </c>
      <c r="D181" s="8" t="s">
        <v>26</v>
      </c>
      <c r="E181" s="8" t="s">
        <v>27</v>
      </c>
      <c r="F181" s="5">
        <v>359.3</v>
      </c>
      <c r="G181" s="5">
        <v>21.9</v>
      </c>
      <c r="H181" t="s">
        <v>34</v>
      </c>
      <c r="I181" s="5">
        <v>53717</v>
      </c>
      <c r="J181" s="5">
        <v>9.1999999999999993</v>
      </c>
      <c r="K181" t="s">
        <v>53</v>
      </c>
      <c r="L181" s="10">
        <v>2023</v>
      </c>
      <c r="M181" t="str">
        <f t="shared" si="4"/>
        <v>Low(&lt;400mm)</v>
      </c>
      <c r="N181" t="str">
        <f t="shared" si="5"/>
        <v>Low Yield(&lt;25)</v>
      </c>
    </row>
    <row r="182" spans="1:14" x14ac:dyDescent="0.3">
      <c r="A182" s="8" t="s">
        <v>281</v>
      </c>
      <c r="B182" t="s">
        <v>84</v>
      </c>
      <c r="C182" s="8" t="s">
        <v>40</v>
      </c>
      <c r="D182" s="8" t="s">
        <v>26</v>
      </c>
      <c r="E182" s="8" t="s">
        <v>22</v>
      </c>
      <c r="F182" s="5">
        <v>384.2</v>
      </c>
      <c r="G182" s="5">
        <v>24.7</v>
      </c>
      <c r="H182" t="s">
        <v>42</v>
      </c>
      <c r="I182" s="5">
        <v>52945</v>
      </c>
      <c r="J182" s="5">
        <v>20.6</v>
      </c>
      <c r="K182" t="s">
        <v>88</v>
      </c>
      <c r="L182" s="10">
        <v>2023</v>
      </c>
      <c r="M182" t="str">
        <f t="shared" si="4"/>
        <v>Low(&lt;400mm)</v>
      </c>
      <c r="N182" t="str">
        <f t="shared" si="5"/>
        <v>Low Yield(&lt;25)</v>
      </c>
    </row>
    <row r="183" spans="1:14" x14ac:dyDescent="0.3">
      <c r="A183" s="8" t="s">
        <v>282</v>
      </c>
      <c r="B183" t="s">
        <v>87</v>
      </c>
      <c r="C183" s="8" t="s">
        <v>60</v>
      </c>
      <c r="D183" s="8" t="s">
        <v>26</v>
      </c>
      <c r="E183" s="8" t="s">
        <v>27</v>
      </c>
      <c r="F183" s="5">
        <v>488.8</v>
      </c>
      <c r="G183" s="5">
        <v>25.2</v>
      </c>
      <c r="H183" t="s">
        <v>42</v>
      </c>
      <c r="I183" s="5">
        <v>21129</v>
      </c>
      <c r="J183" s="5">
        <v>12.4</v>
      </c>
      <c r="K183" t="s">
        <v>157</v>
      </c>
      <c r="L183" s="10">
        <v>2022</v>
      </c>
      <c r="M183" t="str">
        <f t="shared" si="4"/>
        <v>Medium(400-900mm)</v>
      </c>
      <c r="N183" t="str">
        <f t="shared" si="5"/>
        <v>Low Yield(&lt;25)</v>
      </c>
    </row>
    <row r="184" spans="1:14" x14ac:dyDescent="0.3">
      <c r="A184" s="8" t="s">
        <v>283</v>
      </c>
      <c r="B184" t="s">
        <v>59</v>
      </c>
      <c r="C184" s="8" t="s">
        <v>25</v>
      </c>
      <c r="D184" s="8" t="s">
        <v>21</v>
      </c>
      <c r="E184" s="8" t="s">
        <v>27</v>
      </c>
      <c r="F184" s="5">
        <v>1748.2</v>
      </c>
      <c r="G184" s="5">
        <v>25.2</v>
      </c>
      <c r="H184" t="s">
        <v>17</v>
      </c>
      <c r="I184" s="5">
        <v>41960</v>
      </c>
      <c r="J184" s="5">
        <v>29.9</v>
      </c>
      <c r="K184" t="s">
        <v>77</v>
      </c>
      <c r="L184" s="10">
        <v>2023</v>
      </c>
      <c r="M184" t="str">
        <f t="shared" si="4"/>
        <v>High(&gt;900mm)</v>
      </c>
      <c r="N184" t="str">
        <f t="shared" si="5"/>
        <v>Medium Yield(25-40)</v>
      </c>
    </row>
    <row r="185" spans="1:14" x14ac:dyDescent="0.3">
      <c r="A185" s="8" t="s">
        <v>285</v>
      </c>
      <c r="B185" t="s">
        <v>39</v>
      </c>
      <c r="C185" s="8" t="s">
        <v>107</v>
      </c>
      <c r="D185" s="8" t="s">
        <v>15</v>
      </c>
      <c r="E185" s="8" t="s">
        <v>27</v>
      </c>
      <c r="F185" s="5">
        <v>476.2</v>
      </c>
      <c r="G185" s="5">
        <v>40.5</v>
      </c>
      <c r="H185" t="s">
        <v>17</v>
      </c>
      <c r="I185" s="5">
        <v>62345</v>
      </c>
      <c r="J185" s="5">
        <v>11.1</v>
      </c>
      <c r="K185" t="s">
        <v>266</v>
      </c>
      <c r="L185" s="10">
        <v>2022</v>
      </c>
      <c r="M185" t="str">
        <f t="shared" si="4"/>
        <v>Medium(400-900mm)</v>
      </c>
      <c r="N185" t="str">
        <f t="shared" si="5"/>
        <v>Low Yield(&lt;25)</v>
      </c>
    </row>
    <row r="186" spans="1:14" x14ac:dyDescent="0.3">
      <c r="A186" s="8" t="s">
        <v>286</v>
      </c>
      <c r="B186" t="s">
        <v>84</v>
      </c>
      <c r="C186" s="8" t="s">
        <v>107</v>
      </c>
      <c r="D186" s="8" t="s">
        <v>26</v>
      </c>
      <c r="E186" s="8" t="s">
        <v>41</v>
      </c>
      <c r="F186" s="5">
        <v>429.8</v>
      </c>
      <c r="G186" s="5">
        <v>23.3</v>
      </c>
      <c r="H186" t="s">
        <v>34</v>
      </c>
      <c r="I186" s="5">
        <v>60042</v>
      </c>
      <c r="J186" s="5">
        <v>21.1</v>
      </c>
      <c r="K186" t="s">
        <v>111</v>
      </c>
      <c r="L186" s="10">
        <v>2023</v>
      </c>
      <c r="M186" t="str">
        <f t="shared" si="4"/>
        <v>Medium(400-900mm)</v>
      </c>
      <c r="N186" t="str">
        <f t="shared" si="5"/>
        <v>Low Yield(&lt;25)</v>
      </c>
    </row>
    <row r="187" spans="1:14" x14ac:dyDescent="0.3">
      <c r="A187" s="8" t="s">
        <v>287</v>
      </c>
      <c r="B187" t="s">
        <v>66</v>
      </c>
      <c r="C187" s="8" t="s">
        <v>60</v>
      </c>
      <c r="D187" s="8" t="s">
        <v>21</v>
      </c>
      <c r="E187" s="8" t="s">
        <v>41</v>
      </c>
      <c r="F187" s="5">
        <v>1079</v>
      </c>
      <c r="G187" s="5">
        <v>27.3</v>
      </c>
      <c r="H187" t="s">
        <v>34</v>
      </c>
      <c r="I187" s="5">
        <v>67380</v>
      </c>
      <c r="J187" s="5">
        <v>36.799999999999997</v>
      </c>
      <c r="K187" t="s">
        <v>23</v>
      </c>
      <c r="L187" s="10">
        <v>2023</v>
      </c>
      <c r="M187" t="str">
        <f t="shared" si="4"/>
        <v>High(&gt;900mm)</v>
      </c>
      <c r="N187" t="str">
        <f t="shared" si="5"/>
        <v>Medium Yield(25-40)</v>
      </c>
    </row>
    <row r="188" spans="1:14" x14ac:dyDescent="0.3">
      <c r="A188" s="8" t="s">
        <v>288</v>
      </c>
      <c r="B188" t="s">
        <v>84</v>
      </c>
      <c r="C188" s="8" t="s">
        <v>81</v>
      </c>
      <c r="D188" s="8" t="s">
        <v>26</v>
      </c>
      <c r="E188" s="8" t="s">
        <v>16</v>
      </c>
      <c r="F188" s="5">
        <v>480.2</v>
      </c>
      <c r="G188" s="5">
        <v>27.3</v>
      </c>
      <c r="H188" t="s">
        <v>34</v>
      </c>
      <c r="I188" s="5">
        <v>30160</v>
      </c>
      <c r="J188" s="5">
        <v>14.8</v>
      </c>
      <c r="K188" t="s">
        <v>35</v>
      </c>
      <c r="L188" s="10">
        <v>2022</v>
      </c>
      <c r="M188" t="str">
        <f t="shared" si="4"/>
        <v>Medium(400-900mm)</v>
      </c>
      <c r="N188" t="str">
        <f t="shared" si="5"/>
        <v>Low Yield(&lt;25)</v>
      </c>
    </row>
    <row r="189" spans="1:14" x14ac:dyDescent="0.3">
      <c r="A189" s="8" t="s">
        <v>289</v>
      </c>
      <c r="B189" t="s">
        <v>20</v>
      </c>
      <c r="C189" s="8" t="s">
        <v>81</v>
      </c>
      <c r="D189" s="8" t="s">
        <v>21</v>
      </c>
      <c r="E189" s="8" t="s">
        <v>16</v>
      </c>
      <c r="F189" s="5">
        <v>842.1</v>
      </c>
      <c r="G189" s="5">
        <v>34.5</v>
      </c>
      <c r="H189" t="s">
        <v>17</v>
      </c>
      <c r="I189" s="5">
        <v>34670</v>
      </c>
      <c r="J189" s="5">
        <v>20.8</v>
      </c>
      <c r="K189" t="s">
        <v>161</v>
      </c>
      <c r="L189" s="10">
        <v>2023</v>
      </c>
      <c r="M189" t="str">
        <f t="shared" si="4"/>
        <v>Medium(400-900mm)</v>
      </c>
      <c r="N189" t="str">
        <f t="shared" si="5"/>
        <v>Low Yield(&lt;25)</v>
      </c>
    </row>
    <row r="190" spans="1:14" x14ac:dyDescent="0.3">
      <c r="A190" s="8" t="s">
        <v>290</v>
      </c>
      <c r="B190" t="s">
        <v>84</v>
      </c>
      <c r="C190" s="8" t="s">
        <v>25</v>
      </c>
      <c r="D190" s="8" t="s">
        <v>21</v>
      </c>
      <c r="E190" s="8" t="s">
        <v>27</v>
      </c>
      <c r="F190" s="5">
        <v>1071.0999999999999</v>
      </c>
      <c r="G190" s="5">
        <v>30.2</v>
      </c>
      <c r="H190" t="s">
        <v>34</v>
      </c>
      <c r="I190" s="5">
        <v>18570</v>
      </c>
      <c r="J190" s="5">
        <v>0</v>
      </c>
      <c r="K190" t="s">
        <v>90</v>
      </c>
      <c r="L190" s="10">
        <v>2021</v>
      </c>
      <c r="M190" t="str">
        <f t="shared" si="4"/>
        <v>High(&gt;900mm)</v>
      </c>
      <c r="N190" t="str">
        <f t="shared" si="5"/>
        <v>Low Yield(&lt;25)</v>
      </c>
    </row>
    <row r="191" spans="1:14" x14ac:dyDescent="0.3">
      <c r="A191" s="8" t="s">
        <v>292</v>
      </c>
      <c r="B191" t="s">
        <v>39</v>
      </c>
      <c r="C191" s="8" t="s">
        <v>14</v>
      </c>
      <c r="D191" s="8" t="s">
        <v>15</v>
      </c>
      <c r="E191" s="8" t="s">
        <v>27</v>
      </c>
      <c r="F191" s="5">
        <v>267.7</v>
      </c>
      <c r="G191" s="5">
        <v>32.799999999999997</v>
      </c>
      <c r="H191" t="s">
        <v>17</v>
      </c>
      <c r="I191" s="5">
        <v>39824</v>
      </c>
      <c r="J191" s="5">
        <v>9.8000000000000007</v>
      </c>
      <c r="K191" t="s">
        <v>79</v>
      </c>
      <c r="L191" s="10">
        <v>2023</v>
      </c>
      <c r="M191" t="str">
        <f t="shared" si="4"/>
        <v>Low(&lt;400mm)</v>
      </c>
      <c r="N191" t="str">
        <f t="shared" si="5"/>
        <v>Low Yield(&lt;25)</v>
      </c>
    </row>
    <row r="192" spans="1:14" x14ac:dyDescent="0.3">
      <c r="A192" s="8" t="s">
        <v>293</v>
      </c>
      <c r="B192" t="s">
        <v>59</v>
      </c>
      <c r="C192" s="8" t="s">
        <v>14</v>
      </c>
      <c r="D192" s="8" t="s">
        <v>15</v>
      </c>
      <c r="E192" s="8" t="s">
        <v>41</v>
      </c>
      <c r="F192" s="5">
        <v>322.10000000000002</v>
      </c>
      <c r="G192" s="5">
        <v>41.2</v>
      </c>
      <c r="H192" t="s">
        <v>42</v>
      </c>
      <c r="I192" s="5">
        <v>44764</v>
      </c>
      <c r="J192" s="5">
        <v>11.6</v>
      </c>
      <c r="K192" t="s">
        <v>57</v>
      </c>
      <c r="L192" s="10">
        <v>2022</v>
      </c>
      <c r="M192" t="str">
        <f t="shared" si="4"/>
        <v>Low(&lt;400mm)</v>
      </c>
      <c r="N192" t="str">
        <f t="shared" si="5"/>
        <v>Low Yield(&lt;25)</v>
      </c>
    </row>
    <row r="193" spans="1:14" x14ac:dyDescent="0.3">
      <c r="A193" s="8" t="s">
        <v>294</v>
      </c>
      <c r="B193" t="s">
        <v>66</v>
      </c>
      <c r="C193" s="8" t="s">
        <v>14</v>
      </c>
      <c r="D193" s="8" t="s">
        <v>21</v>
      </c>
      <c r="E193" s="8" t="s">
        <v>27</v>
      </c>
      <c r="F193" s="5">
        <v>1032.2</v>
      </c>
      <c r="G193" s="5">
        <v>32.1</v>
      </c>
      <c r="H193" t="s">
        <v>17</v>
      </c>
      <c r="I193" s="5">
        <v>78319</v>
      </c>
      <c r="J193" s="5">
        <v>16.3</v>
      </c>
      <c r="K193" t="s">
        <v>225</v>
      </c>
      <c r="L193" s="10">
        <v>2021</v>
      </c>
      <c r="M193" t="str">
        <f t="shared" si="4"/>
        <v>High(&gt;900mm)</v>
      </c>
      <c r="N193" t="str">
        <f t="shared" si="5"/>
        <v>Low Yield(&lt;25)</v>
      </c>
    </row>
    <row r="194" spans="1:14" x14ac:dyDescent="0.3">
      <c r="A194" s="8" t="s">
        <v>295</v>
      </c>
      <c r="B194" t="s">
        <v>20</v>
      </c>
      <c r="C194" s="8" t="s">
        <v>60</v>
      </c>
      <c r="D194" s="8" t="s">
        <v>21</v>
      </c>
      <c r="E194" s="8" t="s">
        <v>16</v>
      </c>
      <c r="F194" s="5">
        <v>1676.7</v>
      </c>
      <c r="G194" s="5">
        <v>24.1</v>
      </c>
      <c r="H194" t="s">
        <v>17</v>
      </c>
      <c r="I194" s="5">
        <v>79491</v>
      </c>
      <c r="J194" s="5">
        <v>36.4</v>
      </c>
      <c r="K194" t="s">
        <v>134</v>
      </c>
      <c r="L194" s="10">
        <v>2023</v>
      </c>
      <c r="M194" t="str">
        <f t="shared" si="4"/>
        <v>High(&gt;900mm)</v>
      </c>
      <c r="N194" t="str">
        <f t="shared" si="5"/>
        <v>Medium Yield(25-40)</v>
      </c>
    </row>
    <row r="195" spans="1:14" x14ac:dyDescent="0.3">
      <c r="A195" s="8" t="s">
        <v>296</v>
      </c>
      <c r="B195" t="s">
        <v>47</v>
      </c>
      <c r="C195" s="8" t="s">
        <v>60</v>
      </c>
      <c r="D195" s="8" t="s">
        <v>21</v>
      </c>
      <c r="E195" s="8" t="s">
        <v>27</v>
      </c>
      <c r="F195" s="5">
        <v>1268</v>
      </c>
      <c r="G195" s="5">
        <v>26.1</v>
      </c>
      <c r="H195" t="s">
        <v>17</v>
      </c>
      <c r="I195" s="5">
        <v>33463</v>
      </c>
      <c r="J195" s="5">
        <v>25.5</v>
      </c>
      <c r="K195" t="s">
        <v>119</v>
      </c>
      <c r="L195" s="10">
        <v>2022</v>
      </c>
      <c r="M195" t="str">
        <f t="shared" ref="M195:M258" si="6">IF(F195&lt;400,"Low(&lt;400mm)",IF(AND(F195&gt;=400,F195&lt;=900),"Medium(400-900mm)","High(&gt;900mm)"))</f>
        <v>High(&gt;900mm)</v>
      </c>
      <c r="N195" t="str">
        <f t="shared" ref="N195:N258" si="7">IF(J195&lt;25,"Low Yield(&lt;25)",IF(AND(J195&gt;=25,J195&lt;=40),"Medium Yield(25-40)",IF(AND(J195&gt;40,J195&lt;=55),"High Yield(40-55)","Exceptional Yield(&gt;55)")))</f>
        <v>Medium Yield(25-40)</v>
      </c>
    </row>
    <row r="196" spans="1:14" x14ac:dyDescent="0.3">
      <c r="A196" s="8" t="s">
        <v>297</v>
      </c>
      <c r="B196" t="s">
        <v>59</v>
      </c>
      <c r="C196" s="8" t="s">
        <v>14</v>
      </c>
      <c r="D196" s="8" t="s">
        <v>15</v>
      </c>
      <c r="E196" s="8" t="s">
        <v>16</v>
      </c>
      <c r="F196" s="5">
        <v>437.2</v>
      </c>
      <c r="G196" s="5">
        <v>36.799999999999997</v>
      </c>
      <c r="H196" t="s">
        <v>28</v>
      </c>
      <c r="I196" s="5">
        <v>21513</v>
      </c>
      <c r="J196" s="5">
        <v>16.8</v>
      </c>
      <c r="K196" t="s">
        <v>48</v>
      </c>
      <c r="L196" s="10">
        <v>2022</v>
      </c>
      <c r="M196" t="str">
        <f t="shared" si="6"/>
        <v>Medium(400-900mm)</v>
      </c>
      <c r="N196" t="str">
        <f t="shared" si="7"/>
        <v>Low Yield(&lt;25)</v>
      </c>
    </row>
    <row r="197" spans="1:14" x14ac:dyDescent="0.3">
      <c r="A197" s="8" t="s">
        <v>298</v>
      </c>
      <c r="B197" t="s">
        <v>47</v>
      </c>
      <c r="C197" s="8" t="s">
        <v>81</v>
      </c>
      <c r="D197" s="8" t="s">
        <v>21</v>
      </c>
      <c r="E197" s="8" t="s">
        <v>33</v>
      </c>
      <c r="F197" s="5">
        <v>1469.3</v>
      </c>
      <c r="G197" s="5">
        <v>26</v>
      </c>
      <c r="H197" t="s">
        <v>28</v>
      </c>
      <c r="I197" s="5">
        <v>44764</v>
      </c>
      <c r="J197" s="5">
        <v>34.5</v>
      </c>
      <c r="K197" t="s">
        <v>95</v>
      </c>
      <c r="L197" s="10">
        <v>2022</v>
      </c>
      <c r="M197" t="str">
        <f t="shared" si="6"/>
        <v>High(&gt;900mm)</v>
      </c>
      <c r="N197" t="str">
        <f t="shared" si="7"/>
        <v>Medium Yield(25-40)</v>
      </c>
    </row>
    <row r="198" spans="1:14" x14ac:dyDescent="0.3">
      <c r="A198" s="8" t="s">
        <v>299</v>
      </c>
      <c r="B198" t="s">
        <v>20</v>
      </c>
      <c r="C198" s="8" t="s">
        <v>25</v>
      </c>
      <c r="D198" s="8" t="s">
        <v>26</v>
      </c>
      <c r="E198" s="8" t="s">
        <v>16</v>
      </c>
      <c r="F198" s="5">
        <v>677</v>
      </c>
      <c r="G198" s="5">
        <v>21</v>
      </c>
      <c r="H198" t="s">
        <v>17</v>
      </c>
      <c r="I198" s="5">
        <v>28140</v>
      </c>
      <c r="J198" s="5">
        <v>16.600000000000001</v>
      </c>
      <c r="K198" t="s">
        <v>82</v>
      </c>
      <c r="L198" s="10">
        <v>2021</v>
      </c>
      <c r="M198" t="str">
        <f t="shared" si="6"/>
        <v>Medium(400-900mm)</v>
      </c>
      <c r="N198" t="str">
        <f t="shared" si="7"/>
        <v>Low Yield(&lt;25)</v>
      </c>
    </row>
    <row r="199" spans="1:14" x14ac:dyDescent="0.3">
      <c r="A199" s="8" t="s">
        <v>300</v>
      </c>
      <c r="B199" t="s">
        <v>13</v>
      </c>
      <c r="C199" s="8" t="s">
        <v>60</v>
      </c>
      <c r="D199" s="8" t="s">
        <v>26</v>
      </c>
      <c r="E199" s="8" t="s">
        <v>41</v>
      </c>
      <c r="F199" s="5">
        <v>402.7</v>
      </c>
      <c r="G199" s="5">
        <v>23</v>
      </c>
      <c r="H199" t="s">
        <v>34</v>
      </c>
      <c r="I199" s="5">
        <v>61152</v>
      </c>
      <c r="J199" s="5">
        <v>18.100000000000001</v>
      </c>
      <c r="K199" t="s">
        <v>57</v>
      </c>
      <c r="L199" s="10">
        <v>2022</v>
      </c>
      <c r="M199" t="str">
        <f t="shared" si="6"/>
        <v>Medium(400-900mm)</v>
      </c>
      <c r="N199" t="str">
        <f t="shared" si="7"/>
        <v>Low Yield(&lt;25)</v>
      </c>
    </row>
    <row r="200" spans="1:14" x14ac:dyDescent="0.3">
      <c r="A200" s="8" t="s">
        <v>301</v>
      </c>
      <c r="B200" t="s">
        <v>62</v>
      </c>
      <c r="C200" s="8" t="s">
        <v>25</v>
      </c>
      <c r="D200" s="8" t="s">
        <v>21</v>
      </c>
      <c r="E200" s="8" t="s">
        <v>41</v>
      </c>
      <c r="F200" s="5">
        <v>1278.2</v>
      </c>
      <c r="G200" s="5">
        <v>29</v>
      </c>
      <c r="H200" t="s">
        <v>34</v>
      </c>
      <c r="I200" s="5">
        <v>40020</v>
      </c>
      <c r="J200" s="5">
        <v>40.6</v>
      </c>
      <c r="K200" t="s">
        <v>122</v>
      </c>
      <c r="L200" s="10">
        <v>2023</v>
      </c>
      <c r="M200" t="str">
        <f t="shared" si="6"/>
        <v>High(&gt;900mm)</v>
      </c>
      <c r="N200" t="str">
        <f t="shared" si="7"/>
        <v>High Yield(40-55)</v>
      </c>
    </row>
    <row r="201" spans="1:14" x14ac:dyDescent="0.3">
      <c r="A201" s="8" t="s">
        <v>302</v>
      </c>
      <c r="B201" t="s">
        <v>39</v>
      </c>
      <c r="C201" s="8" t="s">
        <v>25</v>
      </c>
      <c r="D201" s="8" t="s">
        <v>15</v>
      </c>
      <c r="E201" s="8" t="s">
        <v>27</v>
      </c>
      <c r="F201" s="5">
        <v>461.9</v>
      </c>
      <c r="G201" s="5">
        <v>31</v>
      </c>
      <c r="H201" t="s">
        <v>42</v>
      </c>
      <c r="I201" s="5">
        <v>48669</v>
      </c>
      <c r="J201" s="5">
        <v>9.3000000000000007</v>
      </c>
      <c r="K201" t="s">
        <v>167</v>
      </c>
      <c r="L201" s="10">
        <v>2021</v>
      </c>
      <c r="M201" t="str">
        <f t="shared" si="6"/>
        <v>Medium(400-900mm)</v>
      </c>
      <c r="N201" t="str">
        <f t="shared" si="7"/>
        <v>Low Yield(&lt;25)</v>
      </c>
    </row>
    <row r="202" spans="1:14" x14ac:dyDescent="0.3">
      <c r="A202" s="8" t="s">
        <v>303</v>
      </c>
      <c r="B202" t="s">
        <v>87</v>
      </c>
      <c r="C202" s="8" t="s">
        <v>25</v>
      </c>
      <c r="D202" s="8" t="s">
        <v>15</v>
      </c>
      <c r="E202" s="8" t="s">
        <v>27</v>
      </c>
      <c r="F202" s="5">
        <v>245</v>
      </c>
      <c r="G202" s="5">
        <v>33.9</v>
      </c>
      <c r="H202" t="s">
        <v>42</v>
      </c>
      <c r="I202" s="5">
        <v>16950</v>
      </c>
      <c r="J202" s="5">
        <v>0</v>
      </c>
      <c r="K202" t="s">
        <v>90</v>
      </c>
      <c r="L202" s="10">
        <v>2022</v>
      </c>
      <c r="M202" t="str">
        <f t="shared" si="6"/>
        <v>Low(&lt;400mm)</v>
      </c>
      <c r="N202" t="str">
        <f t="shared" si="7"/>
        <v>Low Yield(&lt;25)</v>
      </c>
    </row>
    <row r="203" spans="1:14" x14ac:dyDescent="0.3">
      <c r="A203" s="8" t="s">
        <v>305</v>
      </c>
      <c r="B203" t="s">
        <v>13</v>
      </c>
      <c r="C203" s="8" t="s">
        <v>60</v>
      </c>
      <c r="D203" s="8" t="s">
        <v>21</v>
      </c>
      <c r="E203" s="8" t="s">
        <v>33</v>
      </c>
      <c r="F203" s="5">
        <v>931.9</v>
      </c>
      <c r="G203" s="5">
        <v>28.6</v>
      </c>
      <c r="H203" t="s">
        <v>17</v>
      </c>
      <c r="I203" s="5">
        <v>51027</v>
      </c>
      <c r="J203" s="5">
        <v>22.3</v>
      </c>
      <c r="K203" t="s">
        <v>139</v>
      </c>
      <c r="L203" s="10">
        <v>2023</v>
      </c>
      <c r="M203" t="str">
        <f t="shared" si="6"/>
        <v>High(&gt;900mm)</v>
      </c>
      <c r="N203" t="str">
        <f t="shared" si="7"/>
        <v>Low Yield(&lt;25)</v>
      </c>
    </row>
    <row r="204" spans="1:14" x14ac:dyDescent="0.3">
      <c r="A204" s="8" t="s">
        <v>306</v>
      </c>
      <c r="B204" t="s">
        <v>87</v>
      </c>
      <c r="C204" s="8" t="s">
        <v>107</v>
      </c>
      <c r="D204" s="8" t="s">
        <v>26</v>
      </c>
      <c r="E204" s="8" t="s">
        <v>22</v>
      </c>
      <c r="F204" s="5">
        <v>572.9</v>
      </c>
      <c r="G204" s="5">
        <v>23.8</v>
      </c>
      <c r="H204" t="s">
        <v>17</v>
      </c>
      <c r="I204" s="5">
        <v>40625</v>
      </c>
      <c r="J204" s="5">
        <v>25.1</v>
      </c>
      <c r="K204" t="s">
        <v>35</v>
      </c>
      <c r="L204" s="10">
        <v>2021</v>
      </c>
      <c r="M204" t="str">
        <f t="shared" si="6"/>
        <v>Medium(400-900mm)</v>
      </c>
      <c r="N204" t="str">
        <f t="shared" si="7"/>
        <v>Medium Yield(25-40)</v>
      </c>
    </row>
    <row r="205" spans="1:14" x14ac:dyDescent="0.3">
      <c r="A205" s="8" t="s">
        <v>307</v>
      </c>
      <c r="B205" t="s">
        <v>13</v>
      </c>
      <c r="C205" s="8" t="s">
        <v>60</v>
      </c>
      <c r="D205" s="8" t="s">
        <v>21</v>
      </c>
      <c r="E205" s="8" t="s">
        <v>16</v>
      </c>
      <c r="F205" s="5">
        <v>1208.9000000000001</v>
      </c>
      <c r="G205" s="5">
        <v>32.5</v>
      </c>
      <c r="H205" t="s">
        <v>42</v>
      </c>
      <c r="I205" s="5">
        <v>36833</v>
      </c>
      <c r="J205" s="5">
        <v>32.6</v>
      </c>
      <c r="K205" t="s">
        <v>228</v>
      </c>
      <c r="L205" s="10">
        <v>2022</v>
      </c>
      <c r="M205" t="str">
        <f t="shared" si="6"/>
        <v>High(&gt;900mm)</v>
      </c>
      <c r="N205" t="str">
        <f t="shared" si="7"/>
        <v>Medium Yield(25-40)</v>
      </c>
    </row>
    <row r="206" spans="1:14" x14ac:dyDescent="0.3">
      <c r="A206" s="8" t="s">
        <v>308</v>
      </c>
      <c r="B206" t="s">
        <v>20</v>
      </c>
      <c r="C206" s="8" t="s">
        <v>32</v>
      </c>
      <c r="D206" s="8" t="s">
        <v>15</v>
      </c>
      <c r="E206" s="8" t="s">
        <v>27</v>
      </c>
      <c r="F206" s="5">
        <v>239.9</v>
      </c>
      <c r="G206" s="5">
        <v>40.299999999999997</v>
      </c>
      <c r="H206" t="s">
        <v>17</v>
      </c>
      <c r="I206" s="5">
        <v>21742</v>
      </c>
      <c r="J206" s="5">
        <v>7.6</v>
      </c>
      <c r="K206" t="s">
        <v>180</v>
      </c>
      <c r="L206" s="10">
        <v>2021</v>
      </c>
      <c r="M206" t="str">
        <f t="shared" si="6"/>
        <v>Low(&lt;400mm)</v>
      </c>
      <c r="N206" t="str">
        <f t="shared" si="7"/>
        <v>Low Yield(&lt;25)</v>
      </c>
    </row>
    <row r="207" spans="1:14" x14ac:dyDescent="0.3">
      <c r="A207" s="8" t="s">
        <v>309</v>
      </c>
      <c r="B207" t="s">
        <v>39</v>
      </c>
      <c r="C207" s="8" t="s">
        <v>14</v>
      </c>
      <c r="D207" s="8" t="s">
        <v>21</v>
      </c>
      <c r="E207" s="8" t="s">
        <v>16</v>
      </c>
      <c r="F207" s="5">
        <v>1263</v>
      </c>
      <c r="G207" s="5">
        <v>31.9</v>
      </c>
      <c r="H207" t="s">
        <v>42</v>
      </c>
      <c r="I207" s="5">
        <v>48959</v>
      </c>
      <c r="J207" s="5">
        <v>33</v>
      </c>
      <c r="K207" t="s">
        <v>82</v>
      </c>
      <c r="L207" s="10">
        <v>2022</v>
      </c>
      <c r="M207" t="str">
        <f t="shared" si="6"/>
        <v>High(&gt;900mm)</v>
      </c>
      <c r="N207" t="str">
        <f t="shared" si="7"/>
        <v>Medium Yield(25-40)</v>
      </c>
    </row>
    <row r="208" spans="1:14" x14ac:dyDescent="0.3">
      <c r="A208" s="8" t="s">
        <v>310</v>
      </c>
      <c r="B208" t="s">
        <v>31</v>
      </c>
      <c r="C208" s="8" t="s">
        <v>70</v>
      </c>
      <c r="D208" s="8" t="s">
        <v>26</v>
      </c>
      <c r="E208" s="8" t="s">
        <v>41</v>
      </c>
      <c r="F208" s="5">
        <v>668.7</v>
      </c>
      <c r="G208" s="5">
        <v>25.3</v>
      </c>
      <c r="H208" t="s">
        <v>17</v>
      </c>
      <c r="I208" s="5">
        <v>10481</v>
      </c>
      <c r="J208" s="5">
        <v>25.4</v>
      </c>
      <c r="K208" t="s">
        <v>157</v>
      </c>
      <c r="L208" s="10">
        <v>2021</v>
      </c>
      <c r="M208" t="str">
        <f t="shared" si="6"/>
        <v>Medium(400-900mm)</v>
      </c>
      <c r="N208" t="str">
        <f t="shared" si="7"/>
        <v>Medium Yield(25-40)</v>
      </c>
    </row>
    <row r="209" spans="1:14" x14ac:dyDescent="0.3">
      <c r="A209" s="8" t="s">
        <v>311</v>
      </c>
      <c r="B209" t="s">
        <v>39</v>
      </c>
      <c r="C209" s="8" t="s">
        <v>25</v>
      </c>
      <c r="D209" s="8" t="s">
        <v>21</v>
      </c>
      <c r="E209" s="8" t="s">
        <v>22</v>
      </c>
      <c r="F209" s="5">
        <v>1393.9</v>
      </c>
      <c r="G209" s="5">
        <v>28.9</v>
      </c>
      <c r="H209" t="s">
        <v>17</v>
      </c>
      <c r="I209" s="5">
        <v>26845</v>
      </c>
      <c r="J209" s="5">
        <v>42.2</v>
      </c>
      <c r="K209" t="s">
        <v>228</v>
      </c>
      <c r="L209" s="10">
        <v>2021</v>
      </c>
      <c r="M209" t="str">
        <f t="shared" si="6"/>
        <v>High(&gt;900mm)</v>
      </c>
      <c r="N209" t="str">
        <f t="shared" si="7"/>
        <v>High Yield(40-55)</v>
      </c>
    </row>
    <row r="210" spans="1:14" x14ac:dyDescent="0.3">
      <c r="A210" s="8" t="s">
        <v>312</v>
      </c>
      <c r="B210" t="s">
        <v>47</v>
      </c>
      <c r="C210" s="8" t="s">
        <v>25</v>
      </c>
      <c r="D210" s="8" t="s">
        <v>21</v>
      </c>
      <c r="E210" s="8" t="s">
        <v>41</v>
      </c>
      <c r="F210" s="5">
        <v>1303.9000000000001</v>
      </c>
      <c r="G210" s="5">
        <v>27.2</v>
      </c>
      <c r="H210" t="s">
        <v>34</v>
      </c>
      <c r="I210" s="5">
        <v>52466</v>
      </c>
      <c r="J210" s="5">
        <v>43.5</v>
      </c>
      <c r="K210" t="s">
        <v>209</v>
      </c>
      <c r="L210" s="10">
        <v>2021</v>
      </c>
      <c r="M210" t="str">
        <f t="shared" si="6"/>
        <v>High(&gt;900mm)</v>
      </c>
      <c r="N210" t="str">
        <f t="shared" si="7"/>
        <v>High Yield(40-55)</v>
      </c>
    </row>
    <row r="211" spans="1:14" x14ac:dyDescent="0.3">
      <c r="A211" s="8" t="s">
        <v>313</v>
      </c>
      <c r="B211" t="s">
        <v>66</v>
      </c>
      <c r="C211" s="8" t="s">
        <v>70</v>
      </c>
      <c r="D211" s="8" t="s">
        <v>15</v>
      </c>
      <c r="E211" s="8" t="s">
        <v>27</v>
      </c>
      <c r="F211" s="5">
        <v>266.3</v>
      </c>
      <c r="G211" s="5">
        <v>33.6</v>
      </c>
      <c r="H211" t="s">
        <v>17</v>
      </c>
      <c r="I211" s="5">
        <v>50867</v>
      </c>
      <c r="J211" s="5">
        <v>8.6</v>
      </c>
      <c r="K211" t="s">
        <v>50</v>
      </c>
      <c r="L211" s="10">
        <v>2021</v>
      </c>
      <c r="M211" t="str">
        <f t="shared" si="6"/>
        <v>Low(&lt;400mm)</v>
      </c>
      <c r="N211" t="str">
        <f t="shared" si="7"/>
        <v>Low Yield(&lt;25)</v>
      </c>
    </row>
    <row r="212" spans="1:14" x14ac:dyDescent="0.3">
      <c r="A212" s="8" t="s">
        <v>314</v>
      </c>
      <c r="B212" t="s">
        <v>20</v>
      </c>
      <c r="C212" s="8" t="s">
        <v>60</v>
      </c>
      <c r="D212" s="8" t="s">
        <v>21</v>
      </c>
      <c r="E212" s="8" t="s">
        <v>16</v>
      </c>
      <c r="F212" s="5">
        <v>0</v>
      </c>
      <c r="G212" s="5">
        <v>31.4</v>
      </c>
      <c r="H212" t="s">
        <v>34</v>
      </c>
      <c r="I212" s="5">
        <v>61616</v>
      </c>
      <c r="J212" s="5">
        <v>38.4</v>
      </c>
      <c r="K212" t="s">
        <v>139</v>
      </c>
      <c r="L212" s="10">
        <v>2022</v>
      </c>
      <c r="M212" t="str">
        <f t="shared" si="6"/>
        <v>Low(&lt;400mm)</v>
      </c>
      <c r="N212" t="str">
        <f t="shared" si="7"/>
        <v>Medium Yield(25-40)</v>
      </c>
    </row>
    <row r="213" spans="1:14" x14ac:dyDescent="0.3">
      <c r="A213" s="8" t="s">
        <v>315</v>
      </c>
      <c r="B213" t="s">
        <v>59</v>
      </c>
      <c r="C213" s="8" t="s">
        <v>60</v>
      </c>
      <c r="D213" s="8" t="s">
        <v>21</v>
      </c>
      <c r="E213" s="8" t="s">
        <v>41</v>
      </c>
      <c r="F213" s="5">
        <v>1100.7</v>
      </c>
      <c r="G213" s="5">
        <v>31.8</v>
      </c>
      <c r="H213" t="s">
        <v>42</v>
      </c>
      <c r="I213" s="5">
        <v>78435</v>
      </c>
      <c r="J213" s="5">
        <v>36</v>
      </c>
      <c r="K213" t="s">
        <v>77</v>
      </c>
      <c r="L213" s="10">
        <v>2023</v>
      </c>
      <c r="M213" t="str">
        <f t="shared" si="6"/>
        <v>High(&gt;900mm)</v>
      </c>
      <c r="N213" t="str">
        <f t="shared" si="7"/>
        <v>Medium Yield(25-40)</v>
      </c>
    </row>
    <row r="214" spans="1:14" x14ac:dyDescent="0.3">
      <c r="A214" s="8" t="s">
        <v>316</v>
      </c>
      <c r="B214" t="s">
        <v>47</v>
      </c>
      <c r="C214" s="8" t="s">
        <v>70</v>
      </c>
      <c r="D214" s="8" t="s">
        <v>26</v>
      </c>
      <c r="E214" s="8" t="s">
        <v>41</v>
      </c>
      <c r="F214" s="5">
        <v>327.5</v>
      </c>
      <c r="G214" s="5">
        <v>21.3</v>
      </c>
      <c r="H214" t="s">
        <v>17</v>
      </c>
      <c r="I214" s="5">
        <v>79011</v>
      </c>
      <c r="J214" s="5">
        <v>18.2</v>
      </c>
      <c r="K214" t="s">
        <v>18</v>
      </c>
      <c r="L214" s="10">
        <v>2023</v>
      </c>
      <c r="M214" t="str">
        <f t="shared" si="6"/>
        <v>Low(&lt;400mm)</v>
      </c>
      <c r="N214" t="str">
        <f t="shared" si="7"/>
        <v>Low Yield(&lt;25)</v>
      </c>
    </row>
    <row r="215" spans="1:14" x14ac:dyDescent="0.3">
      <c r="A215" s="8" t="s">
        <v>317</v>
      </c>
      <c r="B215" t="s">
        <v>39</v>
      </c>
      <c r="C215" s="8" t="s">
        <v>14</v>
      </c>
      <c r="D215" s="8" t="s">
        <v>26</v>
      </c>
      <c r="E215" s="8" t="s">
        <v>33</v>
      </c>
      <c r="F215" s="5">
        <v>536.79999999999995</v>
      </c>
      <c r="G215" s="5">
        <v>24</v>
      </c>
      <c r="H215" t="s">
        <v>17</v>
      </c>
      <c r="I215" s="5">
        <v>22489</v>
      </c>
      <c r="J215" s="5">
        <v>16.2</v>
      </c>
      <c r="K215" t="s">
        <v>88</v>
      </c>
      <c r="L215" s="10">
        <v>2023</v>
      </c>
      <c r="M215" t="str">
        <f t="shared" si="6"/>
        <v>Medium(400-900mm)</v>
      </c>
      <c r="N215" t="str">
        <f t="shared" si="7"/>
        <v>Low Yield(&lt;25)</v>
      </c>
    </row>
    <row r="216" spans="1:14" x14ac:dyDescent="0.3">
      <c r="A216" s="8" t="s">
        <v>318</v>
      </c>
      <c r="B216" t="s">
        <v>47</v>
      </c>
      <c r="C216" s="8" t="s">
        <v>25</v>
      </c>
      <c r="D216" s="8" t="s">
        <v>26</v>
      </c>
      <c r="E216" s="8" t="s">
        <v>41</v>
      </c>
      <c r="F216" s="5">
        <v>634.70000000000005</v>
      </c>
      <c r="G216" s="5">
        <v>21.3</v>
      </c>
      <c r="H216" t="s">
        <v>17</v>
      </c>
      <c r="I216" s="5">
        <v>24309</v>
      </c>
      <c r="J216" s="5">
        <v>19.8</v>
      </c>
      <c r="K216" t="s">
        <v>50</v>
      </c>
      <c r="L216" s="10">
        <v>2021</v>
      </c>
      <c r="M216" t="str">
        <f t="shared" si="6"/>
        <v>Medium(400-900mm)</v>
      </c>
      <c r="N216" t="str">
        <f t="shared" si="7"/>
        <v>Low Yield(&lt;25)</v>
      </c>
    </row>
    <row r="217" spans="1:14" x14ac:dyDescent="0.3">
      <c r="A217" s="8" t="s">
        <v>319</v>
      </c>
      <c r="B217" t="s">
        <v>84</v>
      </c>
      <c r="C217" s="8" t="s">
        <v>25</v>
      </c>
      <c r="D217" s="8" t="s">
        <v>15</v>
      </c>
      <c r="E217" s="8" t="s">
        <v>27</v>
      </c>
      <c r="F217" s="5">
        <v>411.1</v>
      </c>
      <c r="G217" s="5">
        <v>34.799999999999997</v>
      </c>
      <c r="H217" t="s">
        <v>28</v>
      </c>
      <c r="I217" s="5">
        <v>50510</v>
      </c>
      <c r="J217" s="5">
        <v>12.7</v>
      </c>
      <c r="K217" t="s">
        <v>117</v>
      </c>
      <c r="L217" s="10">
        <v>2022</v>
      </c>
      <c r="M217" t="str">
        <f t="shared" si="6"/>
        <v>Medium(400-900mm)</v>
      </c>
      <c r="N217" t="str">
        <f t="shared" si="7"/>
        <v>Low Yield(&lt;25)</v>
      </c>
    </row>
    <row r="218" spans="1:14" x14ac:dyDescent="0.3">
      <c r="A218" s="8" t="s">
        <v>320</v>
      </c>
      <c r="B218" t="s">
        <v>47</v>
      </c>
      <c r="C218" s="8" t="s">
        <v>81</v>
      </c>
      <c r="D218" s="8" t="s">
        <v>26</v>
      </c>
      <c r="E218" s="8" t="s">
        <v>16</v>
      </c>
      <c r="F218" s="5">
        <v>379.8</v>
      </c>
      <c r="G218" s="5">
        <v>26.8</v>
      </c>
      <c r="H218" t="s">
        <v>42</v>
      </c>
      <c r="I218" s="5">
        <v>15593</v>
      </c>
      <c r="J218" s="5">
        <v>16.899999999999999</v>
      </c>
      <c r="K218" t="s">
        <v>122</v>
      </c>
      <c r="L218" s="10">
        <v>2022</v>
      </c>
      <c r="M218" t="str">
        <f t="shared" si="6"/>
        <v>Low(&lt;400mm)</v>
      </c>
      <c r="N218" t="str">
        <f t="shared" si="7"/>
        <v>Low Yield(&lt;25)</v>
      </c>
    </row>
    <row r="219" spans="1:14" x14ac:dyDescent="0.3">
      <c r="A219" s="8" t="s">
        <v>321</v>
      </c>
      <c r="B219" t="s">
        <v>39</v>
      </c>
      <c r="C219" s="8" t="s">
        <v>81</v>
      </c>
      <c r="D219" s="8" t="s">
        <v>26</v>
      </c>
      <c r="E219" s="8" t="s">
        <v>33</v>
      </c>
      <c r="F219" s="5">
        <v>222.9</v>
      </c>
      <c r="G219" s="5">
        <v>26.6</v>
      </c>
      <c r="H219" t="s">
        <v>28</v>
      </c>
      <c r="I219" s="5">
        <v>9249</v>
      </c>
      <c r="J219" s="5">
        <v>8.5</v>
      </c>
      <c r="K219" t="s">
        <v>90</v>
      </c>
      <c r="L219" s="10">
        <v>2023</v>
      </c>
      <c r="M219" t="str">
        <f t="shared" si="6"/>
        <v>Low(&lt;400mm)</v>
      </c>
      <c r="N219" t="str">
        <f t="shared" si="7"/>
        <v>Low Yield(&lt;25)</v>
      </c>
    </row>
    <row r="220" spans="1:14" x14ac:dyDescent="0.3">
      <c r="A220" s="8" t="s">
        <v>322</v>
      </c>
      <c r="B220" t="s">
        <v>20</v>
      </c>
      <c r="C220" s="8" t="s">
        <v>40</v>
      </c>
      <c r="D220" s="8" t="s">
        <v>21</v>
      </c>
      <c r="E220" s="8" t="s">
        <v>41</v>
      </c>
      <c r="F220" s="5">
        <v>1129.9000000000001</v>
      </c>
      <c r="G220" s="5">
        <v>28.2</v>
      </c>
      <c r="H220" t="s">
        <v>28</v>
      </c>
      <c r="I220" s="5">
        <v>46446</v>
      </c>
      <c r="J220" s="5">
        <v>37.700000000000003</v>
      </c>
      <c r="K220" t="s">
        <v>111</v>
      </c>
      <c r="L220" s="10">
        <v>2022</v>
      </c>
      <c r="M220" t="str">
        <f t="shared" si="6"/>
        <v>High(&gt;900mm)</v>
      </c>
      <c r="N220" t="str">
        <f t="shared" si="7"/>
        <v>Medium Yield(25-40)</v>
      </c>
    </row>
    <row r="221" spans="1:14" x14ac:dyDescent="0.3">
      <c r="A221" s="8" t="s">
        <v>323</v>
      </c>
      <c r="B221" t="s">
        <v>66</v>
      </c>
      <c r="C221" s="8" t="s">
        <v>60</v>
      </c>
      <c r="D221" s="8" t="s">
        <v>15</v>
      </c>
      <c r="E221" s="8" t="s">
        <v>33</v>
      </c>
      <c r="F221" s="5">
        <v>338.2</v>
      </c>
      <c r="G221" s="5">
        <v>38.799999999999997</v>
      </c>
      <c r="H221" t="s">
        <v>34</v>
      </c>
      <c r="I221" s="5">
        <v>21033</v>
      </c>
      <c r="J221" s="5">
        <v>12.2</v>
      </c>
      <c r="K221" t="s">
        <v>165</v>
      </c>
      <c r="L221" s="10">
        <v>2021</v>
      </c>
      <c r="M221" t="str">
        <f t="shared" si="6"/>
        <v>Low(&lt;400mm)</v>
      </c>
      <c r="N221" t="str">
        <f t="shared" si="7"/>
        <v>Low Yield(&lt;25)</v>
      </c>
    </row>
    <row r="222" spans="1:14" x14ac:dyDescent="0.3">
      <c r="A222" s="8" t="s">
        <v>324</v>
      </c>
      <c r="B222" t="s">
        <v>47</v>
      </c>
      <c r="C222" s="8" t="s">
        <v>14</v>
      </c>
      <c r="D222" s="8" t="s">
        <v>15</v>
      </c>
      <c r="E222" s="8" t="s">
        <v>22</v>
      </c>
      <c r="F222" s="5">
        <v>451.7</v>
      </c>
      <c r="G222" s="5">
        <v>30.9</v>
      </c>
      <c r="H222" t="s">
        <v>17</v>
      </c>
      <c r="I222" s="5">
        <v>66854</v>
      </c>
      <c r="J222" s="5">
        <v>18.7</v>
      </c>
      <c r="K222" t="s">
        <v>45</v>
      </c>
      <c r="L222" s="10">
        <v>2021</v>
      </c>
      <c r="M222" t="str">
        <f t="shared" si="6"/>
        <v>Medium(400-900mm)</v>
      </c>
      <c r="N222" t="str">
        <f t="shared" si="7"/>
        <v>Low Yield(&lt;25)</v>
      </c>
    </row>
    <row r="223" spans="1:14" x14ac:dyDescent="0.3">
      <c r="A223" s="8" t="s">
        <v>325</v>
      </c>
      <c r="B223" t="s">
        <v>13</v>
      </c>
      <c r="C223" s="8" t="s">
        <v>70</v>
      </c>
      <c r="D223" s="8" t="s">
        <v>21</v>
      </c>
      <c r="E223" s="8" t="s">
        <v>41</v>
      </c>
      <c r="F223" s="5">
        <v>1305.7</v>
      </c>
      <c r="G223" s="5">
        <v>28.1</v>
      </c>
      <c r="H223" t="s">
        <v>42</v>
      </c>
      <c r="I223" s="5">
        <v>58765</v>
      </c>
      <c r="J223" s="5">
        <v>36</v>
      </c>
      <c r="K223" t="s">
        <v>35</v>
      </c>
      <c r="L223" s="10">
        <v>2023</v>
      </c>
      <c r="M223" t="str">
        <f t="shared" si="6"/>
        <v>High(&gt;900mm)</v>
      </c>
      <c r="N223" t="str">
        <f t="shared" si="7"/>
        <v>Medium Yield(25-40)</v>
      </c>
    </row>
    <row r="224" spans="1:14" x14ac:dyDescent="0.3">
      <c r="A224" s="8" t="s">
        <v>326</v>
      </c>
      <c r="B224" t="s">
        <v>20</v>
      </c>
      <c r="C224" s="8" t="s">
        <v>14</v>
      </c>
      <c r="D224" s="8" t="s">
        <v>21</v>
      </c>
      <c r="E224" s="8" t="s">
        <v>27</v>
      </c>
      <c r="F224" s="5">
        <v>1522.2</v>
      </c>
      <c r="G224" s="5">
        <v>29.9</v>
      </c>
      <c r="H224" t="s">
        <v>34</v>
      </c>
      <c r="I224" s="5">
        <v>9320</v>
      </c>
      <c r="J224" s="5">
        <v>30.3</v>
      </c>
      <c r="K224" t="s">
        <v>111</v>
      </c>
      <c r="L224" s="10">
        <v>2022</v>
      </c>
      <c r="M224" t="str">
        <f t="shared" si="6"/>
        <v>High(&gt;900mm)</v>
      </c>
      <c r="N224" t="str">
        <f t="shared" si="7"/>
        <v>Medium Yield(25-40)</v>
      </c>
    </row>
    <row r="225" spans="1:14" x14ac:dyDescent="0.3">
      <c r="A225" s="8" t="s">
        <v>327</v>
      </c>
      <c r="B225" t="s">
        <v>59</v>
      </c>
      <c r="C225" s="8" t="s">
        <v>32</v>
      </c>
      <c r="D225" s="8" t="s">
        <v>21</v>
      </c>
      <c r="E225" s="8" t="s">
        <v>27</v>
      </c>
      <c r="F225" s="5">
        <v>948.9</v>
      </c>
      <c r="G225" s="5">
        <v>26.1</v>
      </c>
      <c r="H225" t="s">
        <v>34</v>
      </c>
      <c r="I225" s="5">
        <v>70772</v>
      </c>
      <c r="J225" s="5">
        <v>15.9</v>
      </c>
      <c r="K225" t="s">
        <v>48</v>
      </c>
      <c r="L225" s="10">
        <v>2021</v>
      </c>
      <c r="M225" t="str">
        <f t="shared" si="6"/>
        <v>High(&gt;900mm)</v>
      </c>
      <c r="N225" t="str">
        <f t="shared" si="7"/>
        <v>Low Yield(&lt;25)</v>
      </c>
    </row>
    <row r="226" spans="1:14" x14ac:dyDescent="0.3">
      <c r="A226" s="8" t="s">
        <v>328</v>
      </c>
      <c r="B226" t="s">
        <v>31</v>
      </c>
      <c r="C226" s="8" t="s">
        <v>107</v>
      </c>
      <c r="D226" s="8" t="s">
        <v>26</v>
      </c>
      <c r="E226" s="8" t="s">
        <v>27</v>
      </c>
      <c r="F226" s="5">
        <v>321.60000000000002</v>
      </c>
      <c r="G226" s="5">
        <v>25</v>
      </c>
      <c r="H226" t="s">
        <v>34</v>
      </c>
      <c r="I226" s="5">
        <v>60671</v>
      </c>
      <c r="J226" s="5">
        <v>12</v>
      </c>
      <c r="K226" t="s">
        <v>119</v>
      </c>
      <c r="L226" s="10">
        <v>2023</v>
      </c>
      <c r="M226" t="str">
        <f t="shared" si="6"/>
        <v>Low(&lt;400mm)</v>
      </c>
      <c r="N226" t="str">
        <f t="shared" si="7"/>
        <v>Low Yield(&lt;25)</v>
      </c>
    </row>
    <row r="227" spans="1:14" x14ac:dyDescent="0.3">
      <c r="A227" s="8" t="s">
        <v>329</v>
      </c>
      <c r="B227" t="s">
        <v>87</v>
      </c>
      <c r="C227" s="8" t="s">
        <v>32</v>
      </c>
      <c r="D227" s="8" t="s">
        <v>26</v>
      </c>
      <c r="E227" s="8" t="s">
        <v>33</v>
      </c>
      <c r="F227" s="5">
        <v>388.6</v>
      </c>
      <c r="G227" s="5">
        <v>22.8</v>
      </c>
      <c r="H227" t="s">
        <v>17</v>
      </c>
      <c r="I227" s="5">
        <v>62119</v>
      </c>
      <c r="J227" s="5">
        <v>6.7</v>
      </c>
      <c r="K227" t="s">
        <v>254</v>
      </c>
      <c r="L227" s="10">
        <v>2023</v>
      </c>
      <c r="M227" t="str">
        <f t="shared" si="6"/>
        <v>Low(&lt;400mm)</v>
      </c>
      <c r="N227" t="str">
        <f t="shared" si="7"/>
        <v>Low Yield(&lt;25)</v>
      </c>
    </row>
    <row r="228" spans="1:14" x14ac:dyDescent="0.3">
      <c r="A228" s="8" t="s">
        <v>330</v>
      </c>
      <c r="B228" t="s">
        <v>31</v>
      </c>
      <c r="C228" s="8" t="s">
        <v>32</v>
      </c>
      <c r="D228" s="8" t="s">
        <v>15</v>
      </c>
      <c r="E228" s="8" t="s">
        <v>22</v>
      </c>
      <c r="F228" s="5">
        <v>268.89999999999998</v>
      </c>
      <c r="G228" s="5">
        <v>40.799999999999997</v>
      </c>
      <c r="H228" t="s">
        <v>42</v>
      </c>
      <c r="I228" s="5">
        <v>28874</v>
      </c>
      <c r="J228" s="5">
        <v>18.5</v>
      </c>
      <c r="K228" t="s">
        <v>111</v>
      </c>
      <c r="L228" s="10">
        <v>2022</v>
      </c>
      <c r="M228" t="str">
        <f t="shared" si="6"/>
        <v>Low(&lt;400mm)</v>
      </c>
      <c r="N228" t="str">
        <f t="shared" si="7"/>
        <v>Low Yield(&lt;25)</v>
      </c>
    </row>
    <row r="229" spans="1:14" x14ac:dyDescent="0.3">
      <c r="A229" s="8" t="s">
        <v>331</v>
      </c>
      <c r="B229" t="s">
        <v>47</v>
      </c>
      <c r="C229" s="8" t="s">
        <v>14</v>
      </c>
      <c r="D229" s="8" t="s">
        <v>21</v>
      </c>
      <c r="E229" s="8" t="s">
        <v>16</v>
      </c>
      <c r="F229" s="5">
        <v>815.7</v>
      </c>
      <c r="G229" s="5">
        <v>26.3</v>
      </c>
      <c r="H229" t="s">
        <v>28</v>
      </c>
      <c r="I229" s="5">
        <v>65924</v>
      </c>
      <c r="J229" s="5">
        <v>22.9</v>
      </c>
      <c r="K229" t="s">
        <v>48</v>
      </c>
      <c r="L229" s="10">
        <v>2021</v>
      </c>
      <c r="M229" t="str">
        <f t="shared" si="6"/>
        <v>Medium(400-900mm)</v>
      </c>
      <c r="N229" t="str">
        <f t="shared" si="7"/>
        <v>Low Yield(&lt;25)</v>
      </c>
    </row>
    <row r="230" spans="1:14" x14ac:dyDescent="0.3">
      <c r="A230" s="8" t="s">
        <v>332</v>
      </c>
      <c r="B230" t="s">
        <v>66</v>
      </c>
      <c r="C230" s="8" t="s">
        <v>70</v>
      </c>
      <c r="D230" s="8" t="s">
        <v>15</v>
      </c>
      <c r="E230" s="8" t="s">
        <v>41</v>
      </c>
      <c r="F230" s="5">
        <v>0</v>
      </c>
      <c r="G230" s="5">
        <v>40.200000000000003</v>
      </c>
      <c r="H230" t="s">
        <v>34</v>
      </c>
      <c r="I230" s="5">
        <v>37556</v>
      </c>
      <c r="J230" s="5">
        <v>18.3</v>
      </c>
      <c r="K230" t="s">
        <v>23</v>
      </c>
      <c r="L230" s="10">
        <v>2023</v>
      </c>
      <c r="M230" t="str">
        <f t="shared" si="6"/>
        <v>Low(&lt;400mm)</v>
      </c>
      <c r="N230" t="str">
        <f t="shared" si="7"/>
        <v>Low Yield(&lt;25)</v>
      </c>
    </row>
    <row r="231" spans="1:14" x14ac:dyDescent="0.3">
      <c r="A231" s="8" t="s">
        <v>333</v>
      </c>
      <c r="B231" t="s">
        <v>13</v>
      </c>
      <c r="C231" s="8" t="s">
        <v>81</v>
      </c>
      <c r="D231" s="8" t="s">
        <v>21</v>
      </c>
      <c r="E231" s="8" t="s">
        <v>22</v>
      </c>
      <c r="F231" s="5">
        <v>1237.0999999999999</v>
      </c>
      <c r="G231" s="5">
        <v>33.200000000000003</v>
      </c>
      <c r="H231" t="s">
        <v>34</v>
      </c>
      <c r="I231" s="5">
        <v>54598</v>
      </c>
      <c r="J231" s="5">
        <v>43.4</v>
      </c>
      <c r="K231" t="s">
        <v>55</v>
      </c>
      <c r="L231" s="10">
        <v>2022</v>
      </c>
      <c r="M231" t="str">
        <f t="shared" si="6"/>
        <v>High(&gt;900mm)</v>
      </c>
      <c r="N231" t="str">
        <f t="shared" si="7"/>
        <v>High Yield(40-55)</v>
      </c>
    </row>
    <row r="232" spans="1:14" x14ac:dyDescent="0.3">
      <c r="A232" s="8" t="s">
        <v>334</v>
      </c>
      <c r="B232" t="s">
        <v>31</v>
      </c>
      <c r="C232" s="8" t="s">
        <v>14</v>
      </c>
      <c r="D232" s="8" t="s">
        <v>15</v>
      </c>
      <c r="E232" s="8" t="s">
        <v>16</v>
      </c>
      <c r="F232" s="5">
        <v>435.1</v>
      </c>
      <c r="G232" s="5">
        <v>35.4</v>
      </c>
      <c r="H232" t="s">
        <v>28</v>
      </c>
      <c r="I232" s="5">
        <v>35397</v>
      </c>
      <c r="J232" s="5">
        <v>17.600000000000001</v>
      </c>
      <c r="K232" t="s">
        <v>254</v>
      </c>
      <c r="L232" s="10">
        <v>2021</v>
      </c>
      <c r="M232" t="str">
        <f t="shared" si="6"/>
        <v>Medium(400-900mm)</v>
      </c>
      <c r="N232" t="str">
        <f t="shared" si="7"/>
        <v>Low Yield(&lt;25)</v>
      </c>
    </row>
    <row r="233" spans="1:14" x14ac:dyDescent="0.3">
      <c r="A233" s="8" t="s">
        <v>335</v>
      </c>
      <c r="B233" t="s">
        <v>62</v>
      </c>
      <c r="C233" s="8" t="s">
        <v>107</v>
      </c>
      <c r="D233" s="8" t="s">
        <v>21</v>
      </c>
      <c r="E233" s="8" t="s">
        <v>27</v>
      </c>
      <c r="F233" s="5">
        <v>1095.4000000000001</v>
      </c>
      <c r="G233" s="5">
        <v>26.7</v>
      </c>
      <c r="H233" t="s">
        <v>17</v>
      </c>
      <c r="I233" s="5">
        <v>14317</v>
      </c>
      <c r="J233" s="5">
        <v>17.100000000000001</v>
      </c>
      <c r="K233" t="s">
        <v>93</v>
      </c>
      <c r="L233" s="10">
        <v>2023</v>
      </c>
      <c r="M233" t="str">
        <f t="shared" si="6"/>
        <v>High(&gt;900mm)</v>
      </c>
      <c r="N233" t="str">
        <f t="shared" si="7"/>
        <v>Low Yield(&lt;25)</v>
      </c>
    </row>
    <row r="234" spans="1:14" x14ac:dyDescent="0.3">
      <c r="A234" s="8" t="s">
        <v>336</v>
      </c>
      <c r="B234" t="s">
        <v>59</v>
      </c>
      <c r="C234" s="8" t="s">
        <v>107</v>
      </c>
      <c r="D234" s="8" t="s">
        <v>26</v>
      </c>
      <c r="E234" s="8" t="s">
        <v>16</v>
      </c>
      <c r="F234" s="5">
        <v>253.3</v>
      </c>
      <c r="G234" s="5">
        <v>18.100000000000001</v>
      </c>
      <c r="H234" t="s">
        <v>34</v>
      </c>
      <c r="I234" s="5">
        <v>42245</v>
      </c>
      <c r="J234" s="5">
        <v>12.2</v>
      </c>
      <c r="K234" t="s">
        <v>79</v>
      </c>
      <c r="L234" s="10">
        <v>2021</v>
      </c>
      <c r="M234" t="str">
        <f t="shared" si="6"/>
        <v>Low(&lt;400mm)</v>
      </c>
      <c r="N234" t="str">
        <f t="shared" si="7"/>
        <v>Low Yield(&lt;25)</v>
      </c>
    </row>
    <row r="235" spans="1:14" x14ac:dyDescent="0.3">
      <c r="A235" s="8" t="s">
        <v>337</v>
      </c>
      <c r="B235" t="s">
        <v>13</v>
      </c>
      <c r="C235" s="8" t="s">
        <v>70</v>
      </c>
      <c r="D235" s="8" t="s">
        <v>26</v>
      </c>
      <c r="E235" s="8" t="s">
        <v>33</v>
      </c>
      <c r="F235" s="5">
        <v>478.5</v>
      </c>
      <c r="G235" s="5">
        <v>23.1</v>
      </c>
      <c r="H235" t="s">
        <v>17</v>
      </c>
      <c r="I235" s="5">
        <v>10022</v>
      </c>
      <c r="J235" s="5">
        <v>11</v>
      </c>
      <c r="K235" t="s">
        <v>18</v>
      </c>
      <c r="L235" s="10">
        <v>2023</v>
      </c>
      <c r="M235" t="str">
        <f t="shared" si="6"/>
        <v>Medium(400-900mm)</v>
      </c>
      <c r="N235" t="str">
        <f t="shared" si="7"/>
        <v>Low Yield(&lt;25)</v>
      </c>
    </row>
    <row r="236" spans="1:14" x14ac:dyDescent="0.3">
      <c r="A236" s="8" t="s">
        <v>338</v>
      </c>
      <c r="B236" t="s">
        <v>62</v>
      </c>
      <c r="C236" s="8" t="s">
        <v>81</v>
      </c>
      <c r="D236" s="8" t="s">
        <v>26</v>
      </c>
      <c r="E236" s="8" t="s">
        <v>22</v>
      </c>
      <c r="F236" s="5">
        <v>345.9</v>
      </c>
      <c r="G236" s="5">
        <v>21.9</v>
      </c>
      <c r="H236" t="s">
        <v>17</v>
      </c>
      <c r="I236" s="5">
        <v>63813</v>
      </c>
      <c r="J236" s="5">
        <v>17.100000000000001</v>
      </c>
      <c r="K236" t="s">
        <v>82</v>
      </c>
      <c r="L236" s="10">
        <v>2023</v>
      </c>
      <c r="M236" t="str">
        <f t="shared" si="6"/>
        <v>Low(&lt;400mm)</v>
      </c>
      <c r="N236" t="str">
        <f t="shared" si="7"/>
        <v>Low Yield(&lt;25)</v>
      </c>
    </row>
    <row r="237" spans="1:14" x14ac:dyDescent="0.3">
      <c r="A237" s="8" t="s">
        <v>339</v>
      </c>
      <c r="B237" t="s">
        <v>47</v>
      </c>
      <c r="C237" s="8" t="s">
        <v>70</v>
      </c>
      <c r="D237" s="8" t="s">
        <v>15</v>
      </c>
      <c r="E237" s="8" t="s">
        <v>33</v>
      </c>
      <c r="F237" s="5">
        <v>250.9</v>
      </c>
      <c r="G237" s="5">
        <v>33.200000000000003</v>
      </c>
      <c r="H237" t="s">
        <v>34</v>
      </c>
      <c r="I237" s="5">
        <v>45971</v>
      </c>
      <c r="J237" s="5">
        <v>5</v>
      </c>
      <c r="K237" t="s">
        <v>254</v>
      </c>
      <c r="L237" s="10">
        <v>2022</v>
      </c>
      <c r="M237" t="str">
        <f t="shared" si="6"/>
        <v>Low(&lt;400mm)</v>
      </c>
      <c r="N237" t="str">
        <f t="shared" si="7"/>
        <v>Low Yield(&lt;25)</v>
      </c>
    </row>
    <row r="238" spans="1:14" x14ac:dyDescent="0.3">
      <c r="A238" s="8" t="s">
        <v>340</v>
      </c>
      <c r="B238" t="s">
        <v>20</v>
      </c>
      <c r="C238" s="8" t="s">
        <v>40</v>
      </c>
      <c r="D238" s="8" t="s">
        <v>26</v>
      </c>
      <c r="E238" s="8" t="s">
        <v>22</v>
      </c>
      <c r="F238" s="5">
        <v>380.6</v>
      </c>
      <c r="G238" s="5">
        <v>27.4</v>
      </c>
      <c r="H238" t="s">
        <v>42</v>
      </c>
      <c r="I238" s="5">
        <v>53723</v>
      </c>
      <c r="J238" s="5">
        <v>14.5</v>
      </c>
      <c r="K238" t="s">
        <v>79</v>
      </c>
      <c r="L238" s="10">
        <v>2021</v>
      </c>
      <c r="M238" t="str">
        <f t="shared" si="6"/>
        <v>Low(&lt;400mm)</v>
      </c>
      <c r="N238" t="str">
        <f t="shared" si="7"/>
        <v>Low Yield(&lt;25)</v>
      </c>
    </row>
    <row r="239" spans="1:14" x14ac:dyDescent="0.3">
      <c r="A239" s="8" t="s">
        <v>341</v>
      </c>
      <c r="B239" t="s">
        <v>66</v>
      </c>
      <c r="C239" s="8" t="s">
        <v>14</v>
      </c>
      <c r="D239" s="8" t="s">
        <v>26</v>
      </c>
      <c r="E239" s="8" t="s">
        <v>16</v>
      </c>
      <c r="F239" s="5">
        <v>620.79999999999995</v>
      </c>
      <c r="G239" s="5">
        <v>21.8</v>
      </c>
      <c r="H239" t="s">
        <v>34</v>
      </c>
      <c r="I239" s="5">
        <v>41897</v>
      </c>
      <c r="J239" s="5">
        <v>16.2</v>
      </c>
      <c r="K239" t="s">
        <v>119</v>
      </c>
      <c r="L239" s="10">
        <v>2023</v>
      </c>
      <c r="M239" t="str">
        <f t="shared" si="6"/>
        <v>Medium(400-900mm)</v>
      </c>
      <c r="N239" t="str">
        <f t="shared" si="7"/>
        <v>Low Yield(&lt;25)</v>
      </c>
    </row>
    <row r="240" spans="1:14" x14ac:dyDescent="0.3">
      <c r="A240" s="8" t="s">
        <v>342</v>
      </c>
      <c r="B240" t="s">
        <v>59</v>
      </c>
      <c r="C240" s="8" t="s">
        <v>40</v>
      </c>
      <c r="D240" s="8" t="s">
        <v>26</v>
      </c>
      <c r="E240" s="8" t="s">
        <v>27</v>
      </c>
      <c r="F240" s="5">
        <v>673.6</v>
      </c>
      <c r="G240" s="5">
        <v>20</v>
      </c>
      <c r="H240" t="s">
        <v>34</v>
      </c>
      <c r="I240" s="5">
        <v>21678</v>
      </c>
      <c r="J240" s="5">
        <v>13</v>
      </c>
      <c r="K240" t="s">
        <v>209</v>
      </c>
      <c r="L240" s="10">
        <v>2022</v>
      </c>
      <c r="M240" t="str">
        <f t="shared" si="6"/>
        <v>Medium(400-900mm)</v>
      </c>
      <c r="N240" t="str">
        <f t="shared" si="7"/>
        <v>Low Yield(&lt;25)</v>
      </c>
    </row>
    <row r="241" spans="1:14" x14ac:dyDescent="0.3">
      <c r="A241" s="8" t="s">
        <v>343</v>
      </c>
      <c r="B241" t="s">
        <v>84</v>
      </c>
      <c r="C241" s="8" t="s">
        <v>25</v>
      </c>
      <c r="D241" s="8" t="s">
        <v>26</v>
      </c>
      <c r="E241" s="8" t="s">
        <v>33</v>
      </c>
      <c r="F241" s="5">
        <v>340.2</v>
      </c>
      <c r="G241" s="5">
        <v>25.9</v>
      </c>
      <c r="H241" t="s">
        <v>34</v>
      </c>
      <c r="I241" s="5">
        <v>16769</v>
      </c>
      <c r="J241" s="5">
        <v>10.7</v>
      </c>
      <c r="K241" t="s">
        <v>90</v>
      </c>
      <c r="L241" s="10">
        <v>2023</v>
      </c>
      <c r="M241" t="str">
        <f t="shared" si="6"/>
        <v>Low(&lt;400mm)</v>
      </c>
      <c r="N241" t="str">
        <f t="shared" si="7"/>
        <v>Low Yield(&lt;25)</v>
      </c>
    </row>
    <row r="242" spans="1:14" x14ac:dyDescent="0.3">
      <c r="A242" s="8" t="s">
        <v>344</v>
      </c>
      <c r="B242" t="s">
        <v>59</v>
      </c>
      <c r="C242" s="8" t="s">
        <v>14</v>
      </c>
      <c r="D242" s="8" t="s">
        <v>15</v>
      </c>
      <c r="E242" s="8" t="s">
        <v>33</v>
      </c>
      <c r="F242" s="5">
        <v>482.9</v>
      </c>
      <c r="G242" s="5">
        <v>32.5</v>
      </c>
      <c r="H242" t="s">
        <v>34</v>
      </c>
      <c r="I242" s="5">
        <v>72009</v>
      </c>
      <c r="J242" s="5">
        <v>8.3000000000000007</v>
      </c>
      <c r="K242" t="s">
        <v>77</v>
      </c>
      <c r="L242" s="10">
        <v>2023</v>
      </c>
      <c r="M242" t="str">
        <f t="shared" si="6"/>
        <v>Medium(400-900mm)</v>
      </c>
      <c r="N242" t="str">
        <f t="shared" si="7"/>
        <v>Low Yield(&lt;25)</v>
      </c>
    </row>
    <row r="243" spans="1:14" x14ac:dyDescent="0.3">
      <c r="A243" s="8" t="s">
        <v>345</v>
      </c>
      <c r="B243" t="s">
        <v>84</v>
      </c>
      <c r="C243" s="8" t="s">
        <v>70</v>
      </c>
      <c r="D243" s="8" t="s">
        <v>15</v>
      </c>
      <c r="E243" s="8" t="s">
        <v>16</v>
      </c>
      <c r="F243" s="5">
        <v>272.60000000000002</v>
      </c>
      <c r="G243" s="5">
        <v>37.9</v>
      </c>
      <c r="H243" t="s">
        <v>42</v>
      </c>
      <c r="I243" s="5">
        <v>68759</v>
      </c>
      <c r="J243" s="5">
        <v>5.7</v>
      </c>
      <c r="K243" t="s">
        <v>55</v>
      </c>
      <c r="L243" s="10">
        <v>2022</v>
      </c>
      <c r="M243" t="str">
        <f t="shared" si="6"/>
        <v>Low(&lt;400mm)</v>
      </c>
      <c r="N243" t="str">
        <f t="shared" si="7"/>
        <v>Low Yield(&lt;25)</v>
      </c>
    </row>
    <row r="244" spans="1:14" x14ac:dyDescent="0.3">
      <c r="A244" s="8" t="s">
        <v>346</v>
      </c>
      <c r="B244" t="s">
        <v>62</v>
      </c>
      <c r="C244" s="8" t="s">
        <v>107</v>
      </c>
      <c r="D244" s="8" t="s">
        <v>15</v>
      </c>
      <c r="E244" s="8" t="s">
        <v>27</v>
      </c>
      <c r="F244" s="5">
        <v>477</v>
      </c>
      <c r="G244" s="5">
        <v>40.4</v>
      </c>
      <c r="H244" t="s">
        <v>42</v>
      </c>
      <c r="I244" s="5">
        <v>49861</v>
      </c>
      <c r="J244" s="5">
        <v>13.8</v>
      </c>
      <c r="K244" t="s">
        <v>43</v>
      </c>
      <c r="L244" s="10">
        <v>2023</v>
      </c>
      <c r="M244" t="str">
        <f t="shared" si="6"/>
        <v>Medium(400-900mm)</v>
      </c>
      <c r="N244" t="str">
        <f t="shared" si="7"/>
        <v>Low Yield(&lt;25)</v>
      </c>
    </row>
    <row r="245" spans="1:14" x14ac:dyDescent="0.3">
      <c r="A245" s="8" t="s">
        <v>347</v>
      </c>
      <c r="B245" t="s">
        <v>47</v>
      </c>
      <c r="C245" s="8" t="s">
        <v>32</v>
      </c>
      <c r="D245" s="8" t="s">
        <v>21</v>
      </c>
      <c r="E245" s="8" t="s">
        <v>41</v>
      </c>
      <c r="F245" s="5">
        <v>1457.6</v>
      </c>
      <c r="G245" s="5">
        <v>27.9</v>
      </c>
      <c r="H245" t="s">
        <v>17</v>
      </c>
      <c r="I245" s="5">
        <v>51368</v>
      </c>
      <c r="J245" s="5">
        <v>46.3</v>
      </c>
      <c r="K245" t="s">
        <v>119</v>
      </c>
      <c r="L245" s="10">
        <v>2022</v>
      </c>
      <c r="M245" t="str">
        <f t="shared" si="6"/>
        <v>High(&gt;900mm)</v>
      </c>
      <c r="N245" t="str">
        <f t="shared" si="7"/>
        <v>High Yield(40-55)</v>
      </c>
    </row>
    <row r="246" spans="1:14" x14ac:dyDescent="0.3">
      <c r="A246" s="8" t="s">
        <v>348</v>
      </c>
      <c r="B246" t="s">
        <v>31</v>
      </c>
      <c r="C246" s="8" t="s">
        <v>107</v>
      </c>
      <c r="D246" s="8" t="s">
        <v>21</v>
      </c>
      <c r="E246" s="8" t="s">
        <v>22</v>
      </c>
      <c r="F246" s="5">
        <v>898.6</v>
      </c>
      <c r="G246" s="5">
        <v>26.4</v>
      </c>
      <c r="H246" t="s">
        <v>28</v>
      </c>
      <c r="I246" s="5">
        <v>42325</v>
      </c>
      <c r="J246" s="5">
        <v>31.4</v>
      </c>
      <c r="K246" t="s">
        <v>130</v>
      </c>
      <c r="L246" s="10">
        <v>2023</v>
      </c>
      <c r="M246" t="str">
        <f t="shared" si="6"/>
        <v>Medium(400-900mm)</v>
      </c>
      <c r="N246" t="str">
        <f t="shared" si="7"/>
        <v>Medium Yield(25-40)</v>
      </c>
    </row>
    <row r="247" spans="1:14" x14ac:dyDescent="0.3">
      <c r="A247" s="8" t="s">
        <v>349</v>
      </c>
      <c r="B247" t="s">
        <v>62</v>
      </c>
      <c r="C247" s="8" t="s">
        <v>70</v>
      </c>
      <c r="D247" s="8" t="s">
        <v>26</v>
      </c>
      <c r="E247" s="8" t="s">
        <v>22</v>
      </c>
      <c r="F247" s="5">
        <v>441.4</v>
      </c>
      <c r="G247" s="5">
        <v>21</v>
      </c>
      <c r="H247" t="s">
        <v>17</v>
      </c>
      <c r="I247" s="5">
        <v>16937</v>
      </c>
      <c r="J247" s="5">
        <v>23.7</v>
      </c>
      <c r="K247" t="s">
        <v>29</v>
      </c>
      <c r="L247" s="10">
        <v>2022</v>
      </c>
      <c r="M247" t="str">
        <f t="shared" si="6"/>
        <v>Medium(400-900mm)</v>
      </c>
      <c r="N247" t="str">
        <f t="shared" si="7"/>
        <v>Low Yield(&lt;25)</v>
      </c>
    </row>
    <row r="248" spans="1:14" x14ac:dyDescent="0.3">
      <c r="A248" s="8" t="s">
        <v>350</v>
      </c>
      <c r="B248" t="s">
        <v>66</v>
      </c>
      <c r="C248" s="8" t="s">
        <v>81</v>
      </c>
      <c r="D248" s="8" t="s">
        <v>26</v>
      </c>
      <c r="E248" s="8" t="s">
        <v>41</v>
      </c>
      <c r="F248" s="5">
        <v>460.6</v>
      </c>
      <c r="G248" s="5">
        <v>21.5</v>
      </c>
      <c r="H248" t="s">
        <v>17</v>
      </c>
      <c r="I248" s="5">
        <v>41739</v>
      </c>
      <c r="J248" s="5">
        <v>20.3</v>
      </c>
      <c r="K248" t="s">
        <v>209</v>
      </c>
      <c r="L248" s="10">
        <v>2021</v>
      </c>
      <c r="M248" t="str">
        <f t="shared" si="6"/>
        <v>Medium(400-900mm)</v>
      </c>
      <c r="N248" t="str">
        <f t="shared" si="7"/>
        <v>Low Yield(&lt;25)</v>
      </c>
    </row>
    <row r="249" spans="1:14" x14ac:dyDescent="0.3">
      <c r="A249" s="8" t="s">
        <v>351</v>
      </c>
      <c r="B249" t="s">
        <v>66</v>
      </c>
      <c r="C249" s="8" t="s">
        <v>14</v>
      </c>
      <c r="D249" s="8" t="s">
        <v>15</v>
      </c>
      <c r="E249" s="8" t="s">
        <v>22</v>
      </c>
      <c r="F249" s="5">
        <v>206.8</v>
      </c>
      <c r="G249" s="5">
        <v>34.1</v>
      </c>
      <c r="H249" t="s">
        <v>17</v>
      </c>
      <c r="I249" s="5">
        <v>60140</v>
      </c>
      <c r="J249" s="5">
        <v>9.1</v>
      </c>
      <c r="K249" t="s">
        <v>50</v>
      </c>
      <c r="L249" s="10">
        <v>2021</v>
      </c>
      <c r="M249" t="str">
        <f t="shared" si="6"/>
        <v>Low(&lt;400mm)</v>
      </c>
      <c r="N249" t="str">
        <f t="shared" si="7"/>
        <v>Low Yield(&lt;25)</v>
      </c>
    </row>
    <row r="250" spans="1:14" x14ac:dyDescent="0.3">
      <c r="A250" s="8" t="s">
        <v>352</v>
      </c>
      <c r="B250" t="s">
        <v>47</v>
      </c>
      <c r="C250" s="8" t="s">
        <v>70</v>
      </c>
      <c r="D250" s="8" t="s">
        <v>15</v>
      </c>
      <c r="E250" s="8" t="s">
        <v>41</v>
      </c>
      <c r="F250" s="5">
        <v>299.3</v>
      </c>
      <c r="G250" s="5">
        <v>35.1</v>
      </c>
      <c r="H250" t="s">
        <v>42</v>
      </c>
      <c r="I250" s="5">
        <v>25853</v>
      </c>
      <c r="J250" s="5">
        <v>13</v>
      </c>
      <c r="K250" t="s">
        <v>225</v>
      </c>
      <c r="L250" s="10">
        <v>2021</v>
      </c>
      <c r="M250" t="str">
        <f t="shared" si="6"/>
        <v>Low(&lt;400mm)</v>
      </c>
      <c r="N250" t="str">
        <f t="shared" si="7"/>
        <v>Low Yield(&lt;25)</v>
      </c>
    </row>
    <row r="251" spans="1:14" x14ac:dyDescent="0.3">
      <c r="A251" s="8" t="s">
        <v>353</v>
      </c>
      <c r="B251" t="s">
        <v>20</v>
      </c>
      <c r="C251" s="8" t="s">
        <v>107</v>
      </c>
      <c r="D251" s="8" t="s">
        <v>21</v>
      </c>
      <c r="E251" s="8" t="s">
        <v>27</v>
      </c>
      <c r="F251" s="5">
        <v>1683.1</v>
      </c>
      <c r="G251" s="5">
        <v>28.9</v>
      </c>
      <c r="H251" t="s">
        <v>42</v>
      </c>
      <c r="I251" s="5">
        <v>37940</v>
      </c>
      <c r="J251" s="5">
        <v>31.7</v>
      </c>
      <c r="K251" t="s">
        <v>85</v>
      </c>
      <c r="L251" s="10">
        <v>2022</v>
      </c>
      <c r="M251" t="str">
        <f t="shared" si="6"/>
        <v>High(&gt;900mm)</v>
      </c>
      <c r="N251" t="str">
        <f t="shared" si="7"/>
        <v>Medium Yield(25-40)</v>
      </c>
    </row>
    <row r="252" spans="1:14" x14ac:dyDescent="0.3">
      <c r="A252" s="8" t="s">
        <v>354</v>
      </c>
      <c r="B252" t="s">
        <v>13</v>
      </c>
      <c r="C252" s="8" t="s">
        <v>32</v>
      </c>
      <c r="D252" s="8" t="s">
        <v>15</v>
      </c>
      <c r="E252" s="8" t="s">
        <v>41</v>
      </c>
      <c r="F252" s="5">
        <v>309.7</v>
      </c>
      <c r="G252" s="5">
        <v>32.4</v>
      </c>
      <c r="H252" t="s">
        <v>17</v>
      </c>
      <c r="I252" s="5">
        <v>28201</v>
      </c>
      <c r="J252" s="5">
        <v>17.899999999999999</v>
      </c>
      <c r="K252" t="s">
        <v>180</v>
      </c>
      <c r="L252" s="10">
        <v>2023</v>
      </c>
      <c r="M252" t="str">
        <f t="shared" si="6"/>
        <v>Low(&lt;400mm)</v>
      </c>
      <c r="N252" t="str">
        <f t="shared" si="7"/>
        <v>Low Yield(&lt;25)</v>
      </c>
    </row>
    <row r="253" spans="1:14" x14ac:dyDescent="0.3">
      <c r="A253" s="8" t="s">
        <v>355</v>
      </c>
      <c r="B253" t="s">
        <v>31</v>
      </c>
      <c r="C253" s="8" t="s">
        <v>107</v>
      </c>
      <c r="D253" s="8" t="s">
        <v>15</v>
      </c>
      <c r="E253" s="8" t="s">
        <v>33</v>
      </c>
      <c r="F253" s="5">
        <v>376.1</v>
      </c>
      <c r="G253" s="5">
        <v>34.200000000000003</v>
      </c>
      <c r="H253" t="s">
        <v>42</v>
      </c>
      <c r="I253" s="5">
        <v>55537</v>
      </c>
      <c r="J253" s="5">
        <v>13.8</v>
      </c>
      <c r="K253" t="s">
        <v>93</v>
      </c>
      <c r="L253" s="10">
        <v>2022</v>
      </c>
      <c r="M253" t="str">
        <f t="shared" si="6"/>
        <v>Low(&lt;400mm)</v>
      </c>
      <c r="N253" t="str">
        <f t="shared" si="7"/>
        <v>Low Yield(&lt;25)</v>
      </c>
    </row>
    <row r="254" spans="1:14" x14ac:dyDescent="0.3">
      <c r="A254" s="8" t="s">
        <v>356</v>
      </c>
      <c r="B254" t="s">
        <v>62</v>
      </c>
      <c r="C254" s="8" t="s">
        <v>32</v>
      </c>
      <c r="D254" s="8" t="s">
        <v>15</v>
      </c>
      <c r="E254" s="8" t="s">
        <v>41</v>
      </c>
      <c r="F254" s="5">
        <v>294</v>
      </c>
      <c r="G254" s="5">
        <v>32.9</v>
      </c>
      <c r="H254" t="s">
        <v>17</v>
      </c>
      <c r="I254" s="5">
        <v>22094</v>
      </c>
      <c r="J254" s="5">
        <v>0</v>
      </c>
      <c r="K254" t="s">
        <v>53</v>
      </c>
      <c r="L254" s="10">
        <v>2022</v>
      </c>
      <c r="M254" t="str">
        <f t="shared" si="6"/>
        <v>Low(&lt;400mm)</v>
      </c>
      <c r="N254" t="str">
        <f t="shared" si="7"/>
        <v>Low Yield(&lt;25)</v>
      </c>
    </row>
    <row r="255" spans="1:14" x14ac:dyDescent="0.3">
      <c r="A255" s="8" t="s">
        <v>358</v>
      </c>
      <c r="B255" t="s">
        <v>20</v>
      </c>
      <c r="C255" s="8" t="s">
        <v>70</v>
      </c>
      <c r="D255" s="8" t="s">
        <v>15</v>
      </c>
      <c r="E255" s="8" t="s">
        <v>33</v>
      </c>
      <c r="F255" s="5">
        <v>326.89999999999998</v>
      </c>
      <c r="G255" s="5">
        <v>35.799999999999997</v>
      </c>
      <c r="H255" t="s">
        <v>28</v>
      </c>
      <c r="I255" s="5">
        <v>50728</v>
      </c>
      <c r="J255" s="5">
        <v>9.6999999999999993</v>
      </c>
      <c r="K255" t="s">
        <v>102</v>
      </c>
      <c r="L255" s="10">
        <v>2021</v>
      </c>
      <c r="M255" t="str">
        <f t="shared" si="6"/>
        <v>Low(&lt;400mm)</v>
      </c>
      <c r="N255" t="str">
        <f t="shared" si="7"/>
        <v>Low Yield(&lt;25)</v>
      </c>
    </row>
    <row r="256" spans="1:14" x14ac:dyDescent="0.3">
      <c r="A256" s="8" t="s">
        <v>359</v>
      </c>
      <c r="B256" t="s">
        <v>31</v>
      </c>
      <c r="C256" s="8" t="s">
        <v>60</v>
      </c>
      <c r="D256" s="8" t="s">
        <v>15</v>
      </c>
      <c r="E256" s="8" t="s">
        <v>22</v>
      </c>
      <c r="F256" s="5">
        <v>459.7</v>
      </c>
      <c r="G256" s="5">
        <v>41.4</v>
      </c>
      <c r="H256" t="s">
        <v>42</v>
      </c>
      <c r="I256" s="5">
        <v>18513</v>
      </c>
      <c r="J256" s="5">
        <v>22.9</v>
      </c>
      <c r="K256" t="s">
        <v>266</v>
      </c>
      <c r="L256" s="10">
        <v>2023</v>
      </c>
      <c r="M256" t="str">
        <f t="shared" si="6"/>
        <v>Medium(400-900mm)</v>
      </c>
      <c r="N256" t="str">
        <f t="shared" si="7"/>
        <v>Low Yield(&lt;25)</v>
      </c>
    </row>
    <row r="257" spans="1:14" x14ac:dyDescent="0.3">
      <c r="A257" s="8" t="s">
        <v>360</v>
      </c>
      <c r="B257" t="s">
        <v>84</v>
      </c>
      <c r="C257" s="8" t="s">
        <v>107</v>
      </c>
      <c r="D257" s="8" t="s">
        <v>15</v>
      </c>
      <c r="E257" s="8" t="s">
        <v>33</v>
      </c>
      <c r="F257" s="5">
        <v>324.7</v>
      </c>
      <c r="G257" s="5">
        <v>0</v>
      </c>
      <c r="H257" t="s">
        <v>42</v>
      </c>
      <c r="I257" s="5">
        <v>20879</v>
      </c>
      <c r="J257" s="5">
        <v>10.4</v>
      </c>
      <c r="K257" t="s">
        <v>68</v>
      </c>
      <c r="L257" s="10">
        <v>2021</v>
      </c>
      <c r="M257" t="str">
        <f t="shared" si="6"/>
        <v>Low(&lt;400mm)</v>
      </c>
      <c r="N257" t="str">
        <f t="shared" si="7"/>
        <v>Low Yield(&lt;25)</v>
      </c>
    </row>
    <row r="258" spans="1:14" x14ac:dyDescent="0.3">
      <c r="A258" s="8" t="s">
        <v>361</v>
      </c>
      <c r="B258" t="s">
        <v>66</v>
      </c>
      <c r="C258" s="8" t="s">
        <v>14</v>
      </c>
      <c r="D258" s="8" t="s">
        <v>26</v>
      </c>
      <c r="E258" s="8" t="s">
        <v>41</v>
      </c>
      <c r="F258" s="5">
        <v>468.8</v>
      </c>
      <c r="G258" s="5">
        <v>19.7</v>
      </c>
      <c r="H258" t="s">
        <v>42</v>
      </c>
      <c r="I258" s="5">
        <v>51555</v>
      </c>
      <c r="J258" s="5">
        <v>21.2</v>
      </c>
      <c r="K258" t="s">
        <v>165</v>
      </c>
      <c r="L258" s="10">
        <v>2023</v>
      </c>
      <c r="M258" t="str">
        <f t="shared" si="6"/>
        <v>Medium(400-900mm)</v>
      </c>
      <c r="N258" t="str">
        <f t="shared" si="7"/>
        <v>Low Yield(&lt;25)</v>
      </c>
    </row>
    <row r="259" spans="1:14" x14ac:dyDescent="0.3">
      <c r="A259" s="8" t="s">
        <v>362</v>
      </c>
      <c r="B259" t="s">
        <v>47</v>
      </c>
      <c r="C259" s="8" t="s">
        <v>32</v>
      </c>
      <c r="D259" s="8" t="s">
        <v>15</v>
      </c>
      <c r="E259" s="8" t="s">
        <v>22</v>
      </c>
      <c r="F259" s="5">
        <v>280.39999999999998</v>
      </c>
      <c r="G259" s="5">
        <v>36.5</v>
      </c>
      <c r="H259" t="s">
        <v>34</v>
      </c>
      <c r="I259" s="5">
        <v>49737</v>
      </c>
      <c r="J259" s="5">
        <v>17.2</v>
      </c>
      <c r="K259" t="s">
        <v>68</v>
      </c>
      <c r="L259" s="10">
        <v>2023</v>
      </c>
      <c r="M259" t="str">
        <f t="shared" ref="M259:M301" si="8">IF(F259&lt;400,"Low(&lt;400mm)",IF(AND(F259&gt;=400,F259&lt;=900),"Medium(400-900mm)","High(&gt;900mm)"))</f>
        <v>Low(&lt;400mm)</v>
      </c>
      <c r="N259" t="str">
        <f t="shared" ref="N259:N301" si="9">IF(J259&lt;25,"Low Yield(&lt;25)",IF(AND(J259&gt;=25,J259&lt;=40),"Medium Yield(25-40)",IF(AND(J259&gt;40,J259&lt;=55),"High Yield(40-55)","Exceptional Yield(&gt;55)")))</f>
        <v>Low Yield(&lt;25)</v>
      </c>
    </row>
    <row r="260" spans="1:14" x14ac:dyDescent="0.3">
      <c r="A260" s="8" t="s">
        <v>363</v>
      </c>
      <c r="B260" t="s">
        <v>84</v>
      </c>
      <c r="C260" s="8" t="s">
        <v>25</v>
      </c>
      <c r="D260" s="8" t="s">
        <v>26</v>
      </c>
      <c r="E260" s="8" t="s">
        <v>22</v>
      </c>
      <c r="F260" s="5">
        <v>568</v>
      </c>
      <c r="G260" s="5">
        <v>24.5</v>
      </c>
      <c r="H260" t="s">
        <v>28</v>
      </c>
      <c r="I260" s="5">
        <v>30924</v>
      </c>
      <c r="J260" s="5">
        <v>27.9</v>
      </c>
      <c r="K260" t="s">
        <v>228</v>
      </c>
      <c r="L260" s="10">
        <v>2022</v>
      </c>
      <c r="M260" t="str">
        <f t="shared" si="8"/>
        <v>Medium(400-900mm)</v>
      </c>
      <c r="N260" t="str">
        <f t="shared" si="9"/>
        <v>Medium Yield(25-40)</v>
      </c>
    </row>
    <row r="261" spans="1:14" x14ac:dyDescent="0.3">
      <c r="A261" s="8" t="s">
        <v>364</v>
      </c>
      <c r="B261" t="s">
        <v>31</v>
      </c>
      <c r="C261" s="8" t="s">
        <v>32</v>
      </c>
      <c r="D261" s="8" t="s">
        <v>26</v>
      </c>
      <c r="E261" s="8" t="s">
        <v>22</v>
      </c>
      <c r="F261" s="5">
        <v>587.79999999999995</v>
      </c>
      <c r="G261" s="5">
        <v>20.399999999999999</v>
      </c>
      <c r="H261" t="s">
        <v>34</v>
      </c>
      <c r="I261" s="5">
        <v>74301</v>
      </c>
      <c r="J261" s="5">
        <v>24.6</v>
      </c>
      <c r="K261" t="s">
        <v>254</v>
      </c>
      <c r="L261" s="10">
        <v>2021</v>
      </c>
      <c r="M261" t="str">
        <f t="shared" si="8"/>
        <v>Medium(400-900mm)</v>
      </c>
      <c r="N261" t="str">
        <f t="shared" si="9"/>
        <v>Low Yield(&lt;25)</v>
      </c>
    </row>
    <row r="262" spans="1:14" x14ac:dyDescent="0.3">
      <c r="A262" s="8" t="s">
        <v>365</v>
      </c>
      <c r="B262" t="s">
        <v>62</v>
      </c>
      <c r="C262" s="8" t="s">
        <v>70</v>
      </c>
      <c r="D262" s="8" t="s">
        <v>21</v>
      </c>
      <c r="E262" s="8" t="s">
        <v>41</v>
      </c>
      <c r="F262" s="5">
        <v>1605.4</v>
      </c>
      <c r="G262" s="5">
        <v>30.3</v>
      </c>
      <c r="H262" t="s">
        <v>34</v>
      </c>
      <c r="I262" s="5">
        <v>53958</v>
      </c>
      <c r="J262" s="5">
        <v>45.5</v>
      </c>
      <c r="K262" t="s">
        <v>93</v>
      </c>
      <c r="L262" s="10">
        <v>2022</v>
      </c>
      <c r="M262" t="str">
        <f t="shared" si="8"/>
        <v>High(&gt;900mm)</v>
      </c>
      <c r="N262" t="str">
        <f t="shared" si="9"/>
        <v>High Yield(40-55)</v>
      </c>
    </row>
    <row r="263" spans="1:14" x14ac:dyDescent="0.3">
      <c r="A263" s="8" t="s">
        <v>367</v>
      </c>
      <c r="B263" t="s">
        <v>66</v>
      </c>
      <c r="C263" s="8" t="s">
        <v>40</v>
      </c>
      <c r="D263" s="8" t="s">
        <v>15</v>
      </c>
      <c r="E263" s="8" t="s">
        <v>22</v>
      </c>
      <c r="F263" s="5">
        <v>240.7</v>
      </c>
      <c r="G263" s="5">
        <v>39</v>
      </c>
      <c r="H263" t="s">
        <v>42</v>
      </c>
      <c r="I263" s="5">
        <v>78745</v>
      </c>
      <c r="J263" s="5">
        <v>18.399999999999999</v>
      </c>
      <c r="K263" t="s">
        <v>119</v>
      </c>
      <c r="L263" s="10">
        <v>2021</v>
      </c>
      <c r="M263" t="str">
        <f t="shared" si="8"/>
        <v>Low(&lt;400mm)</v>
      </c>
      <c r="N263" t="str">
        <f t="shared" si="9"/>
        <v>Low Yield(&lt;25)</v>
      </c>
    </row>
    <row r="264" spans="1:14" x14ac:dyDescent="0.3">
      <c r="A264" s="8" t="s">
        <v>368</v>
      </c>
      <c r="B264" t="s">
        <v>59</v>
      </c>
      <c r="C264" s="8" t="s">
        <v>25</v>
      </c>
      <c r="D264" s="8" t="s">
        <v>21</v>
      </c>
      <c r="E264" s="8" t="s">
        <v>16</v>
      </c>
      <c r="F264" s="5">
        <v>1628.5</v>
      </c>
      <c r="G264" s="5">
        <v>32.4</v>
      </c>
      <c r="H264" t="s">
        <v>42</v>
      </c>
      <c r="I264" s="5">
        <v>45688</v>
      </c>
      <c r="J264" s="5">
        <v>37.799999999999997</v>
      </c>
      <c r="K264" t="s">
        <v>151</v>
      </c>
      <c r="L264" s="10">
        <v>2023</v>
      </c>
      <c r="M264" t="str">
        <f t="shared" si="8"/>
        <v>High(&gt;900mm)</v>
      </c>
      <c r="N264" t="str">
        <f t="shared" si="9"/>
        <v>Medium Yield(25-40)</v>
      </c>
    </row>
    <row r="265" spans="1:14" x14ac:dyDescent="0.3">
      <c r="A265" s="8" t="s">
        <v>369</v>
      </c>
      <c r="B265" t="s">
        <v>20</v>
      </c>
      <c r="C265" s="8" t="s">
        <v>107</v>
      </c>
      <c r="D265" s="8" t="s">
        <v>26</v>
      </c>
      <c r="E265" s="8" t="s">
        <v>22</v>
      </c>
      <c r="F265" s="5">
        <v>516.79999999999995</v>
      </c>
      <c r="G265" s="5">
        <v>26.8</v>
      </c>
      <c r="H265" t="s">
        <v>17</v>
      </c>
      <c r="I265" s="5">
        <v>39020</v>
      </c>
      <c r="J265" s="5">
        <v>23.9</v>
      </c>
      <c r="K265" t="s">
        <v>23</v>
      </c>
      <c r="L265" s="10">
        <v>2022</v>
      </c>
      <c r="M265" t="str">
        <f t="shared" si="8"/>
        <v>Medium(400-900mm)</v>
      </c>
      <c r="N265" t="str">
        <f t="shared" si="9"/>
        <v>Low Yield(&lt;25)</v>
      </c>
    </row>
    <row r="266" spans="1:14" x14ac:dyDescent="0.3">
      <c r="A266" s="8" t="s">
        <v>370</v>
      </c>
      <c r="B266" t="s">
        <v>84</v>
      </c>
      <c r="C266" s="8" t="s">
        <v>60</v>
      </c>
      <c r="D266" s="8" t="s">
        <v>26</v>
      </c>
      <c r="E266" s="8" t="s">
        <v>27</v>
      </c>
      <c r="F266" s="5">
        <v>201.2</v>
      </c>
      <c r="G266" s="5">
        <v>25.7</v>
      </c>
      <c r="H266" t="s">
        <v>17</v>
      </c>
      <c r="I266" s="5">
        <v>64282</v>
      </c>
      <c r="J266" s="5">
        <v>6.2</v>
      </c>
      <c r="K266" t="s">
        <v>98</v>
      </c>
      <c r="L266" s="10">
        <v>2023</v>
      </c>
      <c r="M266" t="str">
        <f t="shared" si="8"/>
        <v>Low(&lt;400mm)</v>
      </c>
      <c r="N266" t="str">
        <f t="shared" si="9"/>
        <v>Low Yield(&lt;25)</v>
      </c>
    </row>
    <row r="267" spans="1:14" x14ac:dyDescent="0.3">
      <c r="A267" s="8" t="s">
        <v>371</v>
      </c>
      <c r="B267" t="s">
        <v>31</v>
      </c>
      <c r="C267" s="8" t="s">
        <v>32</v>
      </c>
      <c r="D267" s="8" t="s">
        <v>15</v>
      </c>
      <c r="E267" s="8" t="s">
        <v>33</v>
      </c>
      <c r="F267" s="5">
        <v>265.3</v>
      </c>
      <c r="G267" s="5">
        <v>35.200000000000003</v>
      </c>
      <c r="H267" t="s">
        <v>28</v>
      </c>
      <c r="I267" s="5">
        <v>46093</v>
      </c>
      <c r="J267" s="5">
        <v>6.9</v>
      </c>
      <c r="K267" t="s">
        <v>57</v>
      </c>
      <c r="L267" s="10">
        <v>2022</v>
      </c>
      <c r="M267" t="str">
        <f t="shared" si="8"/>
        <v>Low(&lt;400mm)</v>
      </c>
      <c r="N267" t="str">
        <f t="shared" si="9"/>
        <v>Low Yield(&lt;25)</v>
      </c>
    </row>
    <row r="268" spans="1:14" x14ac:dyDescent="0.3">
      <c r="A268" s="8" t="s">
        <v>372</v>
      </c>
      <c r="B268" t="s">
        <v>47</v>
      </c>
      <c r="C268" s="8" t="s">
        <v>70</v>
      </c>
      <c r="D268" s="8" t="s">
        <v>15</v>
      </c>
      <c r="E268" s="8" t="s">
        <v>33</v>
      </c>
      <c r="F268" s="5">
        <v>436.5</v>
      </c>
      <c r="G268" s="5">
        <v>40.700000000000003</v>
      </c>
      <c r="H268" t="s">
        <v>17</v>
      </c>
      <c r="I268" s="5">
        <v>11538</v>
      </c>
      <c r="J268" s="5">
        <v>13</v>
      </c>
      <c r="K268" t="s">
        <v>134</v>
      </c>
      <c r="L268" s="10">
        <v>2021</v>
      </c>
      <c r="M268" t="str">
        <f t="shared" si="8"/>
        <v>Medium(400-900mm)</v>
      </c>
      <c r="N268" t="str">
        <f t="shared" si="9"/>
        <v>Low Yield(&lt;25)</v>
      </c>
    </row>
    <row r="269" spans="1:14" x14ac:dyDescent="0.3">
      <c r="A269" s="8" t="s">
        <v>373</v>
      </c>
      <c r="B269" t="s">
        <v>13</v>
      </c>
      <c r="C269" s="8" t="s">
        <v>70</v>
      </c>
      <c r="D269" s="8" t="s">
        <v>26</v>
      </c>
      <c r="E269" s="8" t="s">
        <v>33</v>
      </c>
      <c r="F269" s="5">
        <v>200.3</v>
      </c>
      <c r="G269" s="5">
        <v>27.6</v>
      </c>
      <c r="H269" t="s">
        <v>28</v>
      </c>
      <c r="I269" s="5">
        <v>84668</v>
      </c>
      <c r="J269" s="5">
        <v>11.7</v>
      </c>
      <c r="K269" t="s">
        <v>119</v>
      </c>
      <c r="L269" s="10">
        <v>2022</v>
      </c>
      <c r="M269" t="str">
        <f t="shared" si="8"/>
        <v>Low(&lt;400mm)</v>
      </c>
      <c r="N269" t="str">
        <f t="shared" si="9"/>
        <v>Low Yield(&lt;25)</v>
      </c>
    </row>
    <row r="270" spans="1:14" x14ac:dyDescent="0.3">
      <c r="A270" s="8" t="s">
        <v>374</v>
      </c>
      <c r="B270" t="s">
        <v>59</v>
      </c>
      <c r="C270" s="8" t="s">
        <v>40</v>
      </c>
      <c r="D270" s="8" t="s">
        <v>21</v>
      </c>
      <c r="E270" s="8" t="s">
        <v>16</v>
      </c>
      <c r="F270" s="5">
        <v>1050.4000000000001</v>
      </c>
      <c r="G270" s="5">
        <v>28.1</v>
      </c>
      <c r="H270" t="s">
        <v>28</v>
      </c>
      <c r="I270" s="5">
        <v>11988</v>
      </c>
      <c r="J270" s="5">
        <v>26.8</v>
      </c>
      <c r="K270" t="s">
        <v>88</v>
      </c>
      <c r="L270" s="10">
        <v>2023</v>
      </c>
      <c r="M270" t="str">
        <f t="shared" si="8"/>
        <v>High(&gt;900mm)</v>
      </c>
      <c r="N270" t="str">
        <f t="shared" si="9"/>
        <v>Medium Yield(25-40)</v>
      </c>
    </row>
    <row r="271" spans="1:14" x14ac:dyDescent="0.3">
      <c r="A271" s="8" t="s">
        <v>375</v>
      </c>
      <c r="B271" t="s">
        <v>39</v>
      </c>
      <c r="C271" s="8" t="s">
        <v>107</v>
      </c>
      <c r="D271" s="8" t="s">
        <v>15</v>
      </c>
      <c r="E271" s="8" t="s">
        <v>22</v>
      </c>
      <c r="F271" s="5">
        <v>411.1</v>
      </c>
      <c r="G271" s="5">
        <v>30</v>
      </c>
      <c r="H271" t="s">
        <v>42</v>
      </c>
      <c r="I271" s="5">
        <v>14001</v>
      </c>
      <c r="J271" s="5">
        <v>19.3</v>
      </c>
      <c r="K271" t="s">
        <v>180</v>
      </c>
      <c r="L271" s="10">
        <v>2023</v>
      </c>
      <c r="M271" t="str">
        <f t="shared" si="8"/>
        <v>Medium(400-900mm)</v>
      </c>
      <c r="N271" t="str">
        <f t="shared" si="9"/>
        <v>Low Yield(&lt;25)</v>
      </c>
    </row>
    <row r="272" spans="1:14" x14ac:dyDescent="0.3">
      <c r="A272" s="8" t="s">
        <v>376</v>
      </c>
      <c r="B272" t="s">
        <v>84</v>
      </c>
      <c r="C272" s="8" t="s">
        <v>14</v>
      </c>
      <c r="D272" s="8" t="s">
        <v>21</v>
      </c>
      <c r="E272" s="8" t="s">
        <v>16</v>
      </c>
      <c r="F272" s="5">
        <v>1617.1</v>
      </c>
      <c r="G272" s="5">
        <v>34.9</v>
      </c>
      <c r="H272" t="s">
        <v>42</v>
      </c>
      <c r="I272" s="5">
        <v>61440</v>
      </c>
      <c r="J272" s="5">
        <v>36.6</v>
      </c>
      <c r="K272" t="s">
        <v>109</v>
      </c>
      <c r="L272" s="10">
        <v>2022</v>
      </c>
      <c r="M272" t="str">
        <f t="shared" si="8"/>
        <v>High(&gt;900mm)</v>
      </c>
      <c r="N272" t="str">
        <f t="shared" si="9"/>
        <v>Medium Yield(25-40)</v>
      </c>
    </row>
    <row r="273" spans="1:14" x14ac:dyDescent="0.3">
      <c r="A273" s="8" t="s">
        <v>377</v>
      </c>
      <c r="B273" t="s">
        <v>13</v>
      </c>
      <c r="C273" s="8" t="s">
        <v>32</v>
      </c>
      <c r="D273" s="8" t="s">
        <v>21</v>
      </c>
      <c r="E273" s="8" t="s">
        <v>16</v>
      </c>
      <c r="F273" s="5">
        <v>1167.5999999999999</v>
      </c>
      <c r="G273" s="5">
        <v>27.3</v>
      </c>
      <c r="H273" t="s">
        <v>42</v>
      </c>
      <c r="I273" s="5">
        <v>67556</v>
      </c>
      <c r="J273" s="5">
        <v>30.4</v>
      </c>
      <c r="K273" t="s">
        <v>102</v>
      </c>
      <c r="L273" s="10">
        <v>2023</v>
      </c>
      <c r="M273" t="str">
        <f t="shared" si="8"/>
        <v>High(&gt;900mm)</v>
      </c>
      <c r="N273" t="str">
        <f t="shared" si="9"/>
        <v>Medium Yield(25-40)</v>
      </c>
    </row>
    <row r="274" spans="1:14" x14ac:dyDescent="0.3">
      <c r="A274" s="8" t="s">
        <v>378</v>
      </c>
      <c r="B274" t="s">
        <v>59</v>
      </c>
      <c r="C274" s="8" t="s">
        <v>32</v>
      </c>
      <c r="D274" s="8" t="s">
        <v>15</v>
      </c>
      <c r="E274" s="8" t="s">
        <v>27</v>
      </c>
      <c r="F274" s="5">
        <v>202.5</v>
      </c>
      <c r="G274" s="5">
        <v>37.799999999999997</v>
      </c>
      <c r="H274" t="s">
        <v>42</v>
      </c>
      <c r="I274" s="5">
        <v>35041</v>
      </c>
      <c r="J274" s="5">
        <v>5</v>
      </c>
      <c r="K274" t="s">
        <v>50</v>
      </c>
      <c r="L274" s="10">
        <v>2021</v>
      </c>
      <c r="M274" t="str">
        <f t="shared" si="8"/>
        <v>Low(&lt;400mm)</v>
      </c>
      <c r="N274" t="str">
        <f t="shared" si="9"/>
        <v>Low Yield(&lt;25)</v>
      </c>
    </row>
    <row r="275" spans="1:14" x14ac:dyDescent="0.3">
      <c r="A275" s="8" t="s">
        <v>379</v>
      </c>
      <c r="B275" t="s">
        <v>20</v>
      </c>
      <c r="C275" s="8" t="s">
        <v>60</v>
      </c>
      <c r="D275" s="8" t="s">
        <v>21</v>
      </c>
      <c r="E275" s="8" t="s">
        <v>22</v>
      </c>
      <c r="F275" s="5">
        <v>1696.6</v>
      </c>
      <c r="G275" s="5">
        <v>25.5</v>
      </c>
      <c r="H275" t="s">
        <v>17</v>
      </c>
      <c r="I275" s="5">
        <v>53397</v>
      </c>
      <c r="J275" s="5">
        <v>54.4</v>
      </c>
      <c r="K275" t="s">
        <v>254</v>
      </c>
      <c r="L275" s="10">
        <v>2022</v>
      </c>
      <c r="M275" t="str">
        <f t="shared" si="8"/>
        <v>High(&gt;900mm)</v>
      </c>
      <c r="N275" t="str">
        <f t="shared" si="9"/>
        <v>High Yield(40-55)</v>
      </c>
    </row>
    <row r="276" spans="1:14" x14ac:dyDescent="0.3">
      <c r="A276" s="8" t="s">
        <v>380</v>
      </c>
      <c r="B276" t="s">
        <v>59</v>
      </c>
      <c r="C276" s="8" t="s">
        <v>25</v>
      </c>
      <c r="D276" s="8" t="s">
        <v>26</v>
      </c>
      <c r="E276" s="8" t="s">
        <v>22</v>
      </c>
      <c r="F276" s="5">
        <v>324.10000000000002</v>
      </c>
      <c r="G276" s="5">
        <v>24</v>
      </c>
      <c r="H276" t="s">
        <v>34</v>
      </c>
      <c r="I276" s="5">
        <v>67981</v>
      </c>
      <c r="J276" s="5">
        <v>17.8</v>
      </c>
      <c r="K276" t="s">
        <v>98</v>
      </c>
      <c r="L276" s="10">
        <v>2022</v>
      </c>
      <c r="M276" t="str">
        <f t="shared" si="8"/>
        <v>Low(&lt;400mm)</v>
      </c>
      <c r="N276" t="str">
        <f t="shared" si="9"/>
        <v>Low Yield(&lt;25)</v>
      </c>
    </row>
    <row r="277" spans="1:14" x14ac:dyDescent="0.3">
      <c r="A277" s="8" t="s">
        <v>381</v>
      </c>
      <c r="B277" t="s">
        <v>39</v>
      </c>
      <c r="C277" s="8" t="s">
        <v>25</v>
      </c>
      <c r="D277" s="8" t="s">
        <v>15</v>
      </c>
      <c r="E277" s="8" t="s">
        <v>33</v>
      </c>
      <c r="F277" s="5">
        <v>288.7</v>
      </c>
      <c r="G277" s="5">
        <v>30.7</v>
      </c>
      <c r="H277" t="s">
        <v>28</v>
      </c>
      <c r="I277" s="5">
        <v>46106</v>
      </c>
      <c r="J277" s="5">
        <v>5.3</v>
      </c>
      <c r="K277" t="s">
        <v>165</v>
      </c>
      <c r="L277" s="10">
        <v>2023</v>
      </c>
      <c r="M277" t="str">
        <f t="shared" si="8"/>
        <v>Low(&lt;400mm)</v>
      </c>
      <c r="N277" t="str">
        <f t="shared" si="9"/>
        <v>Low Yield(&lt;25)</v>
      </c>
    </row>
    <row r="278" spans="1:14" x14ac:dyDescent="0.3">
      <c r="A278" s="8" t="s">
        <v>382</v>
      </c>
      <c r="B278" t="s">
        <v>62</v>
      </c>
      <c r="C278" s="8" t="s">
        <v>32</v>
      </c>
      <c r="D278" s="8" t="s">
        <v>15</v>
      </c>
      <c r="E278" s="8" t="s">
        <v>22</v>
      </c>
      <c r="F278" s="5">
        <v>496.1</v>
      </c>
      <c r="G278" s="5">
        <v>41.2</v>
      </c>
      <c r="H278" t="s">
        <v>28</v>
      </c>
      <c r="I278" s="5">
        <v>37787</v>
      </c>
      <c r="J278" s="5">
        <v>24.2</v>
      </c>
      <c r="K278" t="s">
        <v>77</v>
      </c>
      <c r="L278" s="10">
        <v>2022</v>
      </c>
      <c r="M278" t="str">
        <f t="shared" si="8"/>
        <v>Medium(400-900mm)</v>
      </c>
      <c r="N278" t="str">
        <f t="shared" si="9"/>
        <v>Low Yield(&lt;25)</v>
      </c>
    </row>
    <row r="279" spans="1:14" x14ac:dyDescent="0.3">
      <c r="A279" s="8" t="s">
        <v>383</v>
      </c>
      <c r="B279" t="s">
        <v>47</v>
      </c>
      <c r="C279" s="8" t="s">
        <v>70</v>
      </c>
      <c r="D279" s="8" t="s">
        <v>26</v>
      </c>
      <c r="E279" s="8" t="s">
        <v>22</v>
      </c>
      <c r="F279" s="5">
        <v>208.3</v>
      </c>
      <c r="G279" s="5">
        <v>18.7</v>
      </c>
      <c r="H279" t="s">
        <v>34</v>
      </c>
      <c r="I279" s="5">
        <v>24612</v>
      </c>
      <c r="J279" s="5">
        <v>16.7</v>
      </c>
      <c r="K279" t="s">
        <v>48</v>
      </c>
      <c r="L279" s="10">
        <v>2023</v>
      </c>
      <c r="M279" t="str">
        <f t="shared" si="8"/>
        <v>Low(&lt;400mm)</v>
      </c>
      <c r="N279" t="str">
        <f t="shared" si="9"/>
        <v>Low Yield(&lt;25)</v>
      </c>
    </row>
    <row r="280" spans="1:14" x14ac:dyDescent="0.3">
      <c r="A280" s="8" t="s">
        <v>384</v>
      </c>
      <c r="B280" t="s">
        <v>66</v>
      </c>
      <c r="C280" s="8" t="s">
        <v>107</v>
      </c>
      <c r="D280" s="8" t="s">
        <v>26</v>
      </c>
      <c r="E280" s="8" t="s">
        <v>33</v>
      </c>
      <c r="F280" s="5">
        <v>241.2</v>
      </c>
      <c r="G280" s="5">
        <v>23.4</v>
      </c>
      <c r="H280" t="s">
        <v>28</v>
      </c>
      <c r="I280" s="5">
        <v>29365</v>
      </c>
      <c r="J280" s="5">
        <v>6.4</v>
      </c>
      <c r="K280" t="s">
        <v>53</v>
      </c>
      <c r="L280" s="10">
        <v>2021</v>
      </c>
      <c r="M280" t="str">
        <f t="shared" si="8"/>
        <v>Low(&lt;400mm)</v>
      </c>
      <c r="N280" t="str">
        <f t="shared" si="9"/>
        <v>Low Yield(&lt;25)</v>
      </c>
    </row>
    <row r="281" spans="1:14" x14ac:dyDescent="0.3">
      <c r="A281" s="8" t="s">
        <v>385</v>
      </c>
      <c r="B281" t="s">
        <v>59</v>
      </c>
      <c r="C281" s="8" t="s">
        <v>81</v>
      </c>
      <c r="D281" s="8" t="s">
        <v>26</v>
      </c>
      <c r="E281" s="8" t="s">
        <v>27</v>
      </c>
      <c r="F281" s="5">
        <v>517.1</v>
      </c>
      <c r="G281" s="5">
        <v>26.3</v>
      </c>
      <c r="H281" t="s">
        <v>17</v>
      </c>
      <c r="I281" s="5">
        <v>31883</v>
      </c>
      <c r="J281" s="5">
        <v>10.9</v>
      </c>
      <c r="K281" t="s">
        <v>82</v>
      </c>
      <c r="L281" s="10">
        <v>2021</v>
      </c>
      <c r="M281" t="str">
        <f t="shared" si="8"/>
        <v>Medium(400-900mm)</v>
      </c>
      <c r="N281" t="str">
        <f t="shared" si="9"/>
        <v>Low Yield(&lt;25)</v>
      </c>
    </row>
    <row r="282" spans="1:14" x14ac:dyDescent="0.3">
      <c r="A282" s="8" t="s">
        <v>386</v>
      </c>
      <c r="B282" t="s">
        <v>39</v>
      </c>
      <c r="C282" s="8" t="s">
        <v>32</v>
      </c>
      <c r="D282" s="8" t="s">
        <v>26</v>
      </c>
      <c r="E282" s="8" t="s">
        <v>22</v>
      </c>
      <c r="F282" s="5">
        <v>426.7</v>
      </c>
      <c r="G282" s="5">
        <v>24.1</v>
      </c>
      <c r="H282" t="s">
        <v>34</v>
      </c>
      <c r="I282" s="5">
        <v>59288</v>
      </c>
      <c r="J282" s="5">
        <v>20.399999999999999</v>
      </c>
      <c r="K282" t="s">
        <v>225</v>
      </c>
      <c r="L282" s="10">
        <v>2021</v>
      </c>
      <c r="M282" t="str">
        <f t="shared" si="8"/>
        <v>Medium(400-900mm)</v>
      </c>
      <c r="N282" t="str">
        <f t="shared" si="9"/>
        <v>Low Yield(&lt;25)</v>
      </c>
    </row>
    <row r="283" spans="1:14" x14ac:dyDescent="0.3">
      <c r="A283" s="8" t="s">
        <v>387</v>
      </c>
      <c r="B283" t="s">
        <v>87</v>
      </c>
      <c r="C283" s="8" t="s">
        <v>70</v>
      </c>
      <c r="D283" s="8" t="s">
        <v>15</v>
      </c>
      <c r="E283" s="8" t="s">
        <v>22</v>
      </c>
      <c r="F283" s="5">
        <v>0</v>
      </c>
      <c r="G283" s="5">
        <v>41.4</v>
      </c>
      <c r="H283" t="s">
        <v>34</v>
      </c>
      <c r="I283" s="5">
        <v>20856</v>
      </c>
      <c r="J283" s="5">
        <v>10</v>
      </c>
      <c r="K283" t="s">
        <v>130</v>
      </c>
      <c r="L283" s="10">
        <v>2022</v>
      </c>
      <c r="M283" t="str">
        <f t="shared" si="8"/>
        <v>Low(&lt;400mm)</v>
      </c>
      <c r="N283" t="str">
        <f t="shared" si="9"/>
        <v>Low Yield(&lt;25)</v>
      </c>
    </row>
    <row r="284" spans="1:14" x14ac:dyDescent="0.3">
      <c r="A284" s="8" t="s">
        <v>388</v>
      </c>
      <c r="B284" t="s">
        <v>13</v>
      </c>
      <c r="C284" s="8" t="s">
        <v>14</v>
      </c>
      <c r="D284" s="8" t="s">
        <v>26</v>
      </c>
      <c r="E284" s="8" t="s">
        <v>33</v>
      </c>
      <c r="F284" s="5">
        <v>336</v>
      </c>
      <c r="G284" s="5">
        <v>18.600000000000001</v>
      </c>
      <c r="H284" t="s">
        <v>17</v>
      </c>
      <c r="I284" s="5">
        <v>46203</v>
      </c>
      <c r="J284" s="5">
        <v>10.1</v>
      </c>
      <c r="K284" t="s">
        <v>256</v>
      </c>
      <c r="L284" s="10">
        <v>2022</v>
      </c>
      <c r="M284" t="str">
        <f t="shared" si="8"/>
        <v>Low(&lt;400mm)</v>
      </c>
      <c r="N284" t="str">
        <f t="shared" si="9"/>
        <v>Low Yield(&lt;25)</v>
      </c>
    </row>
    <row r="285" spans="1:14" x14ac:dyDescent="0.3">
      <c r="A285" s="8" t="s">
        <v>389</v>
      </c>
      <c r="B285" t="s">
        <v>62</v>
      </c>
      <c r="C285" s="8" t="s">
        <v>70</v>
      </c>
      <c r="D285" s="8" t="s">
        <v>26</v>
      </c>
      <c r="E285" s="8" t="s">
        <v>41</v>
      </c>
      <c r="F285" s="5">
        <v>327.60000000000002</v>
      </c>
      <c r="G285" s="5">
        <v>19</v>
      </c>
      <c r="H285" t="s">
        <v>17</v>
      </c>
      <c r="I285" s="5">
        <v>25587</v>
      </c>
      <c r="J285" s="5">
        <v>14.8</v>
      </c>
      <c r="K285" t="s">
        <v>37</v>
      </c>
      <c r="L285" s="10">
        <v>2021</v>
      </c>
      <c r="M285" t="str">
        <f t="shared" si="8"/>
        <v>Low(&lt;400mm)</v>
      </c>
      <c r="N285" t="str">
        <f t="shared" si="9"/>
        <v>Low Yield(&lt;25)</v>
      </c>
    </row>
    <row r="286" spans="1:14" x14ac:dyDescent="0.3">
      <c r="A286" s="8" t="s">
        <v>390</v>
      </c>
      <c r="B286" t="s">
        <v>39</v>
      </c>
      <c r="C286" s="8" t="s">
        <v>14</v>
      </c>
      <c r="D286" s="8" t="s">
        <v>26</v>
      </c>
      <c r="E286" s="8" t="s">
        <v>16</v>
      </c>
      <c r="F286" s="5">
        <v>391.5</v>
      </c>
      <c r="G286" s="5">
        <v>19.5</v>
      </c>
      <c r="H286" t="s">
        <v>17</v>
      </c>
      <c r="I286" s="5">
        <v>50571</v>
      </c>
      <c r="J286" s="5">
        <v>16.5</v>
      </c>
      <c r="K286" t="s">
        <v>50</v>
      </c>
      <c r="L286" s="10">
        <v>2023</v>
      </c>
      <c r="M286" t="str">
        <f t="shared" si="8"/>
        <v>Low(&lt;400mm)</v>
      </c>
      <c r="N286" t="str">
        <f t="shared" si="9"/>
        <v>Low Yield(&lt;25)</v>
      </c>
    </row>
    <row r="287" spans="1:14" x14ac:dyDescent="0.3">
      <c r="A287" s="8" t="s">
        <v>391</v>
      </c>
      <c r="B287" t="s">
        <v>20</v>
      </c>
      <c r="C287" s="8" t="s">
        <v>25</v>
      </c>
      <c r="D287" s="8" t="s">
        <v>26</v>
      </c>
      <c r="E287" s="8" t="s">
        <v>41</v>
      </c>
      <c r="F287" s="5">
        <v>408.1</v>
      </c>
      <c r="G287" s="5">
        <v>25.2</v>
      </c>
      <c r="H287" t="s">
        <v>34</v>
      </c>
      <c r="I287" s="5">
        <v>71602</v>
      </c>
      <c r="J287" s="5">
        <v>17.600000000000001</v>
      </c>
      <c r="K287" t="s">
        <v>64</v>
      </c>
      <c r="L287" s="10">
        <v>2023</v>
      </c>
      <c r="M287" t="str">
        <f t="shared" si="8"/>
        <v>Medium(400-900mm)</v>
      </c>
      <c r="N287" t="str">
        <f t="shared" si="9"/>
        <v>Low Yield(&lt;25)</v>
      </c>
    </row>
    <row r="288" spans="1:14" x14ac:dyDescent="0.3">
      <c r="A288" s="8" t="s">
        <v>392</v>
      </c>
      <c r="B288" t="s">
        <v>87</v>
      </c>
      <c r="C288" s="8" t="s">
        <v>70</v>
      </c>
      <c r="D288" s="8" t="s">
        <v>21</v>
      </c>
      <c r="E288" s="8" t="s">
        <v>27</v>
      </c>
      <c r="F288" s="5">
        <v>1781.4</v>
      </c>
      <c r="G288" s="5">
        <v>34.5</v>
      </c>
      <c r="H288" t="s">
        <v>17</v>
      </c>
      <c r="I288" s="5">
        <v>75528</v>
      </c>
      <c r="J288" s="5">
        <v>34.9</v>
      </c>
      <c r="K288" t="s">
        <v>130</v>
      </c>
      <c r="L288" s="10">
        <v>2022</v>
      </c>
      <c r="M288" t="str">
        <f t="shared" si="8"/>
        <v>High(&gt;900mm)</v>
      </c>
      <c r="N288" t="str">
        <f t="shared" si="9"/>
        <v>Medium Yield(25-40)</v>
      </c>
    </row>
    <row r="289" spans="1:14" x14ac:dyDescent="0.3">
      <c r="A289" s="8" t="s">
        <v>393</v>
      </c>
      <c r="B289" t="s">
        <v>31</v>
      </c>
      <c r="C289" s="8" t="s">
        <v>32</v>
      </c>
      <c r="D289" s="8" t="s">
        <v>15</v>
      </c>
      <c r="E289" s="8" t="s">
        <v>33</v>
      </c>
      <c r="F289" s="5">
        <v>202.4</v>
      </c>
      <c r="G289" s="5">
        <v>32.4</v>
      </c>
      <c r="H289" t="s">
        <v>34</v>
      </c>
      <c r="I289" s="5">
        <v>64947</v>
      </c>
      <c r="J289" s="5">
        <v>0</v>
      </c>
      <c r="K289" t="s">
        <v>43</v>
      </c>
      <c r="L289" s="10">
        <v>2023</v>
      </c>
      <c r="M289" t="str">
        <f t="shared" si="8"/>
        <v>Low(&lt;400mm)</v>
      </c>
      <c r="N289" t="str">
        <f t="shared" si="9"/>
        <v>Low Yield(&lt;25)</v>
      </c>
    </row>
    <row r="290" spans="1:14" x14ac:dyDescent="0.3">
      <c r="A290" s="8" t="s">
        <v>395</v>
      </c>
      <c r="B290" t="s">
        <v>84</v>
      </c>
      <c r="C290" s="8" t="s">
        <v>25</v>
      </c>
      <c r="D290" s="8" t="s">
        <v>15</v>
      </c>
      <c r="E290" s="8" t="s">
        <v>27</v>
      </c>
      <c r="F290" s="5">
        <v>428.1</v>
      </c>
      <c r="G290" s="5">
        <v>32.9</v>
      </c>
      <c r="H290" t="s">
        <v>17</v>
      </c>
      <c r="I290" s="5">
        <v>79795</v>
      </c>
      <c r="J290" s="5">
        <v>5.4</v>
      </c>
      <c r="K290" t="s">
        <v>35</v>
      </c>
      <c r="L290" s="10">
        <v>2022</v>
      </c>
      <c r="M290" t="str">
        <f t="shared" si="8"/>
        <v>Medium(400-900mm)</v>
      </c>
      <c r="N290" t="str">
        <f t="shared" si="9"/>
        <v>Low Yield(&lt;25)</v>
      </c>
    </row>
    <row r="291" spans="1:14" x14ac:dyDescent="0.3">
      <c r="A291" s="8" t="s">
        <v>396</v>
      </c>
      <c r="B291" t="s">
        <v>87</v>
      </c>
      <c r="C291" s="8" t="s">
        <v>81</v>
      </c>
      <c r="D291" s="8" t="s">
        <v>21</v>
      </c>
      <c r="E291" s="8" t="s">
        <v>33</v>
      </c>
      <c r="F291" s="5">
        <v>1649</v>
      </c>
      <c r="G291" s="5">
        <v>32</v>
      </c>
      <c r="H291" t="s">
        <v>17</v>
      </c>
      <c r="I291" s="5">
        <v>23800</v>
      </c>
      <c r="J291" s="5">
        <v>38.1</v>
      </c>
      <c r="K291" t="s">
        <v>77</v>
      </c>
      <c r="L291" s="10">
        <v>2022</v>
      </c>
      <c r="M291" t="str">
        <f t="shared" si="8"/>
        <v>High(&gt;900mm)</v>
      </c>
      <c r="N291" t="str">
        <f t="shared" si="9"/>
        <v>Medium Yield(25-40)</v>
      </c>
    </row>
    <row r="292" spans="1:14" x14ac:dyDescent="0.3">
      <c r="A292" s="8" t="s">
        <v>397</v>
      </c>
      <c r="B292" t="s">
        <v>87</v>
      </c>
      <c r="C292" s="8" t="s">
        <v>70</v>
      </c>
      <c r="D292" s="8" t="s">
        <v>15</v>
      </c>
      <c r="E292" s="8" t="s">
        <v>16</v>
      </c>
      <c r="F292" s="5">
        <v>227.9</v>
      </c>
      <c r="G292" s="5">
        <v>41.1</v>
      </c>
      <c r="H292" t="s">
        <v>42</v>
      </c>
      <c r="I292" s="5">
        <v>61965</v>
      </c>
      <c r="J292" s="5">
        <v>7.8</v>
      </c>
      <c r="K292" t="s">
        <v>50</v>
      </c>
      <c r="L292" s="10">
        <v>2021</v>
      </c>
      <c r="M292" t="str">
        <f t="shared" si="8"/>
        <v>Low(&lt;400mm)</v>
      </c>
      <c r="N292" t="str">
        <f t="shared" si="9"/>
        <v>Low Yield(&lt;25)</v>
      </c>
    </row>
    <row r="293" spans="1:14" x14ac:dyDescent="0.3">
      <c r="A293" s="8" t="s">
        <v>398</v>
      </c>
      <c r="B293" t="s">
        <v>62</v>
      </c>
      <c r="C293" s="8" t="s">
        <v>32</v>
      </c>
      <c r="D293" s="8" t="s">
        <v>15</v>
      </c>
      <c r="E293" s="8" t="s">
        <v>41</v>
      </c>
      <c r="F293" s="5">
        <v>391.2</v>
      </c>
      <c r="G293" s="5">
        <v>34.700000000000003</v>
      </c>
      <c r="H293" t="s">
        <v>17</v>
      </c>
      <c r="I293" s="5">
        <v>41494</v>
      </c>
      <c r="J293" s="5">
        <v>21.1</v>
      </c>
      <c r="K293" t="s">
        <v>82</v>
      </c>
      <c r="L293" s="10">
        <v>2022</v>
      </c>
      <c r="M293" t="str">
        <f t="shared" si="8"/>
        <v>Low(&lt;400mm)</v>
      </c>
      <c r="N293" t="str">
        <f t="shared" si="9"/>
        <v>Low Yield(&lt;25)</v>
      </c>
    </row>
    <row r="294" spans="1:14" x14ac:dyDescent="0.3">
      <c r="A294" s="8" t="s">
        <v>399</v>
      </c>
      <c r="B294" t="s">
        <v>66</v>
      </c>
      <c r="C294" s="8" t="s">
        <v>81</v>
      </c>
      <c r="D294" s="8" t="s">
        <v>26</v>
      </c>
      <c r="E294" s="8" t="s">
        <v>16</v>
      </c>
      <c r="F294" s="5">
        <v>359</v>
      </c>
      <c r="G294" s="5">
        <v>20.7</v>
      </c>
      <c r="H294" t="s">
        <v>17</v>
      </c>
      <c r="I294" s="5">
        <v>80654</v>
      </c>
      <c r="J294" s="5">
        <v>8</v>
      </c>
      <c r="K294" t="s">
        <v>130</v>
      </c>
      <c r="L294" s="10">
        <v>2023</v>
      </c>
      <c r="M294" t="str">
        <f t="shared" si="8"/>
        <v>Low(&lt;400mm)</v>
      </c>
      <c r="N294" t="str">
        <f t="shared" si="9"/>
        <v>Low Yield(&lt;25)</v>
      </c>
    </row>
    <row r="295" spans="1:14" x14ac:dyDescent="0.3">
      <c r="A295" s="8" t="s">
        <v>401</v>
      </c>
      <c r="B295" t="s">
        <v>13</v>
      </c>
      <c r="C295" s="8" t="s">
        <v>70</v>
      </c>
      <c r="D295" s="8" t="s">
        <v>21</v>
      </c>
      <c r="E295" s="8" t="s">
        <v>41</v>
      </c>
      <c r="F295" s="5">
        <v>1249.5999999999999</v>
      </c>
      <c r="G295" s="5">
        <v>27.5</v>
      </c>
      <c r="H295" t="s">
        <v>17</v>
      </c>
      <c r="I295" s="5">
        <v>49266</v>
      </c>
      <c r="J295" s="5">
        <v>44</v>
      </c>
      <c r="K295" t="s">
        <v>85</v>
      </c>
      <c r="L295" s="10">
        <v>2022</v>
      </c>
      <c r="M295" t="str">
        <f t="shared" si="8"/>
        <v>High(&gt;900mm)</v>
      </c>
      <c r="N295" t="str">
        <f t="shared" si="9"/>
        <v>High Yield(40-55)</v>
      </c>
    </row>
    <row r="296" spans="1:14" x14ac:dyDescent="0.3">
      <c r="A296" s="8" t="s">
        <v>402</v>
      </c>
      <c r="B296" t="s">
        <v>66</v>
      </c>
      <c r="C296" s="8" t="s">
        <v>60</v>
      </c>
      <c r="D296" s="8" t="s">
        <v>26</v>
      </c>
      <c r="E296" s="8" t="s">
        <v>22</v>
      </c>
      <c r="F296" s="5">
        <v>245.2</v>
      </c>
      <c r="G296" s="5">
        <v>26.1</v>
      </c>
      <c r="H296" t="s">
        <v>34</v>
      </c>
      <c r="I296" s="5">
        <v>71632</v>
      </c>
      <c r="J296" s="5">
        <v>15.6</v>
      </c>
      <c r="K296" t="s">
        <v>37</v>
      </c>
      <c r="L296" s="10">
        <v>2021</v>
      </c>
      <c r="M296" t="str">
        <f t="shared" si="8"/>
        <v>Low(&lt;400mm)</v>
      </c>
      <c r="N296" t="str">
        <f t="shared" si="9"/>
        <v>Low Yield(&lt;25)</v>
      </c>
    </row>
    <row r="297" spans="1:14" x14ac:dyDescent="0.3">
      <c r="A297" s="8" t="s">
        <v>403</v>
      </c>
      <c r="B297" t="s">
        <v>31</v>
      </c>
      <c r="C297" s="8" t="s">
        <v>70</v>
      </c>
      <c r="D297" s="8" t="s">
        <v>21</v>
      </c>
      <c r="E297" s="8" t="s">
        <v>41</v>
      </c>
      <c r="F297" s="5">
        <v>1768.4</v>
      </c>
      <c r="G297" s="5">
        <v>28.4</v>
      </c>
      <c r="H297" t="s">
        <v>17</v>
      </c>
      <c r="I297" s="5">
        <v>60143</v>
      </c>
      <c r="J297" s="5">
        <v>50.8</v>
      </c>
      <c r="K297" t="s">
        <v>225</v>
      </c>
      <c r="L297" s="10">
        <v>2021</v>
      </c>
      <c r="M297" t="str">
        <f t="shared" si="8"/>
        <v>High(&gt;900mm)</v>
      </c>
      <c r="N297" t="str">
        <f t="shared" si="9"/>
        <v>High Yield(40-55)</v>
      </c>
    </row>
    <row r="298" spans="1:14" x14ac:dyDescent="0.3">
      <c r="A298" s="8" t="s">
        <v>404</v>
      </c>
      <c r="B298" t="s">
        <v>20</v>
      </c>
      <c r="C298" s="8" t="s">
        <v>60</v>
      </c>
      <c r="D298" s="8" t="s">
        <v>15</v>
      </c>
      <c r="E298" s="8" t="s">
        <v>27</v>
      </c>
      <c r="F298" s="5">
        <v>275</v>
      </c>
      <c r="G298" s="5">
        <v>35.5</v>
      </c>
      <c r="H298" t="s">
        <v>28</v>
      </c>
      <c r="I298" s="5">
        <v>17352</v>
      </c>
      <c r="J298" s="5">
        <v>5</v>
      </c>
      <c r="K298" t="s">
        <v>130</v>
      </c>
      <c r="L298" s="10">
        <v>2021</v>
      </c>
      <c r="M298" t="str">
        <f t="shared" si="8"/>
        <v>Low(&lt;400mm)</v>
      </c>
      <c r="N298" t="str">
        <f t="shared" si="9"/>
        <v>Low Yield(&lt;25)</v>
      </c>
    </row>
    <row r="299" spans="1:14" x14ac:dyDescent="0.3">
      <c r="A299" s="8" t="s">
        <v>405</v>
      </c>
      <c r="B299" t="s">
        <v>59</v>
      </c>
      <c r="C299" s="8" t="s">
        <v>25</v>
      </c>
      <c r="D299" s="8" t="s">
        <v>26</v>
      </c>
      <c r="E299" s="8" t="s">
        <v>16</v>
      </c>
      <c r="F299" s="5">
        <v>543.1</v>
      </c>
      <c r="G299" s="5">
        <v>27.4</v>
      </c>
      <c r="H299" t="s">
        <v>17</v>
      </c>
      <c r="I299" s="5">
        <v>52839</v>
      </c>
      <c r="J299" s="5">
        <v>13</v>
      </c>
      <c r="K299" t="s">
        <v>154</v>
      </c>
      <c r="L299" s="10">
        <v>2021</v>
      </c>
      <c r="M299" t="str">
        <f t="shared" si="8"/>
        <v>Medium(400-900mm)</v>
      </c>
      <c r="N299" t="str">
        <f t="shared" si="9"/>
        <v>Low Yield(&lt;25)</v>
      </c>
    </row>
    <row r="300" spans="1:14" x14ac:dyDescent="0.3">
      <c r="A300" s="8" t="s">
        <v>406</v>
      </c>
      <c r="B300" t="s">
        <v>13</v>
      </c>
      <c r="C300" s="8" t="s">
        <v>25</v>
      </c>
      <c r="D300" s="8" t="s">
        <v>15</v>
      </c>
      <c r="E300" s="8" t="s">
        <v>33</v>
      </c>
      <c r="F300" s="5">
        <v>442.8</v>
      </c>
      <c r="G300" s="5">
        <v>31.1</v>
      </c>
      <c r="H300" t="s">
        <v>34</v>
      </c>
      <c r="I300" s="5">
        <v>17435</v>
      </c>
      <c r="J300" s="5">
        <v>16.3</v>
      </c>
      <c r="K300" t="s">
        <v>256</v>
      </c>
      <c r="L300" s="10">
        <v>2021</v>
      </c>
      <c r="M300" t="str">
        <f t="shared" si="8"/>
        <v>Medium(400-900mm)</v>
      </c>
      <c r="N300" t="str">
        <f t="shared" si="9"/>
        <v>Low Yield(&lt;25)</v>
      </c>
    </row>
    <row r="301" spans="1:14" x14ac:dyDescent="0.3">
      <c r="A301" s="8" t="s">
        <v>407</v>
      </c>
      <c r="B301" t="s">
        <v>62</v>
      </c>
      <c r="C301" s="8" t="s">
        <v>107</v>
      </c>
      <c r="D301" s="8" t="s">
        <v>15</v>
      </c>
      <c r="E301" s="8" t="s">
        <v>33</v>
      </c>
      <c r="F301" s="5">
        <v>348.8</v>
      </c>
      <c r="G301" s="5">
        <v>34.6</v>
      </c>
      <c r="H301" t="s">
        <v>42</v>
      </c>
      <c r="I301" s="5">
        <v>21306</v>
      </c>
      <c r="J301" s="5">
        <v>7.3</v>
      </c>
      <c r="K301" t="s">
        <v>225</v>
      </c>
      <c r="L301" s="10">
        <v>2022</v>
      </c>
      <c r="M301" t="str">
        <f t="shared" si="8"/>
        <v>Low(&lt;400mm)</v>
      </c>
      <c r="N301" t="str">
        <f t="shared" si="9"/>
        <v>Low Yield(&lt;25)</v>
      </c>
    </row>
  </sheetData>
  <autoFilter ref="A1:N301" xr:uid="{CFB4BF24-F40C-4515-A5DB-09183A584789}"/>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1157-32F5-410A-9134-D6C40C871173}">
  <sheetPr>
    <tabColor theme="5"/>
  </sheetPr>
  <dimension ref="A6:D73"/>
  <sheetViews>
    <sheetView topLeftCell="A63" workbookViewId="0">
      <selection activeCell="H12" sqref="H12"/>
    </sheetView>
  </sheetViews>
  <sheetFormatPr defaultRowHeight="14.4" x14ac:dyDescent="0.3"/>
  <cols>
    <col min="1" max="1" width="20.33203125" bestFit="1" customWidth="1"/>
    <col min="2" max="2" width="32.88671875" customWidth="1"/>
    <col min="3" max="3" width="28.44140625" customWidth="1"/>
    <col min="4" max="4" width="26.77734375" bestFit="1" customWidth="1"/>
    <col min="5" max="5" width="17.5546875" customWidth="1"/>
  </cols>
  <sheetData>
    <row r="6" spans="1:3" ht="15" customHeight="1" x14ac:dyDescent="0.3">
      <c r="A6" s="20" t="s">
        <v>408</v>
      </c>
      <c r="B6" s="20"/>
      <c r="C6" s="20"/>
    </row>
    <row r="7" spans="1:3" ht="31.8" customHeight="1" x14ac:dyDescent="0.3">
      <c r="A7" s="11" t="s">
        <v>409</v>
      </c>
      <c r="B7" s="11" t="s">
        <v>420</v>
      </c>
      <c r="C7" s="11" t="s">
        <v>410</v>
      </c>
    </row>
    <row r="8" spans="1:3" x14ac:dyDescent="0.3">
      <c r="A8" t="s">
        <v>13</v>
      </c>
      <c r="B8" s="5">
        <f>AVERAGEIF(Clean_Data!$B$2:$B$301,Analysis!A8,Clean_Data!$J$2:$J$301)</f>
        <v>21.618518518518517</v>
      </c>
      <c r="C8">
        <f>COUNTIF(Clean_Data!$B$2:$B$301,Analysis!A8)</f>
        <v>27</v>
      </c>
    </row>
    <row r="9" spans="1:3" x14ac:dyDescent="0.3">
      <c r="A9" t="s">
        <v>20</v>
      </c>
      <c r="B9" s="5">
        <f>AVERAGEIF(Clean_Data!$B$2:$B$301,Analysis!A9,Clean_Data!$J$2:$J$301)</f>
        <v>22.215999999999998</v>
      </c>
      <c r="C9">
        <f>COUNTIF(Clean_Data!$B$2:$B$301,Analysis!A9)</f>
        <v>25</v>
      </c>
    </row>
    <row r="10" spans="1:3" x14ac:dyDescent="0.3">
      <c r="A10" t="s">
        <v>31</v>
      </c>
      <c r="B10" s="5">
        <f>AVERAGEIF(Clean_Data!$B$2:$B$301,Analysis!A10,Clean_Data!$J$2:$J$301)</f>
        <v>19.359375</v>
      </c>
      <c r="C10">
        <f>COUNTIF(Clean_Data!$B$2:$B$301,Analysis!A10)</f>
        <v>32</v>
      </c>
    </row>
    <row r="11" spans="1:3" x14ac:dyDescent="0.3">
      <c r="A11" t="s">
        <v>39</v>
      </c>
      <c r="B11" s="5">
        <f>AVERAGEIF(Clean_Data!$B$2:$B$301,Analysis!A11,Clean_Data!$J$2:$J$301)</f>
        <v>18.562068965517245</v>
      </c>
      <c r="C11">
        <f>COUNTIF(Clean_Data!$B$2:$B$301,Analysis!A11)</f>
        <v>29</v>
      </c>
    </row>
    <row r="12" spans="1:3" x14ac:dyDescent="0.3">
      <c r="A12" t="s">
        <v>47</v>
      </c>
      <c r="B12" s="5">
        <f>AVERAGEIF(Clean_Data!$B$2:$B$301,Analysis!A12,Clean_Data!$J$2:$J$301)</f>
        <v>19.53777777777778</v>
      </c>
      <c r="C12">
        <f>COUNTIF(Clean_Data!$B$2:$B$301,Analysis!A12)</f>
        <v>45</v>
      </c>
    </row>
    <row r="13" spans="1:3" x14ac:dyDescent="0.3">
      <c r="A13" t="s">
        <v>59</v>
      </c>
      <c r="B13" s="5">
        <f>AVERAGEIF(Clean_Data!$B$2:$B$301,Analysis!A13,Clean_Data!$J$2:$J$301)</f>
        <v>20.859999999999996</v>
      </c>
      <c r="C13">
        <f>COUNTIF(Clean_Data!$B$2:$B$301,Analysis!A13)</f>
        <v>30</v>
      </c>
    </row>
    <row r="14" spans="1:3" x14ac:dyDescent="0.3">
      <c r="A14" t="s">
        <v>62</v>
      </c>
      <c r="B14" s="5">
        <f>AVERAGEIF(Clean_Data!$B$2:$B$301,Analysis!A14,Clean_Data!$J$2:$J$301)</f>
        <v>20.627586206896549</v>
      </c>
      <c r="C14">
        <f>COUNTIF(Clean_Data!$B$2:$B$301,Analysis!A14)</f>
        <v>29</v>
      </c>
    </row>
    <row r="15" spans="1:3" x14ac:dyDescent="0.3">
      <c r="A15" t="s">
        <v>66</v>
      </c>
      <c r="B15" s="5">
        <f>AVERAGEIF(Clean_Data!$B$2:$B$301,Analysis!A15,Clean_Data!$J$2:$J$301)</f>
        <v>18.88666666666667</v>
      </c>
      <c r="C15">
        <f>COUNTIF(Clean_Data!$B$2:$B$301,Analysis!A15)</f>
        <v>30</v>
      </c>
    </row>
    <row r="16" spans="1:3" x14ac:dyDescent="0.3">
      <c r="A16" t="s">
        <v>84</v>
      </c>
      <c r="B16" s="5">
        <f>AVERAGEIF(Clean_Data!$B$2:$B$301,Analysis!A16,Clean_Data!$J$2:$J$301)</f>
        <v>17.867857142857144</v>
      </c>
      <c r="C16">
        <f>COUNTIF(Clean_Data!$B$2:$B$301,Analysis!A16)</f>
        <v>28</v>
      </c>
    </row>
    <row r="17" spans="1:4" x14ac:dyDescent="0.3">
      <c r="A17" t="s">
        <v>87</v>
      </c>
      <c r="B17" s="5">
        <f>AVERAGEIF(Clean_Data!$B$2:$B$301,Analysis!A17,Clean_Data!$J$2:$J$301)</f>
        <v>19.899999999999999</v>
      </c>
      <c r="C17">
        <f>COUNTIF(Clean_Data!$B$2:$B$301,Analysis!A17)</f>
        <v>25</v>
      </c>
    </row>
    <row r="25" spans="1:4" x14ac:dyDescent="0.3">
      <c r="A25" s="20" t="s">
        <v>411</v>
      </c>
      <c r="B25" s="20"/>
      <c r="C25" s="20"/>
      <c r="D25" s="14"/>
    </row>
    <row r="26" spans="1:4" x14ac:dyDescent="0.3">
      <c r="A26" s="5" t="s">
        <v>2</v>
      </c>
      <c r="B26" s="5" t="s">
        <v>26</v>
      </c>
      <c r="C26" s="5" t="s">
        <v>15</v>
      </c>
      <c r="D26" s="5" t="s">
        <v>21</v>
      </c>
    </row>
    <row r="27" spans="1:4" x14ac:dyDescent="0.3">
      <c r="A27" s="5" t="s">
        <v>14</v>
      </c>
      <c r="B27" s="5">
        <f>AVERAGEIFS(Clean_Data!$J$2:$J$301,Clean_Data!$C$2:$C$301,Analysis!$A27,Clean_Data!$D$2:$D$301,Analysis!$B$26)</f>
        <v>15.759999999999996</v>
      </c>
      <c r="C27" s="5">
        <f>AVERAGEIFS(Clean_Data!$J$2:$J$301,Clean_Data!$C$2:$C$301,Analysis!$A27,Clean_Data!$D$2:$D$301,$C$26)</f>
        <v>12.66</v>
      </c>
      <c r="D27" s="5">
        <f>AVERAGEIFS(Clean_Data!$J$2:$J$301,Clean_Data!$C$2:$C$301,Analysis!$A27,Clean_Data!$D$2:$D$301,$D$26)</f>
        <v>29.208333333333339</v>
      </c>
    </row>
    <row r="28" spans="1:4" x14ac:dyDescent="0.3">
      <c r="A28" s="5" t="s">
        <v>25</v>
      </c>
      <c r="B28" s="5">
        <f>AVERAGEIFS(Clean_Data!$J$2:$J$301,Clean_Data!$C$2:$C$301,Analysis!$A28,Clean_Data!$D$2:$D$301,Analysis!$B$26)</f>
        <v>14.863157894736844</v>
      </c>
      <c r="C28" s="5">
        <f>AVERAGEIFS(Clean_Data!$J$2:$J$301,Clean_Data!$C$2:$C$301,Analysis!$A28,Clean_Data!$D$2:$D$301,$C$26)</f>
        <v>10.450000000000001</v>
      </c>
      <c r="D28" s="5">
        <f>AVERAGEIFS(Clean_Data!$J$2:$J$301,Clean_Data!$C$2:$C$301,Analysis!$A28,Clean_Data!$D$2:$D$301,$D$26)</f>
        <v>37.18333333333333</v>
      </c>
    </row>
    <row r="29" spans="1:4" x14ac:dyDescent="0.3">
      <c r="A29" s="5" t="s">
        <v>32</v>
      </c>
      <c r="B29" s="5">
        <f>AVERAGEIFS(Clean_Data!$J$2:$J$301,Clean_Data!$C$2:$C$301,Analysis!$A29,Clean_Data!$D$2:$D$301,Analysis!$B$26)</f>
        <v>15.91</v>
      </c>
      <c r="C29" s="5">
        <f>AVERAGEIFS(Clean_Data!$J$2:$J$301,Clean_Data!$C$2:$C$301,Analysis!$A29,Clean_Data!$D$2:$D$301,$C$26)</f>
        <v>11.766666666666666</v>
      </c>
      <c r="D29" s="5">
        <f>AVERAGEIFS(Clean_Data!$J$2:$J$301,Clean_Data!$C$2:$C$301,Analysis!$A29,Clean_Data!$D$2:$D$301,$D$26)</f>
        <v>31.699999999999996</v>
      </c>
    </row>
    <row r="30" spans="1:4" x14ac:dyDescent="0.3">
      <c r="A30" s="5" t="s">
        <v>40</v>
      </c>
      <c r="B30" s="5">
        <f>AVERAGEIFS(Clean_Data!$J$2:$J$301,Clean_Data!$C$2:$C$301,Analysis!$A30,Clean_Data!$D$2:$D$301,Analysis!$B$26)</f>
        <v>16.263636363636362</v>
      </c>
      <c r="C30" s="5">
        <f>AVERAGEIFS(Clean_Data!$J$2:$J$301,Clean_Data!$C$2:$C$301,Analysis!$A30,Clean_Data!$D$2:$D$301,$C$26)</f>
        <v>13.630769230769232</v>
      </c>
      <c r="D30" s="5">
        <f>AVERAGEIFS(Clean_Data!$J$2:$J$301,Clean_Data!$C$2:$C$301,Analysis!$A30,Clean_Data!$D$2:$D$301,$D$26)</f>
        <v>37.175000000000004</v>
      </c>
    </row>
    <row r="31" spans="1:4" x14ac:dyDescent="0.3">
      <c r="A31" s="5" t="s">
        <v>60</v>
      </c>
      <c r="B31" s="5">
        <f>AVERAGEIFS(Clean_Data!$J$2:$J$301,Clean_Data!$C$2:$C$301,Analysis!$A31,Clean_Data!$D$2:$D$301,Analysis!$B$26)</f>
        <v>12.7</v>
      </c>
      <c r="C31" s="5">
        <f>AVERAGEIFS(Clean_Data!$J$2:$J$301,Clean_Data!$C$2:$C$301,Analysis!$A31,Clean_Data!$D$2:$D$301,$C$26)</f>
        <v>12.345454545454546</v>
      </c>
      <c r="D31" s="5">
        <f>AVERAGEIFS(Clean_Data!$J$2:$J$301,Clean_Data!$C$2:$C$301,Analysis!$A31,Clean_Data!$D$2:$D$301,$D$26)</f>
        <v>30.170588235294115</v>
      </c>
    </row>
    <row r="32" spans="1:4" x14ac:dyDescent="0.3">
      <c r="A32" s="5" t="s">
        <v>70</v>
      </c>
      <c r="B32" s="5">
        <f>AVERAGEIFS(Clean_Data!$J$2:$J$301,Clean_Data!$C$2:$C$301,Analysis!$A32,Clean_Data!$D$2:$D$301,Analysis!$B$26)</f>
        <v>16.306666666666665</v>
      </c>
      <c r="C32" s="5">
        <f>AVERAGEIFS(Clean_Data!$J$2:$J$301,Clean_Data!$C$2:$C$301,Analysis!$A32,Clean_Data!$D$2:$D$301,$C$26)</f>
        <v>11.6</v>
      </c>
      <c r="D32" s="5">
        <f>AVERAGEIFS(Clean_Data!$J$2:$J$301,Clean_Data!$C$2:$C$301,Analysis!$A32,Clean_Data!$D$2:$D$301,$D$26)</f>
        <v>32.658333333333331</v>
      </c>
    </row>
    <row r="33" spans="1:4" x14ac:dyDescent="0.3">
      <c r="A33" s="5" t="s">
        <v>81</v>
      </c>
      <c r="B33" s="5">
        <f>AVERAGEIFS(Clean_Data!$J$2:$J$301,Clean_Data!$C$2:$C$301,Analysis!$A33,Clean_Data!$D$2:$D$301,Analysis!$B$26)</f>
        <v>15.26923076923077</v>
      </c>
      <c r="C33" s="5">
        <f>AVERAGEIFS(Clean_Data!$J$2:$J$301,Clean_Data!$C$2:$C$301,Analysis!$A33,Clean_Data!$D$2:$D$301,$C$26)</f>
        <v>15.959999999999999</v>
      </c>
      <c r="D33" s="5">
        <f>AVERAGEIFS(Clean_Data!$J$2:$J$301,Clean_Data!$C$2:$C$301,Analysis!$A33,Clean_Data!$D$2:$D$301,$D$26)</f>
        <v>32.407692307692308</v>
      </c>
    </row>
    <row r="34" spans="1:4" x14ac:dyDescent="0.3">
      <c r="A34" s="5" t="s">
        <v>107</v>
      </c>
      <c r="B34" s="5">
        <f>AVERAGEIFS(Clean_Data!$J$2:$J$301,Clean_Data!$C$2:$C$301,Analysis!$A34,Clean_Data!$D$2:$D$301,Analysis!$B$26)</f>
        <v>18.645454545454545</v>
      </c>
      <c r="C34" s="5">
        <f>AVERAGEIFS(Clean_Data!$J$2:$J$301,Clean_Data!$C$2:$C$301,Analysis!$A34,Clean_Data!$D$2:$D$301,$C$26)</f>
        <v>12.878571428571432</v>
      </c>
      <c r="D34" s="5">
        <f>AVERAGEIFS(Clean_Data!$J$2:$J$301,Clean_Data!$C$2:$C$301,Analysis!$A34,Clean_Data!$D$2:$D$301,$D$26)</f>
        <v>35.480000000000004</v>
      </c>
    </row>
    <row r="35" spans="1:4" x14ac:dyDescent="0.3">
      <c r="A35" s="5"/>
      <c r="B35" s="5"/>
      <c r="C35" s="5"/>
      <c r="D35" s="5"/>
    </row>
    <row r="36" spans="1:4" x14ac:dyDescent="0.3">
      <c r="A36" s="5"/>
      <c r="B36" s="5"/>
      <c r="C36" s="5"/>
      <c r="D36" s="5"/>
    </row>
    <row r="37" spans="1:4" x14ac:dyDescent="0.3">
      <c r="A37" s="5"/>
      <c r="B37" s="5"/>
      <c r="C37" s="5"/>
      <c r="D37" s="5"/>
    </row>
    <row r="38" spans="1:4" x14ac:dyDescent="0.3">
      <c r="A38" s="5"/>
      <c r="B38" s="5"/>
      <c r="C38" s="5"/>
      <c r="D38" s="5"/>
    </row>
    <row r="39" spans="1:4" x14ac:dyDescent="0.3">
      <c r="A39" s="5"/>
      <c r="B39" s="5"/>
      <c r="C39" s="5"/>
      <c r="D39" s="5"/>
    </row>
    <row r="40" spans="1:4" x14ac:dyDescent="0.3">
      <c r="A40" s="5"/>
      <c r="B40" s="5"/>
      <c r="C40" s="5"/>
      <c r="D40" s="5"/>
    </row>
    <row r="43" spans="1:4" x14ac:dyDescent="0.3">
      <c r="A43" s="20" t="s">
        <v>417</v>
      </c>
      <c r="B43" s="20"/>
      <c r="C43" s="20"/>
      <c r="D43" s="14"/>
    </row>
    <row r="44" spans="1:4" x14ac:dyDescent="0.3">
      <c r="A44" s="12" t="s">
        <v>418</v>
      </c>
      <c r="B44" s="12" t="s">
        <v>420</v>
      </c>
      <c r="C44" s="12" t="s">
        <v>421</v>
      </c>
      <c r="D44" s="12" t="s">
        <v>419</v>
      </c>
    </row>
    <row r="45" spans="1:4" x14ac:dyDescent="0.3">
      <c r="A45" t="s">
        <v>16</v>
      </c>
      <c r="B45" s="5">
        <f>AVERAGEIF(Clean_Data!$E$2:$E$301,Analysis!$A45,Clean_Data!$J$2:$J$301)</f>
        <v>18.645098039215686</v>
      </c>
      <c r="C45" s="5">
        <f>AVERAGEIF(Clean_Data!$E$2:$E$301,Analysis!$A45,Clean_Data!$I$2:$I$301)</f>
        <v>48619.98039215686</v>
      </c>
      <c r="D45" s="5">
        <f>B45/(C45/1000)</f>
        <v>0.38348633398921367</v>
      </c>
    </row>
    <row r="46" spans="1:4" x14ac:dyDescent="0.3">
      <c r="A46" t="s">
        <v>22</v>
      </c>
      <c r="B46" s="5">
        <f>AVERAGEIF(Clean_Data!$E$2:$E$301,Analysis!$A46,Clean_Data!$J$2:$J$301)</f>
        <v>22.992753623188413</v>
      </c>
      <c r="C46" s="5">
        <f>AVERAGEIF(Clean_Data!$E$2:$E$301,Analysis!$A46,Clean_Data!$I$2:$I$301)</f>
        <v>47717.637681159424</v>
      </c>
      <c r="D46" s="5">
        <f t="shared" ref="D46:D49" si="0">B46/(C46/1000)</f>
        <v>0.48185020760712866</v>
      </c>
    </row>
    <row r="47" spans="1:4" x14ac:dyDescent="0.3">
      <c r="A47" t="s">
        <v>27</v>
      </c>
      <c r="B47" s="5">
        <f>AVERAGEIF(Clean_Data!$E$2:$E$301,Analysis!$A47,Clean_Data!$J$2:$J$301)</f>
        <v>14.332812499999999</v>
      </c>
      <c r="C47" s="5">
        <f>AVERAGEIF(Clean_Data!$E$2:$E$301,Analysis!$A47,Clean_Data!$I$2:$I$301)</f>
        <v>47483.171875</v>
      </c>
      <c r="D47" s="5">
        <f t="shared" si="0"/>
        <v>0.30185035948590999</v>
      </c>
    </row>
    <row r="48" spans="1:4" x14ac:dyDescent="0.3">
      <c r="A48" t="s">
        <v>33</v>
      </c>
      <c r="B48" s="5">
        <f>AVERAGEIF(Clean_Data!$E$2:$E$301,Analysis!$A48,Clean_Data!$J$2:$J$301)</f>
        <v>14.638181818181817</v>
      </c>
      <c r="C48" s="5">
        <f>AVERAGEIF(Clean_Data!$E$2:$E$301,Analysis!$A48,Clean_Data!$I$2:$I$301)</f>
        <v>39765.509090909094</v>
      </c>
      <c r="D48" s="5">
        <f t="shared" si="0"/>
        <v>0.36811252144960704</v>
      </c>
    </row>
    <row r="49" spans="1:4" x14ac:dyDescent="0.3">
      <c r="A49" t="s">
        <v>41</v>
      </c>
      <c r="B49" s="5">
        <f>AVERAGEIF(Clean_Data!$E$2:$E$301,Analysis!$A49,Clean_Data!$J$2:$J$301)</f>
        <v>27.945901639344253</v>
      </c>
      <c r="C49" s="5">
        <f>AVERAGEIF(Clean_Data!$E$2:$E$301,Analysis!$A49,Clean_Data!$I$2:$I$301)</f>
        <v>43107.606557377047</v>
      </c>
      <c r="D49" s="5">
        <f t="shared" si="0"/>
        <v>0.64828237685030654</v>
      </c>
    </row>
    <row r="56" spans="1:4" x14ac:dyDescent="0.3">
      <c r="A56" s="20" t="s">
        <v>413</v>
      </c>
      <c r="B56" s="20"/>
    </row>
    <row r="57" spans="1:4" x14ac:dyDescent="0.3">
      <c r="A57" s="15" t="s">
        <v>426</v>
      </c>
      <c r="B57" s="15" t="s">
        <v>420</v>
      </c>
    </row>
    <row r="58" spans="1:4" x14ac:dyDescent="0.3">
      <c r="A58" t="s">
        <v>414</v>
      </c>
      <c r="B58" s="5">
        <f>AVERAGEIF(Clean_Data!$M$2:$M$301,Analysis!A58,Clean_Data!$J$2:$J$301)</f>
        <v>34.018292682926834</v>
      </c>
    </row>
    <row r="59" spans="1:4" x14ac:dyDescent="0.3">
      <c r="A59" t="s">
        <v>416</v>
      </c>
      <c r="B59" s="5">
        <f>AVERAGEIF(Clean_Data!$M$2:$M$301,Analysis!A59,Clean_Data!$J$2:$J$301)</f>
        <v>17.723469387755102</v>
      </c>
    </row>
    <row r="60" spans="1:4" x14ac:dyDescent="0.3">
      <c r="A60" t="s">
        <v>415</v>
      </c>
      <c r="B60" s="5">
        <f>AVERAGEIF(Clean_Data!$M$2:$M$301,Analysis!A60,Clean_Data!$J$2:$J$301)</f>
        <v>11.984166666666669</v>
      </c>
    </row>
    <row r="69" spans="1:4" x14ac:dyDescent="0.3">
      <c r="A69" s="20" t="s">
        <v>424</v>
      </c>
      <c r="B69" s="20"/>
      <c r="C69" s="20"/>
      <c r="D69" s="14"/>
    </row>
    <row r="70" spans="1:4" x14ac:dyDescent="0.3">
      <c r="A70" s="12" t="s">
        <v>11</v>
      </c>
      <c r="B70" s="12" t="s">
        <v>422</v>
      </c>
      <c r="C70" s="12" t="s">
        <v>423</v>
      </c>
      <c r="D70" s="12" t="s">
        <v>441</v>
      </c>
    </row>
    <row r="71" spans="1:4" hidden="1" x14ac:dyDescent="0.3">
      <c r="A71" s="6">
        <v>2021</v>
      </c>
      <c r="B71" s="13">
        <f>COUNTIF(Clean_Data!$L:$L,Analysis!$A71)</f>
        <v>87</v>
      </c>
      <c r="C71" s="5">
        <f ca="1">AVERAGEIF(Clean_Data!$L:$L,Analysis!$A71,Clean_Data!$J$2:$J$301)</f>
        <v>21.636781609195399</v>
      </c>
      <c r="D71" s="5">
        <f>AVERAGEIF(Clean_Data!$L:$L,Analysis!$A71,Clean_Data!$I:$I)</f>
        <v>43275.931034482761</v>
      </c>
    </row>
    <row r="72" spans="1:4" hidden="1" x14ac:dyDescent="0.3">
      <c r="A72" s="6">
        <v>2022</v>
      </c>
      <c r="B72" s="13">
        <f>COUNTIF(Clean_Data!$L:$L,Analysis!$A72)</f>
        <v>105</v>
      </c>
      <c r="C72" s="5">
        <f ca="1">AVERAGEIF(Clean_Data!$L:$L,Analysis!$A72,Clean_Data!$J$2:$J$301)</f>
        <v>19.297115384615378</v>
      </c>
      <c r="D72" s="5">
        <f>AVERAGEIF(Clean_Data!$L:$L,Analysis!$A72,Clean_Data!$I:$I)</f>
        <v>46816.085714285713</v>
      </c>
    </row>
    <row r="73" spans="1:4" x14ac:dyDescent="0.3">
      <c r="A73" s="6">
        <v>2023</v>
      </c>
      <c r="B73" s="13">
        <f>COUNTIF(Clean_Data!$L:$L,Analysis!$A73)</f>
        <v>108</v>
      </c>
      <c r="C73" s="5">
        <f ca="1">AVERAGEIF(Clean_Data!$L:$L,Analysis!$A73,Clean_Data!$J$2:$J$301)</f>
        <v>19.086111111111112</v>
      </c>
      <c r="D73" s="5">
        <f>AVERAGEIF(Clean_Data!$L:$L,Analysis!$A73,Clean_Data!$I:$I)</f>
        <v>45805.842592592591</v>
      </c>
    </row>
  </sheetData>
  <mergeCells count="5">
    <mergeCell ref="A69:C69"/>
    <mergeCell ref="A6:C6"/>
    <mergeCell ref="A25:C25"/>
    <mergeCell ref="A43:C43"/>
    <mergeCell ref="A56:B56"/>
  </mergeCells>
  <pageMargins left="0.7" right="0.7" top="0.75" bottom="0.75" header="0.3" footer="0.3"/>
  <drawing r:id="rId1"/>
  <tableParts count="5">
    <tablePart r:id="rId2"/>
    <tablePart r:id="rId3"/>
    <tablePart r:id="rId4"/>
    <tablePart r:id="rId5"/>
    <tablePart r:id="rId6"/>
  </tableParts>
  <extLst>
    <ext xmlns:x15="http://schemas.microsoft.com/office/spreadsheetml/2010/11/main" uri="{3A4CF648-6AED-40f4-86FF-DC5316D8AED3}">
      <x14:slicerList xmlns:x14="http://schemas.microsoft.com/office/spreadsheetml/2009/9/main">
        <x14:slicer r:id="rId7"/>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02B05-5B48-4B0D-A3B1-F605FBA9A9EA}">
  <sheetPr>
    <tabColor rgb="FFFF0000"/>
  </sheetPr>
  <dimension ref="A2:L52"/>
  <sheetViews>
    <sheetView workbookViewId="0">
      <selection activeCell="I22" sqref="I22"/>
    </sheetView>
  </sheetViews>
  <sheetFormatPr defaultRowHeight="14.4" x14ac:dyDescent="0.3"/>
  <cols>
    <col min="1" max="1" width="15.5546875" bestFit="1" customWidth="1"/>
    <col min="2" max="2" width="33.44140625" bestFit="1" customWidth="1"/>
    <col min="3" max="3" width="17.6640625" bestFit="1" customWidth="1"/>
    <col min="4" max="4" width="7.5546875" bestFit="1" customWidth="1"/>
    <col min="5" max="5" width="10.77734375" bestFit="1" customWidth="1"/>
    <col min="6" max="6" width="7.5546875" bestFit="1" customWidth="1"/>
    <col min="7" max="7" width="6.109375" bestFit="1" customWidth="1"/>
    <col min="8" max="8" width="10.77734375" bestFit="1" customWidth="1"/>
    <col min="9" max="9" width="8.21875" bestFit="1" customWidth="1"/>
    <col min="10" max="10" width="5.5546875" bestFit="1" customWidth="1"/>
    <col min="11" max="11" width="10.109375" bestFit="1" customWidth="1"/>
    <col min="12" max="12" width="10.77734375" bestFit="1" customWidth="1"/>
  </cols>
  <sheetData>
    <row r="2" spans="1:12" x14ac:dyDescent="0.3">
      <c r="A2" s="21" t="s">
        <v>431</v>
      </c>
      <c r="B2" s="21"/>
      <c r="C2" s="21"/>
      <c r="D2" s="21"/>
      <c r="E2" s="21"/>
      <c r="F2" s="21"/>
      <c r="G2" s="21"/>
      <c r="H2" s="21"/>
      <c r="I2" s="21"/>
      <c r="J2" s="21"/>
      <c r="K2" s="21"/>
      <c r="L2" s="21"/>
    </row>
    <row r="4" spans="1:12" x14ac:dyDescent="0.3">
      <c r="A4" s="18" t="s">
        <v>3</v>
      </c>
      <c r="B4" t="s">
        <v>430</v>
      </c>
    </row>
    <row r="6" spans="1:12" x14ac:dyDescent="0.3">
      <c r="A6" s="18" t="s">
        <v>429</v>
      </c>
      <c r="B6" s="18" t="s">
        <v>433</v>
      </c>
    </row>
    <row r="7" spans="1:12" x14ac:dyDescent="0.3">
      <c r="A7" s="18" t="s">
        <v>432</v>
      </c>
      <c r="B7" t="s">
        <v>62</v>
      </c>
      <c r="C7" t="s">
        <v>66</v>
      </c>
      <c r="D7" t="s">
        <v>47</v>
      </c>
      <c r="E7" t="s">
        <v>13</v>
      </c>
      <c r="F7" t="s">
        <v>39</v>
      </c>
      <c r="G7" t="s">
        <v>84</v>
      </c>
      <c r="H7" t="s">
        <v>20</v>
      </c>
      <c r="I7" t="s">
        <v>87</v>
      </c>
      <c r="J7" t="s">
        <v>59</v>
      </c>
      <c r="K7" t="s">
        <v>31</v>
      </c>
      <c r="L7" t="s">
        <v>427</v>
      </c>
    </row>
    <row r="8" spans="1:12" x14ac:dyDescent="0.3">
      <c r="A8" s="19" t="s">
        <v>40</v>
      </c>
      <c r="B8" s="5">
        <v>17.850000000000001</v>
      </c>
      <c r="C8" s="5">
        <v>14.259999999999996</v>
      </c>
      <c r="D8" s="5">
        <v>23.625</v>
      </c>
      <c r="E8" s="5"/>
      <c r="F8" s="5">
        <v>24.65</v>
      </c>
      <c r="G8" s="5">
        <v>20.6</v>
      </c>
      <c r="H8" s="5">
        <v>26.225000000000001</v>
      </c>
      <c r="I8" s="5">
        <v>15.419999999999998</v>
      </c>
      <c r="J8" s="5">
        <v>24.020000000000003</v>
      </c>
      <c r="K8" s="5">
        <v>15.35</v>
      </c>
      <c r="L8" s="5">
        <v>20.421874999999996</v>
      </c>
    </row>
    <row r="9" spans="1:12" x14ac:dyDescent="0.3">
      <c r="A9" s="19" t="s">
        <v>81</v>
      </c>
      <c r="B9" s="5">
        <v>35.233333333333327</v>
      </c>
      <c r="C9" s="5">
        <v>16.766666666666666</v>
      </c>
      <c r="D9" s="5">
        <v>21.137499999999999</v>
      </c>
      <c r="E9" s="5">
        <v>34.049999999999997</v>
      </c>
      <c r="F9" s="5">
        <v>10.050000000000001</v>
      </c>
      <c r="G9" s="5">
        <v>26.099999999999998</v>
      </c>
      <c r="H9" s="5">
        <v>21.866666666666664</v>
      </c>
      <c r="I9" s="5">
        <v>26.6</v>
      </c>
      <c r="J9" s="5">
        <v>15.2</v>
      </c>
      <c r="K9" s="5">
        <v>5.6</v>
      </c>
      <c r="L9" s="5">
        <v>22.56774193548387</v>
      </c>
    </row>
    <row r="10" spans="1:12" x14ac:dyDescent="0.3">
      <c r="A10" s="19" t="s">
        <v>70</v>
      </c>
      <c r="B10" s="5">
        <v>21.133333333333333</v>
      </c>
      <c r="C10" s="5">
        <v>17.600000000000001</v>
      </c>
      <c r="D10" s="5">
        <v>14.899999999999999</v>
      </c>
      <c r="E10" s="5">
        <v>25.675000000000001</v>
      </c>
      <c r="F10" s="5">
        <v>10.850000000000001</v>
      </c>
      <c r="G10" s="5">
        <v>13.049999999999999</v>
      </c>
      <c r="H10" s="5">
        <v>13.2</v>
      </c>
      <c r="I10" s="5">
        <v>21.042857142857144</v>
      </c>
      <c r="J10" s="5">
        <v>16.899999999999999</v>
      </c>
      <c r="K10" s="5">
        <v>26.3</v>
      </c>
      <c r="L10" s="5">
        <v>18.947727272727267</v>
      </c>
    </row>
    <row r="11" spans="1:12" x14ac:dyDescent="0.3">
      <c r="A11" s="19" t="s">
        <v>60</v>
      </c>
      <c r="B11" s="5">
        <v>17.45</v>
      </c>
      <c r="C11" s="5">
        <v>20.357142857142858</v>
      </c>
      <c r="D11" s="5">
        <v>23.166666666666668</v>
      </c>
      <c r="E11" s="5">
        <v>16.842857142857145</v>
      </c>
      <c r="F11" s="5">
        <v>19.700000000000003</v>
      </c>
      <c r="G11" s="5">
        <v>12.4</v>
      </c>
      <c r="H11" s="5">
        <v>29.119999999999997</v>
      </c>
      <c r="I11" s="5">
        <v>12.4</v>
      </c>
      <c r="J11" s="5">
        <v>22.55</v>
      </c>
      <c r="K11" s="5">
        <v>20.95</v>
      </c>
      <c r="L11" s="5">
        <v>19.848780487804877</v>
      </c>
    </row>
    <row r="12" spans="1:12" x14ac:dyDescent="0.3">
      <c r="A12" s="19" t="s">
        <v>14</v>
      </c>
      <c r="B12" s="5">
        <v>8.35</v>
      </c>
      <c r="C12" s="5">
        <v>15.7</v>
      </c>
      <c r="D12" s="5">
        <v>18.200000000000003</v>
      </c>
      <c r="E12" s="5">
        <v>17.959999999999997</v>
      </c>
      <c r="F12" s="5">
        <v>17.7</v>
      </c>
      <c r="G12" s="5">
        <v>28.48</v>
      </c>
      <c r="H12" s="5">
        <v>26.400000000000002</v>
      </c>
      <c r="I12" s="5">
        <v>27.2</v>
      </c>
      <c r="J12" s="5">
        <v>13.524999999999999</v>
      </c>
      <c r="K12" s="5">
        <v>20</v>
      </c>
      <c r="L12" s="5">
        <v>19.283783783783782</v>
      </c>
    </row>
    <row r="13" spans="1:12" x14ac:dyDescent="0.3">
      <c r="A13" s="19" t="s">
        <v>107</v>
      </c>
      <c r="B13" s="5">
        <v>14.7</v>
      </c>
      <c r="C13" s="5">
        <v>15.6</v>
      </c>
      <c r="D13" s="5">
        <v>25.433333333333334</v>
      </c>
      <c r="E13" s="5">
        <v>45.849999999999994</v>
      </c>
      <c r="F13" s="5">
        <v>17</v>
      </c>
      <c r="G13" s="5">
        <v>15.525</v>
      </c>
      <c r="H13" s="5">
        <v>23.066666666666663</v>
      </c>
      <c r="I13" s="5">
        <v>27.75</v>
      </c>
      <c r="J13" s="5">
        <v>25.866666666666671</v>
      </c>
      <c r="K13" s="5">
        <v>20.149999999999999</v>
      </c>
      <c r="L13" s="5">
        <v>21.148571428571429</v>
      </c>
    </row>
    <row r="14" spans="1:12" x14ac:dyDescent="0.3">
      <c r="A14" s="19" t="s">
        <v>25</v>
      </c>
      <c r="B14" s="5">
        <v>25.824999999999999</v>
      </c>
      <c r="C14" s="5">
        <v>33.65</v>
      </c>
      <c r="D14" s="5">
        <v>18.022222222222226</v>
      </c>
      <c r="E14" s="5">
        <v>10.566666666666666</v>
      </c>
      <c r="F14" s="5">
        <v>20.45</v>
      </c>
      <c r="G14" s="5">
        <v>11.34</v>
      </c>
      <c r="H14" s="5">
        <v>13.800000000000002</v>
      </c>
      <c r="I14" s="5">
        <v>16.225000000000001</v>
      </c>
      <c r="J14" s="5">
        <v>26.839999999999996</v>
      </c>
      <c r="K14" s="5">
        <v>34.799999999999997</v>
      </c>
      <c r="L14" s="5">
        <v>19.86046511627907</v>
      </c>
    </row>
    <row r="15" spans="1:12" x14ac:dyDescent="0.3">
      <c r="A15" s="19" t="s">
        <v>32</v>
      </c>
      <c r="B15" s="5">
        <v>20.32</v>
      </c>
      <c r="C15" s="5">
        <v>39.6</v>
      </c>
      <c r="D15" s="5">
        <v>23.633333333333329</v>
      </c>
      <c r="E15" s="5">
        <v>20.45</v>
      </c>
      <c r="F15" s="5">
        <v>19.260000000000002</v>
      </c>
      <c r="G15" s="5">
        <v>19.850000000000001</v>
      </c>
      <c r="H15" s="5">
        <v>11.55</v>
      </c>
      <c r="I15" s="5">
        <v>6.7</v>
      </c>
      <c r="J15" s="5">
        <v>14.299999999999999</v>
      </c>
      <c r="K15" s="5">
        <v>13.930000000000001</v>
      </c>
      <c r="L15" s="5">
        <v>17.735135135135135</v>
      </c>
    </row>
    <row r="16" spans="1:12" x14ac:dyDescent="0.3">
      <c r="A16" s="19" t="s">
        <v>427</v>
      </c>
      <c r="B16" s="5">
        <v>20.627586206896552</v>
      </c>
      <c r="C16" s="5">
        <v>18.886666666666663</v>
      </c>
      <c r="D16" s="5">
        <v>19.537777777777777</v>
      </c>
      <c r="E16" s="5">
        <v>21.618518518518517</v>
      </c>
      <c r="F16" s="5">
        <v>18.562068965517245</v>
      </c>
      <c r="G16" s="5">
        <v>17.86785714285714</v>
      </c>
      <c r="H16" s="5">
        <v>22.215999999999998</v>
      </c>
      <c r="I16" s="5">
        <v>19.899999999999995</v>
      </c>
      <c r="J16" s="5">
        <v>20.86</v>
      </c>
      <c r="K16" s="5">
        <v>19.359375000000004</v>
      </c>
      <c r="L16" s="5">
        <v>19.881666666666664</v>
      </c>
    </row>
    <row r="18" spans="1:6" ht="15" customHeight="1" x14ac:dyDescent="0.3">
      <c r="A18" s="22" t="s">
        <v>434</v>
      </c>
      <c r="B18" s="22"/>
    </row>
    <row r="19" spans="1:6" x14ac:dyDescent="0.3">
      <c r="A19" s="18" t="s">
        <v>436</v>
      </c>
      <c r="B19" t="s">
        <v>429</v>
      </c>
    </row>
    <row r="20" spans="1:6" x14ac:dyDescent="0.3">
      <c r="A20" s="19" t="s">
        <v>22</v>
      </c>
      <c r="B20" s="5">
        <v>22.992753623188413</v>
      </c>
    </row>
    <row r="21" spans="1:6" x14ac:dyDescent="0.3">
      <c r="A21" s="19" t="s">
        <v>41</v>
      </c>
      <c r="B21" s="5">
        <v>27.945901639344253</v>
      </c>
    </row>
    <row r="22" spans="1:6" x14ac:dyDescent="0.3">
      <c r="A22" s="19" t="s">
        <v>33</v>
      </c>
      <c r="B22" s="5">
        <v>14.638181818181817</v>
      </c>
    </row>
    <row r="23" spans="1:6" x14ac:dyDescent="0.3">
      <c r="A23" s="19" t="s">
        <v>16</v>
      </c>
      <c r="B23" s="5">
        <v>18.645098039215686</v>
      </c>
      <c r="F23" s="16"/>
    </row>
    <row r="24" spans="1:6" x14ac:dyDescent="0.3">
      <c r="A24" s="19" t="s">
        <v>27</v>
      </c>
      <c r="B24" s="5">
        <v>14.332812499999999</v>
      </c>
    </row>
    <row r="25" spans="1:6" x14ac:dyDescent="0.3">
      <c r="A25" s="19" t="s">
        <v>427</v>
      </c>
      <c r="B25" s="5">
        <v>19.881666666666664</v>
      </c>
    </row>
    <row r="27" spans="1:6" x14ac:dyDescent="0.3">
      <c r="A27" s="21" t="s">
        <v>437</v>
      </c>
      <c r="B27" s="21"/>
      <c r="C27" s="21"/>
      <c r="D27" s="21"/>
      <c r="E27" s="17"/>
    </row>
    <row r="28" spans="1:6" x14ac:dyDescent="0.3">
      <c r="A28" s="18" t="s">
        <v>428</v>
      </c>
      <c r="B28" s="18" t="s">
        <v>438</v>
      </c>
    </row>
    <row r="29" spans="1:6" x14ac:dyDescent="0.3">
      <c r="A29" s="18" t="s">
        <v>11</v>
      </c>
      <c r="B29" t="s">
        <v>21</v>
      </c>
      <c r="C29" t="s">
        <v>26</v>
      </c>
      <c r="D29" t="s">
        <v>15</v>
      </c>
      <c r="E29" t="s">
        <v>427</v>
      </c>
    </row>
    <row r="30" spans="1:6" x14ac:dyDescent="0.3">
      <c r="A30" s="19">
        <v>2021</v>
      </c>
      <c r="B30" s="5">
        <v>708.79999999999984</v>
      </c>
      <c r="C30" s="5">
        <v>497.20000000000005</v>
      </c>
      <c r="D30" s="5">
        <v>380.7</v>
      </c>
      <c r="E30" s="5">
        <v>1586.7</v>
      </c>
    </row>
    <row r="31" spans="1:6" x14ac:dyDescent="0.3">
      <c r="A31" s="19">
        <v>2022</v>
      </c>
      <c r="B31" s="5">
        <v>1238</v>
      </c>
      <c r="C31" s="5">
        <v>516.79999999999984</v>
      </c>
      <c r="D31" s="5">
        <v>458.8</v>
      </c>
      <c r="E31" s="5">
        <v>2213.6</v>
      </c>
    </row>
    <row r="32" spans="1:6" x14ac:dyDescent="0.3">
      <c r="A32" s="19">
        <v>2023</v>
      </c>
      <c r="B32" s="5">
        <v>1113.4999999999998</v>
      </c>
      <c r="C32" s="5">
        <v>656.10000000000036</v>
      </c>
      <c r="D32" s="5">
        <v>394.6</v>
      </c>
      <c r="E32" s="5">
        <v>2164.2000000000003</v>
      </c>
    </row>
    <row r="33" spans="1:5" x14ac:dyDescent="0.3">
      <c r="A33" s="19" t="s">
        <v>427</v>
      </c>
      <c r="B33" s="5">
        <v>3060.2999999999993</v>
      </c>
      <c r="C33" s="5">
        <v>1670.1000000000004</v>
      </c>
      <c r="D33" s="5">
        <v>1234.0999999999999</v>
      </c>
      <c r="E33" s="5">
        <v>5964.5</v>
      </c>
    </row>
    <row r="34" spans="1:5" x14ac:dyDescent="0.3">
      <c r="A34" s="19"/>
      <c r="B34" s="5"/>
      <c r="C34" s="5"/>
      <c r="D34" s="5"/>
      <c r="E34" s="5"/>
    </row>
    <row r="35" spans="1:5" x14ac:dyDescent="0.3">
      <c r="A35" s="19"/>
      <c r="B35" s="5"/>
      <c r="C35" s="5"/>
      <c r="D35" s="5"/>
      <c r="E35" s="5"/>
    </row>
    <row r="36" spans="1:5" x14ac:dyDescent="0.3">
      <c r="A36" s="21" t="s">
        <v>439</v>
      </c>
      <c r="B36" s="21"/>
      <c r="C36" s="21"/>
      <c r="D36" s="21"/>
      <c r="E36" s="17"/>
    </row>
    <row r="37" spans="1:5" x14ac:dyDescent="0.3">
      <c r="A37" s="18" t="s">
        <v>2</v>
      </c>
      <c r="B37" t="s">
        <v>430</v>
      </c>
      <c r="D37" s="5"/>
      <c r="E37" s="5"/>
    </row>
    <row r="38" spans="1:5" x14ac:dyDescent="0.3">
      <c r="D38" s="5"/>
      <c r="E38" s="5"/>
    </row>
    <row r="39" spans="1:5" x14ac:dyDescent="0.3">
      <c r="A39" s="18" t="s">
        <v>440</v>
      </c>
      <c r="B39" t="s">
        <v>429</v>
      </c>
      <c r="C39" t="s">
        <v>435</v>
      </c>
      <c r="D39" s="5"/>
      <c r="E39" s="5"/>
    </row>
    <row r="40" spans="1:5" x14ac:dyDescent="0.3">
      <c r="A40" s="19" t="s">
        <v>28</v>
      </c>
      <c r="B40" s="5">
        <v>18.910714285714285</v>
      </c>
      <c r="C40">
        <v>56</v>
      </c>
    </row>
    <row r="41" spans="1:5" x14ac:dyDescent="0.3">
      <c r="A41" s="19" t="s">
        <v>34</v>
      </c>
      <c r="B41" s="5">
        <v>18.196202531645572</v>
      </c>
      <c r="C41">
        <v>79</v>
      </c>
    </row>
    <row r="42" spans="1:5" x14ac:dyDescent="0.3">
      <c r="A42" s="19" t="s">
        <v>17</v>
      </c>
      <c r="B42" s="5">
        <v>21.454651162790693</v>
      </c>
      <c r="C42">
        <v>86</v>
      </c>
    </row>
    <row r="43" spans="1:5" x14ac:dyDescent="0.3">
      <c r="A43" s="19" t="s">
        <v>42</v>
      </c>
      <c r="B43" s="5">
        <v>20.543037974683543</v>
      </c>
      <c r="C43">
        <v>79</v>
      </c>
    </row>
    <row r="44" spans="1:5" x14ac:dyDescent="0.3">
      <c r="A44" s="19" t="s">
        <v>427</v>
      </c>
      <c r="B44" s="5">
        <v>19.881666666666664</v>
      </c>
      <c r="C44">
        <v>300</v>
      </c>
    </row>
    <row r="47" spans="1:5" x14ac:dyDescent="0.3">
      <c r="A47" s="21" t="s">
        <v>413</v>
      </c>
      <c r="B47" s="21"/>
    </row>
    <row r="48" spans="1:5" x14ac:dyDescent="0.3">
      <c r="A48" s="18" t="s">
        <v>442</v>
      </c>
      <c r="B48" t="s">
        <v>428</v>
      </c>
    </row>
    <row r="49" spans="1:2" x14ac:dyDescent="0.3">
      <c r="A49" s="19" t="s">
        <v>414</v>
      </c>
      <c r="B49">
        <v>2789.5000000000005</v>
      </c>
    </row>
    <row r="50" spans="1:2" x14ac:dyDescent="0.3">
      <c r="A50" s="19" t="s">
        <v>415</v>
      </c>
      <c r="B50">
        <v>1438.1000000000001</v>
      </c>
    </row>
    <row r="51" spans="1:2" x14ac:dyDescent="0.3">
      <c r="A51" s="19" t="s">
        <v>416</v>
      </c>
      <c r="B51">
        <v>1736.8999999999999</v>
      </c>
    </row>
    <row r="52" spans="1:2" x14ac:dyDescent="0.3">
      <c r="A52" s="19" t="s">
        <v>427</v>
      </c>
      <c r="B52">
        <v>5964.5</v>
      </c>
    </row>
  </sheetData>
  <mergeCells count="5">
    <mergeCell ref="A2:L2"/>
    <mergeCell ref="A47:B47"/>
    <mergeCell ref="A27:D27"/>
    <mergeCell ref="A36:D36"/>
    <mergeCell ref="A18:B1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BC0E7-A128-4C8C-A147-F67AAB40CE6A}">
  <sheetPr>
    <tabColor rgb="FF7030A0"/>
  </sheetPr>
  <dimension ref="A1"/>
  <sheetViews>
    <sheetView zoomScale="70" zoomScaleNormal="70" workbookViewId="0">
      <selection activeCell="D2" sqref="D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vt:lpstr>
      <vt:lpstr>Executive Summary</vt:lpstr>
      <vt:lpstr>RAW DATA</vt:lpstr>
      <vt:lpstr>Clean_Data</vt:lpstr>
      <vt:lpstr>Analysis</vt:lpstr>
      <vt:lpstr>Pivot_Backend    </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Jena</dc:creator>
  <cp:lastModifiedBy>Aditya Jena</cp:lastModifiedBy>
  <dcterms:created xsi:type="dcterms:W3CDTF">2026-08-28T10:45:33Z</dcterms:created>
  <dcterms:modified xsi:type="dcterms:W3CDTF">2026-10-10T04:44:01Z</dcterms:modified>
</cp:coreProperties>
</file>