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206"/>
  <workbookPr autoCompressPictures="0"/>
  <bookViews>
    <workbookView xWindow="1260" yWindow="520" windowWidth="32560" windowHeight="19520" tabRatio="332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4" i="1" l="1"/>
  <c r="B51" i="1"/>
  <c r="B23" i="1"/>
  <c r="B45" i="1"/>
  <c r="B52" i="1"/>
  <c r="B24" i="1"/>
  <c r="B32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H24" i="1"/>
  <c r="CH29" i="1"/>
  <c r="CG24" i="1"/>
  <c r="CG29" i="1"/>
  <c r="CF24" i="1"/>
  <c r="CF29" i="1"/>
  <c r="CE24" i="1"/>
  <c r="CE29" i="1"/>
  <c r="CD24" i="1"/>
  <c r="CD29" i="1"/>
  <c r="CC24" i="1"/>
  <c r="CC29" i="1"/>
  <c r="CB24" i="1"/>
  <c r="CB29" i="1"/>
  <c r="CA24" i="1"/>
  <c r="CA29" i="1"/>
  <c r="BZ24" i="1"/>
  <c r="BZ29" i="1"/>
  <c r="BY24" i="1"/>
  <c r="BY29" i="1"/>
  <c r="BX24" i="1"/>
  <c r="BX29" i="1"/>
  <c r="BW24" i="1"/>
  <c r="BW29" i="1"/>
  <c r="BV24" i="1"/>
  <c r="BV29" i="1"/>
  <c r="BU24" i="1"/>
  <c r="BU29" i="1"/>
  <c r="BT24" i="1"/>
  <c r="BT29" i="1"/>
  <c r="BS24" i="1"/>
  <c r="BS29" i="1"/>
  <c r="BR24" i="1"/>
  <c r="BR29" i="1"/>
  <c r="BQ24" i="1"/>
  <c r="BQ29" i="1"/>
  <c r="BP24" i="1"/>
  <c r="BP29" i="1"/>
  <c r="BO24" i="1"/>
  <c r="BO29" i="1"/>
  <c r="BN24" i="1"/>
  <c r="BN29" i="1"/>
  <c r="BM24" i="1"/>
  <c r="BM29" i="1"/>
  <c r="BL24" i="1"/>
  <c r="BL29" i="1"/>
  <c r="BK24" i="1"/>
  <c r="BK29" i="1"/>
  <c r="BJ24" i="1"/>
  <c r="BJ29" i="1"/>
  <c r="BI24" i="1"/>
  <c r="BI29" i="1"/>
  <c r="BH24" i="1"/>
  <c r="BH29" i="1"/>
  <c r="BG24" i="1"/>
  <c r="BG29" i="1"/>
  <c r="BF24" i="1"/>
  <c r="BF29" i="1"/>
  <c r="BE24" i="1"/>
  <c r="BE29" i="1"/>
  <c r="BD24" i="1"/>
  <c r="BD29" i="1"/>
  <c r="BC24" i="1"/>
  <c r="BC29" i="1"/>
  <c r="BB24" i="1"/>
  <c r="BB29" i="1"/>
  <c r="BA24" i="1"/>
  <c r="BA29" i="1"/>
  <c r="AZ24" i="1"/>
  <c r="AZ29" i="1"/>
  <c r="AY24" i="1"/>
  <c r="AY29" i="1"/>
  <c r="AX24" i="1"/>
  <c r="AX29" i="1"/>
  <c r="AW24" i="1"/>
  <c r="AW29" i="1"/>
  <c r="AV24" i="1"/>
  <c r="AV29" i="1"/>
  <c r="AU24" i="1"/>
  <c r="AU29" i="1"/>
  <c r="AT24" i="1"/>
  <c r="AT29" i="1"/>
  <c r="AS24" i="1"/>
  <c r="AS29" i="1"/>
  <c r="AR24" i="1"/>
  <c r="AR29" i="1"/>
  <c r="AQ24" i="1"/>
  <c r="AQ29" i="1"/>
  <c r="AP24" i="1"/>
  <c r="AP29" i="1"/>
  <c r="AO24" i="1"/>
  <c r="AO29" i="1"/>
  <c r="AN24" i="1"/>
  <c r="AN29" i="1"/>
  <c r="AM24" i="1"/>
  <c r="AM29" i="1"/>
  <c r="AL24" i="1"/>
  <c r="AL29" i="1"/>
  <c r="AK24" i="1"/>
  <c r="AK29" i="1"/>
  <c r="AJ24" i="1"/>
  <c r="AJ29" i="1"/>
  <c r="AI24" i="1"/>
  <c r="AI29" i="1"/>
  <c r="AH24" i="1"/>
  <c r="AH29" i="1"/>
  <c r="AG24" i="1"/>
  <c r="AG29" i="1"/>
  <c r="AF24" i="1"/>
  <c r="AF29" i="1"/>
  <c r="AE24" i="1"/>
  <c r="AE29" i="1"/>
  <c r="AD24" i="1"/>
  <c r="AD29" i="1"/>
  <c r="AC24" i="1"/>
  <c r="AC29" i="1"/>
  <c r="AB24" i="1"/>
  <c r="AB29" i="1"/>
  <c r="AA24" i="1"/>
  <c r="AA29" i="1"/>
  <c r="Z24" i="1"/>
  <c r="Z29" i="1"/>
  <c r="Y24" i="1"/>
  <c r="Y29" i="1"/>
  <c r="X24" i="1"/>
  <c r="X29" i="1"/>
  <c r="W24" i="1"/>
  <c r="W29" i="1"/>
  <c r="V24" i="1"/>
  <c r="V29" i="1"/>
  <c r="U24" i="1"/>
  <c r="U29" i="1"/>
  <c r="T24" i="1"/>
  <c r="T29" i="1"/>
  <c r="S24" i="1"/>
  <c r="S29" i="1"/>
  <c r="R24" i="1"/>
  <c r="R29" i="1"/>
  <c r="Q24" i="1"/>
  <c r="Q29" i="1"/>
  <c r="P24" i="1"/>
  <c r="P29" i="1"/>
  <c r="O24" i="1"/>
  <c r="O29" i="1"/>
  <c r="N24" i="1"/>
  <c r="N29" i="1"/>
  <c r="M24" i="1"/>
  <c r="M29" i="1"/>
  <c r="L24" i="1"/>
  <c r="L29" i="1"/>
  <c r="K24" i="1"/>
  <c r="K29" i="1"/>
  <c r="J24" i="1"/>
  <c r="J29" i="1"/>
  <c r="I24" i="1"/>
  <c r="I29" i="1"/>
  <c r="H24" i="1"/>
  <c r="H29" i="1"/>
  <c r="G24" i="1"/>
  <c r="G29" i="1"/>
  <c r="F24" i="1"/>
  <c r="F29" i="1"/>
  <c r="E24" i="1"/>
  <c r="E29" i="1"/>
  <c r="D24" i="1"/>
  <c r="D29" i="1"/>
  <c r="CH23" i="1"/>
  <c r="CH28" i="1"/>
  <c r="CG23" i="1"/>
  <c r="CG28" i="1"/>
  <c r="CF23" i="1"/>
  <c r="CF28" i="1"/>
  <c r="CE23" i="1"/>
  <c r="CE28" i="1"/>
  <c r="CD23" i="1"/>
  <c r="CD28" i="1"/>
  <c r="CC23" i="1"/>
  <c r="CC28" i="1"/>
  <c r="CB23" i="1"/>
  <c r="CB28" i="1"/>
  <c r="CA23" i="1"/>
  <c r="CA28" i="1"/>
  <c r="BZ23" i="1"/>
  <c r="BZ28" i="1"/>
  <c r="BY23" i="1"/>
  <c r="BY28" i="1"/>
  <c r="BX23" i="1"/>
  <c r="BX28" i="1"/>
  <c r="BW23" i="1"/>
  <c r="BW28" i="1"/>
  <c r="BV23" i="1"/>
  <c r="BV28" i="1"/>
  <c r="BU23" i="1"/>
  <c r="BU28" i="1"/>
  <c r="BT23" i="1"/>
  <c r="BT28" i="1"/>
  <c r="BS23" i="1"/>
  <c r="BS28" i="1"/>
  <c r="BR23" i="1"/>
  <c r="BR28" i="1"/>
  <c r="BQ23" i="1"/>
  <c r="BQ28" i="1"/>
  <c r="BP23" i="1"/>
  <c r="BP28" i="1"/>
  <c r="BO23" i="1"/>
  <c r="BO28" i="1"/>
  <c r="BN23" i="1"/>
  <c r="BN28" i="1"/>
  <c r="BM23" i="1"/>
  <c r="BM28" i="1"/>
  <c r="BL23" i="1"/>
  <c r="BL28" i="1"/>
  <c r="BK23" i="1"/>
  <c r="BK28" i="1"/>
  <c r="BJ23" i="1"/>
  <c r="BJ28" i="1"/>
  <c r="BI23" i="1"/>
  <c r="BI28" i="1"/>
  <c r="BH23" i="1"/>
  <c r="BH28" i="1"/>
  <c r="BG23" i="1"/>
  <c r="BG28" i="1"/>
  <c r="BF23" i="1"/>
  <c r="BF28" i="1"/>
  <c r="BE23" i="1"/>
  <c r="BE28" i="1"/>
  <c r="BD23" i="1"/>
  <c r="BD28" i="1"/>
  <c r="BC23" i="1"/>
  <c r="BC28" i="1"/>
  <c r="BB23" i="1"/>
  <c r="BB28" i="1"/>
  <c r="BA23" i="1"/>
  <c r="BA28" i="1"/>
  <c r="AZ23" i="1"/>
  <c r="AZ28" i="1"/>
  <c r="AY23" i="1"/>
  <c r="AY28" i="1"/>
  <c r="AX23" i="1"/>
  <c r="AX28" i="1"/>
  <c r="AW23" i="1"/>
  <c r="AW28" i="1"/>
  <c r="AV23" i="1"/>
  <c r="AV28" i="1"/>
  <c r="AU23" i="1"/>
  <c r="AU28" i="1"/>
  <c r="AT23" i="1"/>
  <c r="AT28" i="1"/>
  <c r="AS23" i="1"/>
  <c r="AS28" i="1"/>
  <c r="AR23" i="1"/>
  <c r="AR28" i="1"/>
  <c r="AQ23" i="1"/>
  <c r="AQ28" i="1"/>
  <c r="AP23" i="1"/>
  <c r="AP28" i="1"/>
  <c r="AO23" i="1"/>
  <c r="AO28" i="1"/>
  <c r="AN23" i="1"/>
  <c r="AN28" i="1"/>
  <c r="AM23" i="1"/>
  <c r="AM28" i="1"/>
  <c r="AL23" i="1"/>
  <c r="AL28" i="1"/>
  <c r="AK23" i="1"/>
  <c r="AK28" i="1"/>
  <c r="AJ23" i="1"/>
  <c r="AJ28" i="1"/>
  <c r="AI23" i="1"/>
  <c r="AI28" i="1"/>
  <c r="AH23" i="1"/>
  <c r="AH28" i="1"/>
  <c r="AG23" i="1"/>
  <c r="AG28" i="1"/>
  <c r="AF23" i="1"/>
  <c r="AF28" i="1"/>
  <c r="AE23" i="1"/>
  <c r="AE28" i="1"/>
  <c r="AD23" i="1"/>
  <c r="AD28" i="1"/>
  <c r="AC23" i="1"/>
  <c r="AC28" i="1"/>
  <c r="AB23" i="1"/>
  <c r="AB28" i="1"/>
  <c r="AA23" i="1"/>
  <c r="AA28" i="1"/>
  <c r="Z23" i="1"/>
  <c r="Z28" i="1"/>
  <c r="Y23" i="1"/>
  <c r="Y28" i="1"/>
  <c r="X23" i="1"/>
  <c r="X28" i="1"/>
  <c r="W23" i="1"/>
  <c r="W28" i="1"/>
  <c r="V23" i="1"/>
  <c r="V28" i="1"/>
  <c r="U23" i="1"/>
  <c r="U28" i="1"/>
  <c r="T23" i="1"/>
  <c r="T28" i="1"/>
  <c r="S23" i="1"/>
  <c r="S28" i="1"/>
  <c r="R23" i="1"/>
  <c r="R28" i="1"/>
  <c r="Q23" i="1"/>
  <c r="Q28" i="1"/>
  <c r="P23" i="1"/>
  <c r="P28" i="1"/>
  <c r="O23" i="1"/>
  <c r="O28" i="1"/>
  <c r="N23" i="1"/>
  <c r="N28" i="1"/>
  <c r="M23" i="1"/>
  <c r="M28" i="1"/>
  <c r="L23" i="1"/>
  <c r="L28" i="1"/>
  <c r="K23" i="1"/>
  <c r="K28" i="1"/>
  <c r="J23" i="1"/>
  <c r="J28" i="1"/>
  <c r="I23" i="1"/>
  <c r="I28" i="1"/>
  <c r="H23" i="1"/>
  <c r="H28" i="1"/>
  <c r="G23" i="1"/>
  <c r="G28" i="1"/>
  <c r="F23" i="1"/>
  <c r="F28" i="1"/>
  <c r="E23" i="1"/>
  <c r="E28" i="1"/>
  <c r="D23" i="1"/>
  <c r="D28" i="1"/>
  <c r="C30" i="1"/>
  <c r="C24" i="1"/>
  <c r="C29" i="1"/>
  <c r="C23" i="1"/>
  <c r="C28" i="1"/>
  <c r="E4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47" i="1"/>
  <c r="B54" i="1"/>
  <c r="B46" i="1"/>
  <c r="B53" i="1"/>
  <c r="B43" i="1"/>
  <c r="B50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B25" i="1"/>
  <c r="C25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B26" i="1"/>
  <c r="C26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14" i="1"/>
  <c r="D14" i="1"/>
  <c r="D11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C11" i="1"/>
</calcChain>
</file>

<file path=xl/sharedStrings.xml><?xml version="1.0" encoding="utf-8"?>
<sst xmlns="http://schemas.openxmlformats.org/spreadsheetml/2006/main" count="61" uniqueCount="41">
  <si>
    <t>Year</t>
  </si>
  <si>
    <t>SO2 emissions - January</t>
  </si>
  <si>
    <t>SO2 emissions - February</t>
  </si>
  <si>
    <t>SO2 emissions - March</t>
  </si>
  <si>
    <t>SO2 emissions - April</t>
  </si>
  <si>
    <t>Units</t>
  </si>
  <si>
    <r>
      <rPr>
        <vertAlign val="superscript"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>C</t>
    </r>
  </si>
  <si>
    <r>
      <t>km</t>
    </r>
    <r>
      <rPr>
        <vertAlign val="superscript"/>
        <sz val="10"/>
        <color theme="1"/>
        <rFont val="Arial"/>
        <family val="2"/>
      </rPr>
      <t>2</t>
    </r>
  </si>
  <si>
    <r>
      <t>Tg SO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per month</t>
    </r>
  </si>
  <si>
    <t>NH mean Temperature</t>
  </si>
  <si>
    <t>SH mean Temperature</t>
  </si>
  <si>
    <t>Global mean Temperature</t>
  </si>
  <si>
    <t>Minimum sea ice</t>
  </si>
  <si>
    <t>Radiative forcing - CFC12</t>
  </si>
  <si>
    <t>Radiative forcing - HFC134A</t>
  </si>
  <si>
    <r>
      <t>Wm</t>
    </r>
    <r>
      <rPr>
        <vertAlign val="superscript"/>
        <sz val="10"/>
        <color theme="1"/>
        <rFont val="Arial"/>
        <family val="2"/>
      </rPr>
      <t>-2</t>
    </r>
  </si>
  <si>
    <t>GHG concentrations</t>
  </si>
  <si>
    <r>
      <t>Radiative forcing - CO</t>
    </r>
    <r>
      <rPr>
        <vertAlign val="subscript"/>
        <sz val="10"/>
        <color theme="1"/>
        <rFont val="Arial"/>
        <family val="2"/>
      </rPr>
      <t>2</t>
    </r>
  </si>
  <si>
    <r>
      <t>Radiative forcing - CH</t>
    </r>
    <r>
      <rPr>
        <vertAlign val="subscript"/>
        <sz val="10"/>
        <color theme="1"/>
        <rFont val="Arial"/>
        <family val="2"/>
      </rPr>
      <t>4</t>
    </r>
  </si>
  <si>
    <r>
      <t>Radiative forcing - N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</si>
  <si>
    <r>
      <t>f(M,N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>)</t>
    </r>
  </si>
  <si>
    <r>
      <t>f(M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>,N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>)</t>
    </r>
  </si>
  <si>
    <r>
      <t>f(M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>,N)</t>
    </r>
  </si>
  <si>
    <r>
      <t>CO</t>
    </r>
    <r>
      <rPr>
        <vertAlign val="subscript"/>
        <sz val="10"/>
        <color theme="1"/>
        <rFont val="Arial"/>
        <family val="2"/>
      </rPr>
      <t xml:space="preserve">2 </t>
    </r>
    <r>
      <rPr>
        <sz val="10"/>
        <color theme="1"/>
        <rFont val="Arial"/>
        <family val="2"/>
      </rPr>
      <t>(ppm)</t>
    </r>
  </si>
  <si>
    <r>
      <t>CH</t>
    </r>
    <r>
      <rPr>
        <vertAlign val="subscript"/>
        <sz val="10"/>
        <color theme="1"/>
        <rFont val="Arial"/>
        <family val="2"/>
      </rPr>
      <t xml:space="preserve">4 </t>
    </r>
    <r>
      <rPr>
        <sz val="10"/>
        <color theme="1"/>
        <rFont val="Arial"/>
        <family val="2"/>
      </rPr>
      <t>(ppb)</t>
    </r>
  </si>
  <si>
    <r>
      <t>N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 (ppb)</t>
    </r>
  </si>
  <si>
    <t>CFC12 (ppt)</t>
  </si>
  <si>
    <t>HFC134A (ppt)</t>
  </si>
  <si>
    <t>e=</t>
  </si>
  <si>
    <t>Radiative forcing</t>
  </si>
  <si>
    <t>Mass mixing ratios</t>
  </si>
  <si>
    <r>
      <t>CO</t>
    </r>
    <r>
      <rPr>
        <vertAlign val="subscript"/>
        <sz val="10"/>
        <color theme="1"/>
        <rFont val="Arial"/>
        <family val="2"/>
      </rPr>
      <t>2</t>
    </r>
  </si>
  <si>
    <r>
      <t>CH</t>
    </r>
    <r>
      <rPr>
        <vertAlign val="subscript"/>
        <sz val="10"/>
        <color theme="1"/>
        <rFont val="Arial"/>
        <family val="2"/>
      </rPr>
      <t>4</t>
    </r>
  </si>
  <si>
    <r>
      <t>N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</si>
  <si>
    <t>CFC12</t>
  </si>
  <si>
    <t>HFC134A</t>
  </si>
  <si>
    <t>Dry air</t>
  </si>
  <si>
    <r>
      <t>Dichlorodifluoromethane (CCl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F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)</t>
    </r>
  </si>
  <si>
    <r>
      <t>CH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FCF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,</t>
    </r>
  </si>
  <si>
    <t>Rgas/Rair</t>
  </si>
  <si>
    <t>R ( specific gas constant)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</si>
</sst>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-* #,##0.0_-;\-* #,##0.0_-;_-* &quot;-&quot;??_-;_-@_-"/>
    <numFmt numFmtId="165" formatCode="0.000"/>
    <numFmt numFmtId="166" formatCode="0.0000"/>
    <numFmt numFmtId="167" formatCode="0.0"/>
    <numFmt numFmtId="168" formatCode="0.000E+00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bscript"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166" fontId="0" fillId="2" borderId="0" xfId="0" applyNumberFormat="1" applyFill="1"/>
    <xf numFmtId="165" fontId="0" fillId="2" borderId="0" xfId="0" applyNumberFormat="1" applyFill="1"/>
    <xf numFmtId="11" fontId="0" fillId="0" borderId="0" xfId="0" applyNumberFormat="1"/>
    <xf numFmtId="168" fontId="0" fillId="0" borderId="0" xfId="0" applyNumberFormat="1"/>
    <xf numFmtId="165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8" sqref="C28"/>
    </sheetView>
  </sheetViews>
  <sheetFormatPr baseColWidth="10" defaultColWidth="8.83203125" defaultRowHeight="12" x14ac:dyDescent="0"/>
  <cols>
    <col min="1" max="1" width="25.1640625" customWidth="1"/>
    <col min="2" max="3" width="16" customWidth="1"/>
    <col min="4" max="86" width="12.6640625" customWidth="1"/>
  </cols>
  <sheetData>
    <row r="1" spans="1:86">
      <c r="B1" t="s">
        <v>5</v>
      </c>
    </row>
    <row r="2" spans="1:86">
      <c r="A2" t="s">
        <v>0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  <c r="Q2">
        <v>2031</v>
      </c>
      <c r="R2">
        <v>2032</v>
      </c>
      <c r="S2">
        <v>2033</v>
      </c>
      <c r="T2">
        <v>2034</v>
      </c>
      <c r="U2">
        <v>2035</v>
      </c>
      <c r="V2">
        <v>2036</v>
      </c>
      <c r="W2">
        <v>2037</v>
      </c>
      <c r="X2">
        <v>2038</v>
      </c>
      <c r="Y2">
        <v>2039</v>
      </c>
      <c r="Z2">
        <v>2040</v>
      </c>
      <c r="AA2">
        <v>2041</v>
      </c>
      <c r="AB2">
        <v>2042</v>
      </c>
      <c r="AC2">
        <v>2043</v>
      </c>
      <c r="AD2">
        <v>2044</v>
      </c>
      <c r="AE2">
        <v>2045</v>
      </c>
      <c r="AF2">
        <v>2046</v>
      </c>
      <c r="AG2">
        <v>2047</v>
      </c>
      <c r="AH2">
        <v>2048</v>
      </c>
      <c r="AI2">
        <v>2049</v>
      </c>
      <c r="AJ2">
        <v>2050</v>
      </c>
      <c r="AK2">
        <v>2051</v>
      </c>
      <c r="AL2">
        <v>2052</v>
      </c>
      <c r="AM2">
        <v>2053</v>
      </c>
      <c r="AN2">
        <v>2054</v>
      </c>
      <c r="AO2">
        <v>2055</v>
      </c>
      <c r="AP2">
        <v>2056</v>
      </c>
      <c r="AQ2">
        <v>2057</v>
      </c>
      <c r="AR2">
        <v>2058</v>
      </c>
      <c r="AS2">
        <v>2059</v>
      </c>
      <c r="AT2">
        <v>2060</v>
      </c>
      <c r="AU2">
        <v>2061</v>
      </c>
      <c r="AV2">
        <v>2062</v>
      </c>
      <c r="AW2">
        <v>2063</v>
      </c>
      <c r="AX2">
        <v>2064</v>
      </c>
      <c r="AY2">
        <v>2065</v>
      </c>
      <c r="AZ2">
        <v>2066</v>
      </c>
      <c r="BA2">
        <v>2067</v>
      </c>
      <c r="BB2">
        <v>2068</v>
      </c>
      <c r="BC2">
        <v>2069</v>
      </c>
      <c r="BD2">
        <v>2070</v>
      </c>
      <c r="BE2">
        <v>2071</v>
      </c>
      <c r="BF2">
        <v>2072</v>
      </c>
      <c r="BG2">
        <v>2073</v>
      </c>
      <c r="BH2">
        <v>2074</v>
      </c>
      <c r="BI2">
        <v>2075</v>
      </c>
      <c r="BJ2">
        <v>2076</v>
      </c>
      <c r="BK2">
        <v>2077</v>
      </c>
      <c r="BL2">
        <v>2078</v>
      </c>
      <c r="BM2">
        <v>2079</v>
      </c>
      <c r="BN2">
        <v>2080</v>
      </c>
      <c r="BO2">
        <v>2081</v>
      </c>
      <c r="BP2">
        <v>2082</v>
      </c>
      <c r="BQ2">
        <v>2083</v>
      </c>
      <c r="BR2">
        <v>2084</v>
      </c>
      <c r="BS2">
        <v>2085</v>
      </c>
      <c r="BT2">
        <v>2086</v>
      </c>
      <c r="BU2">
        <v>2087</v>
      </c>
      <c r="BV2">
        <v>2088</v>
      </c>
      <c r="BW2">
        <v>2089</v>
      </c>
      <c r="BX2">
        <v>2090</v>
      </c>
      <c r="BY2">
        <v>2091</v>
      </c>
      <c r="BZ2">
        <v>2092</v>
      </c>
      <c r="CA2">
        <v>2093</v>
      </c>
      <c r="CB2">
        <v>2094</v>
      </c>
      <c r="CC2">
        <v>2095</v>
      </c>
      <c r="CD2">
        <v>2096</v>
      </c>
      <c r="CE2">
        <v>2097</v>
      </c>
      <c r="CF2">
        <v>2098</v>
      </c>
      <c r="CG2">
        <v>2099</v>
      </c>
      <c r="CH2">
        <v>2100</v>
      </c>
    </row>
    <row r="3" spans="1:86">
      <c r="A3" t="s">
        <v>11</v>
      </c>
      <c r="B3" t="s">
        <v>6</v>
      </c>
      <c r="C3" s="12">
        <f t="shared" ref="C3:AH3" si="0">(C4+C5)/2</f>
        <v>14.381934519115507</v>
      </c>
      <c r="D3" s="12">
        <f t="shared" si="0"/>
        <v>14.269856545546856</v>
      </c>
      <c r="E3" s="12">
        <f t="shared" si="0"/>
        <v>0</v>
      </c>
      <c r="F3" s="12">
        <f t="shared" si="0"/>
        <v>0</v>
      </c>
      <c r="G3" s="12">
        <f t="shared" si="0"/>
        <v>0</v>
      </c>
      <c r="H3" s="12">
        <f t="shared" si="0"/>
        <v>0</v>
      </c>
      <c r="I3" s="12">
        <f t="shared" si="0"/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0"/>
        <v>0</v>
      </c>
      <c r="N3" s="12">
        <f t="shared" si="0"/>
        <v>0</v>
      </c>
      <c r="O3" s="12">
        <f t="shared" si="0"/>
        <v>0</v>
      </c>
      <c r="P3" s="12">
        <f t="shared" si="0"/>
        <v>0</v>
      </c>
      <c r="Q3" s="12">
        <f t="shared" si="0"/>
        <v>0</v>
      </c>
      <c r="R3" s="12">
        <f t="shared" si="0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ref="AI3:BN3" si="1">(AI4+AI5)/2</f>
        <v>0</v>
      </c>
      <c r="AJ3" s="12">
        <f t="shared" si="1"/>
        <v>0</v>
      </c>
      <c r="AK3" s="12">
        <f t="shared" si="1"/>
        <v>0</v>
      </c>
      <c r="AL3" s="12">
        <f t="shared" si="1"/>
        <v>0</v>
      </c>
      <c r="AM3" s="12">
        <f t="shared" si="1"/>
        <v>0</v>
      </c>
      <c r="AN3" s="12">
        <f t="shared" si="1"/>
        <v>0</v>
      </c>
      <c r="AO3" s="12">
        <f t="shared" si="1"/>
        <v>0</v>
      </c>
      <c r="AP3" s="12">
        <f t="shared" si="1"/>
        <v>0</v>
      </c>
      <c r="AQ3" s="12">
        <f t="shared" si="1"/>
        <v>0</v>
      </c>
      <c r="AR3" s="12">
        <f t="shared" si="1"/>
        <v>0</v>
      </c>
      <c r="AS3" s="12">
        <f t="shared" si="1"/>
        <v>0</v>
      </c>
      <c r="AT3" s="12">
        <f t="shared" si="1"/>
        <v>0</v>
      </c>
      <c r="AU3" s="12">
        <f t="shared" si="1"/>
        <v>0</v>
      </c>
      <c r="AV3" s="12">
        <f t="shared" si="1"/>
        <v>0</v>
      </c>
      <c r="AW3" s="12">
        <f t="shared" si="1"/>
        <v>0</v>
      </c>
      <c r="AX3" s="12">
        <f t="shared" si="1"/>
        <v>0</v>
      </c>
      <c r="AY3" s="12">
        <f t="shared" si="1"/>
        <v>0</v>
      </c>
      <c r="AZ3" s="12">
        <f t="shared" si="1"/>
        <v>0</v>
      </c>
      <c r="BA3" s="12">
        <f t="shared" si="1"/>
        <v>0</v>
      </c>
      <c r="BB3" s="12">
        <f t="shared" si="1"/>
        <v>0</v>
      </c>
      <c r="BC3" s="12">
        <f t="shared" si="1"/>
        <v>0</v>
      </c>
      <c r="BD3" s="12">
        <f t="shared" si="1"/>
        <v>0</v>
      </c>
      <c r="BE3" s="12">
        <f t="shared" si="1"/>
        <v>0</v>
      </c>
      <c r="BF3" s="12">
        <f t="shared" si="1"/>
        <v>0</v>
      </c>
      <c r="BG3" s="12">
        <f t="shared" si="1"/>
        <v>0</v>
      </c>
      <c r="BH3" s="12">
        <f t="shared" si="1"/>
        <v>0</v>
      </c>
      <c r="BI3" s="12">
        <f t="shared" si="1"/>
        <v>0</v>
      </c>
      <c r="BJ3" s="12">
        <f t="shared" si="1"/>
        <v>0</v>
      </c>
      <c r="BK3" s="12">
        <f t="shared" si="1"/>
        <v>0</v>
      </c>
      <c r="BL3" s="12">
        <f t="shared" si="1"/>
        <v>0</v>
      </c>
      <c r="BM3" s="12">
        <f t="shared" si="1"/>
        <v>0</v>
      </c>
      <c r="BN3" s="12">
        <f t="shared" si="1"/>
        <v>0</v>
      </c>
      <c r="BO3" s="12">
        <f t="shared" ref="BO3:CH3" si="2">(BO4+BO5)/2</f>
        <v>0</v>
      </c>
      <c r="BP3" s="12">
        <f t="shared" si="2"/>
        <v>0</v>
      </c>
      <c r="BQ3" s="12">
        <f t="shared" si="2"/>
        <v>0</v>
      </c>
      <c r="BR3" s="12">
        <f t="shared" si="2"/>
        <v>0</v>
      </c>
      <c r="BS3" s="12">
        <f t="shared" si="2"/>
        <v>0</v>
      </c>
      <c r="BT3" s="12">
        <f t="shared" si="2"/>
        <v>0</v>
      </c>
      <c r="BU3" s="12">
        <f t="shared" si="2"/>
        <v>0</v>
      </c>
      <c r="BV3" s="12">
        <f t="shared" si="2"/>
        <v>0</v>
      </c>
      <c r="BW3" s="12">
        <f t="shared" si="2"/>
        <v>0</v>
      </c>
      <c r="BX3" s="12">
        <f t="shared" si="2"/>
        <v>0</v>
      </c>
      <c r="BY3" s="12">
        <f t="shared" si="2"/>
        <v>0</v>
      </c>
      <c r="BZ3" s="12">
        <f t="shared" si="2"/>
        <v>0</v>
      </c>
      <c r="CA3" s="12">
        <f t="shared" si="2"/>
        <v>0</v>
      </c>
      <c r="CB3" s="12">
        <f t="shared" si="2"/>
        <v>0</v>
      </c>
      <c r="CC3" s="12">
        <f t="shared" si="2"/>
        <v>0</v>
      </c>
      <c r="CD3" s="12">
        <f t="shared" si="2"/>
        <v>0</v>
      </c>
      <c r="CE3" s="12">
        <f t="shared" si="2"/>
        <v>0</v>
      </c>
      <c r="CF3" s="12">
        <f t="shared" si="2"/>
        <v>0</v>
      </c>
      <c r="CG3" s="12">
        <f t="shared" si="2"/>
        <v>0</v>
      </c>
      <c r="CH3" s="12">
        <f t="shared" si="2"/>
        <v>0</v>
      </c>
    </row>
    <row r="4" spans="1:86">
      <c r="A4" t="s">
        <v>9</v>
      </c>
      <c r="B4" t="s">
        <v>6</v>
      </c>
      <c r="C4" s="9">
        <v>14.37241552753278</v>
      </c>
      <c r="D4" s="9">
        <v>14.27425287970617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</row>
    <row r="5" spans="1:86">
      <c r="A5" t="s">
        <v>10</v>
      </c>
      <c r="B5" t="s">
        <v>6</v>
      </c>
      <c r="C5" s="9">
        <v>14.391453510698234</v>
      </c>
      <c r="D5" s="9">
        <v>14.265460211387543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</row>
    <row r="6" spans="1:86">
      <c r="A6" t="s">
        <v>12</v>
      </c>
      <c r="B6" t="s">
        <v>7</v>
      </c>
      <c r="C6" s="7">
        <v>3178330.3585668998</v>
      </c>
      <c r="D6" s="7">
        <v>2205042.5768162659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</row>
    <row r="7" spans="1:86">
      <c r="A7" t="s">
        <v>1</v>
      </c>
      <c r="B7" t="s">
        <v>8</v>
      </c>
      <c r="C7" s="8">
        <v>0</v>
      </c>
      <c r="D7" s="8">
        <v>5.4000000000000003E-3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</row>
    <row r="8" spans="1:86">
      <c r="A8" s="1" t="s">
        <v>2</v>
      </c>
      <c r="B8" t="s">
        <v>8</v>
      </c>
      <c r="C8" s="8">
        <v>0</v>
      </c>
      <c r="D8" s="8">
        <v>1.61E-2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</row>
    <row r="9" spans="1:86">
      <c r="A9" s="1" t="s">
        <v>3</v>
      </c>
      <c r="B9" t="s">
        <v>8</v>
      </c>
      <c r="C9" s="8">
        <v>0</v>
      </c>
      <c r="D9" s="8">
        <v>3.2099999999999997E-2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</row>
    <row r="10" spans="1:86">
      <c r="A10" s="1" t="s">
        <v>4</v>
      </c>
      <c r="B10" t="s">
        <v>8</v>
      </c>
      <c r="C10" s="8">
        <v>0</v>
      </c>
      <c r="D10" s="8">
        <v>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</row>
    <row r="11" spans="1:86">
      <c r="A11" s="1" t="s">
        <v>29</v>
      </c>
      <c r="B11" t="s">
        <v>15</v>
      </c>
      <c r="C11" s="3">
        <f>SUM(C14:C18)</f>
        <v>2.8017453548833902</v>
      </c>
      <c r="D11" s="3">
        <f>SUM(D14:D18)</f>
        <v>2.8349908944409585</v>
      </c>
      <c r="E11" s="3">
        <f t="shared" ref="E11:BP11" si="3">SUM(E14:E18)</f>
        <v>2.8682157856762882</v>
      </c>
      <c r="F11" s="3">
        <f t="shared" si="3"/>
        <v>2.9010817081392895</v>
      </c>
      <c r="G11" s="3">
        <f t="shared" si="3"/>
        <v>2.933975315692392</v>
      </c>
      <c r="H11" s="3">
        <f t="shared" si="3"/>
        <v>2.9662982926367172</v>
      </c>
      <c r="I11" s="3">
        <f t="shared" si="3"/>
        <v>2.9991774436167078</v>
      </c>
      <c r="J11" s="3">
        <f t="shared" si="3"/>
        <v>3.0323167995629152</v>
      </c>
      <c r="K11" s="3">
        <f t="shared" si="3"/>
        <v>3.0648003059682991</v>
      </c>
      <c r="L11" s="3">
        <f t="shared" si="3"/>
        <v>3.0984648833552915</v>
      </c>
      <c r="M11" s="3">
        <f t="shared" si="3"/>
        <v>3.1315559131757351</v>
      </c>
      <c r="N11" s="3">
        <f t="shared" si="3"/>
        <v>3.1653979973970259</v>
      </c>
      <c r="O11" s="3">
        <f t="shared" si="3"/>
        <v>3.1985216434965102</v>
      </c>
      <c r="P11" s="3">
        <f t="shared" si="3"/>
        <v>3.2316636620868029</v>
      </c>
      <c r="Q11" s="3">
        <f t="shared" si="3"/>
        <v>3.2654140649399643</v>
      </c>
      <c r="R11" s="3">
        <f t="shared" si="3"/>
        <v>3.2982434252327399</v>
      </c>
      <c r="S11" s="3">
        <f t="shared" si="3"/>
        <v>3.3303247442209507</v>
      </c>
      <c r="T11" s="3">
        <f t="shared" si="3"/>
        <v>3.3616666007174496</v>
      </c>
      <c r="U11" s="3">
        <f t="shared" si="3"/>
        <v>3.3934548010993937</v>
      </c>
      <c r="V11" s="3">
        <f t="shared" si="3"/>
        <v>3.4249085500079417</v>
      </c>
      <c r="W11" s="3">
        <f t="shared" si="3"/>
        <v>3.4555636301374264</v>
      </c>
      <c r="X11" s="3">
        <f t="shared" si="3"/>
        <v>3.4859869893539153</v>
      </c>
      <c r="Y11" s="3">
        <f t="shared" si="3"/>
        <v>3.5163257656134701</v>
      </c>
      <c r="Z11" s="3">
        <f t="shared" si="3"/>
        <v>3.5455364317913376</v>
      </c>
      <c r="AA11" s="3">
        <f t="shared" si="3"/>
        <v>3.5744715680359596</v>
      </c>
      <c r="AB11" s="3">
        <f t="shared" si="3"/>
        <v>3.602616901313088</v>
      </c>
      <c r="AC11" s="3">
        <f t="shared" si="3"/>
        <v>3.6298668521316224</v>
      </c>
      <c r="AD11" s="3">
        <f t="shared" si="3"/>
        <v>3.6565392339765608</v>
      </c>
      <c r="AE11" s="3">
        <f t="shared" si="3"/>
        <v>3.6821775308700051</v>
      </c>
      <c r="AF11" s="3">
        <f t="shared" si="3"/>
        <v>3.7083257345669187</v>
      </c>
      <c r="AG11" s="3">
        <f t="shared" si="3"/>
        <v>3.7336758895299753</v>
      </c>
      <c r="AH11" s="3">
        <f t="shared" si="3"/>
        <v>3.7588015132724202</v>
      </c>
      <c r="AI11" s="3">
        <f t="shared" si="3"/>
        <v>3.7837452005847307</v>
      </c>
      <c r="AJ11" s="3">
        <f t="shared" si="3"/>
        <v>3.8087513503210491</v>
      </c>
      <c r="AK11" s="3">
        <f t="shared" si="3"/>
        <v>3.8333350417741441</v>
      </c>
      <c r="AL11" s="3">
        <f t="shared" si="3"/>
        <v>3.8572297514596277</v>
      </c>
      <c r="AM11" s="3">
        <f t="shared" si="3"/>
        <v>3.8803186086465553</v>
      </c>
      <c r="AN11" s="3">
        <f t="shared" si="3"/>
        <v>3.9017433547678961</v>
      </c>
      <c r="AO11" s="3">
        <f t="shared" si="3"/>
        <v>3.9220939001134911</v>
      </c>
      <c r="AP11" s="3">
        <f t="shared" si="3"/>
        <v>3.941918355145607</v>
      </c>
      <c r="AQ11" s="3">
        <f t="shared" si="3"/>
        <v>3.9613648741000458</v>
      </c>
      <c r="AR11" s="3">
        <f t="shared" si="3"/>
        <v>3.9800903489585138</v>
      </c>
      <c r="AS11" s="3">
        <f t="shared" si="3"/>
        <v>3.9980486578153691</v>
      </c>
      <c r="AT11" s="3">
        <f t="shared" si="3"/>
        <v>4.0157376086626497</v>
      </c>
      <c r="AU11" s="3">
        <f t="shared" si="3"/>
        <v>4.0325689141677143</v>
      </c>
      <c r="AV11" s="3">
        <f t="shared" si="3"/>
        <v>4.0485689677170029</v>
      </c>
      <c r="AW11" s="3">
        <f t="shared" si="3"/>
        <v>4.0636101681924419</v>
      </c>
      <c r="AX11" s="3">
        <f t="shared" si="3"/>
        <v>4.0773907764686985</v>
      </c>
      <c r="AY11" s="3">
        <f t="shared" si="3"/>
        <v>4.0902895681756473</v>
      </c>
      <c r="AZ11" s="3">
        <f t="shared" si="3"/>
        <v>4.1018941536735483</v>
      </c>
      <c r="BA11" s="3">
        <f t="shared" si="3"/>
        <v>4.1129516788626681</v>
      </c>
      <c r="BB11" s="3">
        <f t="shared" si="3"/>
        <v>4.1231072422799038</v>
      </c>
      <c r="BC11" s="3">
        <f t="shared" si="3"/>
        <v>4.132664399955547</v>
      </c>
      <c r="BD11" s="3">
        <f t="shared" si="3"/>
        <v>4.1416857676697125</v>
      </c>
      <c r="BE11" s="3">
        <f t="shared" si="3"/>
        <v>4.1500859951839901</v>
      </c>
      <c r="BF11" s="3">
        <f t="shared" si="3"/>
        <v>4.1576512632602114</v>
      </c>
      <c r="BG11" s="3">
        <f t="shared" si="3"/>
        <v>4.1640146921903032</v>
      </c>
      <c r="BH11" s="3">
        <f t="shared" si="3"/>
        <v>4.1690348809681241</v>
      </c>
      <c r="BI11" s="3">
        <f t="shared" si="3"/>
        <v>4.1732225378010117</v>
      </c>
      <c r="BJ11" s="3">
        <f t="shared" si="3"/>
        <v>4.1760043075622502</v>
      </c>
      <c r="BK11" s="3">
        <f t="shared" si="3"/>
        <v>4.1775603694981172</v>
      </c>
      <c r="BL11" s="3">
        <f t="shared" si="3"/>
        <v>4.1783705762806633</v>
      </c>
      <c r="BM11" s="3">
        <f t="shared" si="3"/>
        <v>4.1782982052163886</v>
      </c>
      <c r="BN11" s="3">
        <f t="shared" si="3"/>
        <v>4.1775291446606824</v>
      </c>
      <c r="BO11" s="3">
        <f t="shared" si="3"/>
        <v>4.1763926125675681</v>
      </c>
      <c r="BP11" s="3">
        <f t="shared" si="3"/>
        <v>4.1751626322761846</v>
      </c>
      <c r="BQ11" s="3">
        <f t="shared" ref="BQ11:CH11" si="4">SUM(BQ14:BQ18)</f>
        <v>4.1745201795325473</v>
      </c>
      <c r="BR11" s="3">
        <f t="shared" si="4"/>
        <v>4.1745585309361468</v>
      </c>
      <c r="BS11" s="3">
        <f t="shared" si="4"/>
        <v>4.174915641398032</v>
      </c>
      <c r="BT11" s="3">
        <f t="shared" si="4"/>
        <v>4.1755649491746603</v>
      </c>
      <c r="BU11" s="3">
        <f t="shared" si="4"/>
        <v>4.1766913917607127</v>
      </c>
      <c r="BV11" s="3">
        <f t="shared" si="4"/>
        <v>4.1777917027640168</v>
      </c>
      <c r="BW11" s="3">
        <f t="shared" si="4"/>
        <v>4.1791949209762524</v>
      </c>
      <c r="BX11" s="3">
        <f t="shared" si="4"/>
        <v>4.181160244261914</v>
      </c>
      <c r="BY11" s="3">
        <f t="shared" si="4"/>
        <v>4.1835386809993595</v>
      </c>
      <c r="BZ11" s="3">
        <f t="shared" si="4"/>
        <v>4.18645769949923</v>
      </c>
      <c r="CA11" s="3">
        <f t="shared" si="4"/>
        <v>4.1898162501700273</v>
      </c>
      <c r="CB11" s="3">
        <f t="shared" si="4"/>
        <v>4.1933625670924455</v>
      </c>
      <c r="CC11" s="3">
        <f t="shared" si="4"/>
        <v>4.1970448349018801</v>
      </c>
      <c r="CD11" s="3">
        <f t="shared" si="4"/>
        <v>4.2009513348311591</v>
      </c>
      <c r="CE11" s="3">
        <f t="shared" si="4"/>
        <v>4.2048615005368006</v>
      </c>
      <c r="CF11" s="3">
        <f t="shared" si="4"/>
        <v>4.2088190136329526</v>
      </c>
      <c r="CG11" s="3">
        <f t="shared" si="4"/>
        <v>4.2125195290620203</v>
      </c>
      <c r="CH11" s="3">
        <f t="shared" si="4"/>
        <v>4.2166690412850913</v>
      </c>
    </row>
    <row r="12" spans="1:86">
      <c r="A12" s="1"/>
    </row>
    <row r="13" spans="1:86">
      <c r="A13" s="1"/>
    </row>
    <row r="14" spans="1:86">
      <c r="A14" s="1" t="s">
        <v>17</v>
      </c>
      <c r="B14" t="s">
        <v>15</v>
      </c>
      <c r="C14" s="3">
        <f>5.35*LOG(C22/$B$22,$B$32)</f>
        <v>1.8492417967334787</v>
      </c>
      <c r="D14" s="3">
        <f>5.35*LOG(D22/$B$22,$B$32)</f>
        <v>1.8786907032801423</v>
      </c>
      <c r="E14" s="3">
        <f t="shared" ref="E14:BP14" si="5">5.35*LOG(E22/$B$22,$B$32)</f>
        <v>1.9080645284665294</v>
      </c>
      <c r="F14" s="3">
        <f t="shared" si="5"/>
        <v>1.9373893189131439</v>
      </c>
      <c r="G14" s="3">
        <f t="shared" si="5"/>
        <v>1.9665798065762548</v>
      </c>
      <c r="H14" s="3">
        <f t="shared" si="5"/>
        <v>1.9957644081979997</v>
      </c>
      <c r="I14" s="3">
        <f t="shared" si="5"/>
        <v>2.0252372957843821</v>
      </c>
      <c r="J14" s="3">
        <f t="shared" si="5"/>
        <v>2.0550934140801234</v>
      </c>
      <c r="K14" s="3">
        <f t="shared" si="5"/>
        <v>2.0853254787716242</v>
      </c>
      <c r="L14" s="3">
        <f t="shared" si="5"/>
        <v>2.1159179284432614</v>
      </c>
      <c r="M14" s="3">
        <f t="shared" si="5"/>
        <v>2.1467647952531266</v>
      </c>
      <c r="N14" s="3">
        <f t="shared" si="5"/>
        <v>2.1777460446109074</v>
      </c>
      <c r="O14" s="3">
        <f t="shared" si="5"/>
        <v>2.2087931937442824</v>
      </c>
      <c r="P14" s="3">
        <f t="shared" si="5"/>
        <v>2.2399040687888809</v>
      </c>
      <c r="Q14" s="3">
        <f t="shared" si="5"/>
        <v>2.2710845728913833</v>
      </c>
      <c r="R14" s="3">
        <f t="shared" si="5"/>
        <v>2.3020844053818648</v>
      </c>
      <c r="S14" s="3">
        <f t="shared" si="5"/>
        <v>2.3327783562284776</v>
      </c>
      <c r="T14" s="3">
        <f t="shared" si="5"/>
        <v>2.3634237818797965</v>
      </c>
      <c r="U14" s="3">
        <f t="shared" si="5"/>
        <v>2.3941306248916403</v>
      </c>
      <c r="V14" s="3">
        <f t="shared" si="5"/>
        <v>2.4249359338210312</v>
      </c>
      <c r="W14" s="3">
        <f t="shared" si="5"/>
        <v>2.4558292349237245</v>
      </c>
      <c r="X14" s="3">
        <f t="shared" si="5"/>
        <v>2.4867229646758697</v>
      </c>
      <c r="Y14" s="3">
        <f t="shared" si="5"/>
        <v>2.5175008083676826</v>
      </c>
      <c r="Z14" s="3">
        <f t="shared" si="5"/>
        <v>2.5481178874351746</v>
      </c>
      <c r="AA14" s="3">
        <f t="shared" si="5"/>
        <v>2.5785683456643831</v>
      </c>
      <c r="AB14" s="3">
        <f t="shared" si="5"/>
        <v>2.6087029098358583</v>
      </c>
      <c r="AC14" s="3">
        <f t="shared" si="5"/>
        <v>2.638292988907327</v>
      </c>
      <c r="AD14" s="3">
        <f t="shared" si="5"/>
        <v>2.6673840129711222</v>
      </c>
      <c r="AE14" s="3">
        <f t="shared" si="5"/>
        <v>2.6962210753427271</v>
      </c>
      <c r="AF14" s="3">
        <f t="shared" si="5"/>
        <v>2.7249109294269012</v>
      </c>
      <c r="AG14" s="3">
        <f t="shared" si="5"/>
        <v>2.7535065853556135</v>
      </c>
      <c r="AH14" s="3">
        <f t="shared" si="5"/>
        <v>2.7820014160467821</v>
      </c>
      <c r="AI14" s="3">
        <f t="shared" si="5"/>
        <v>2.8103161772900949</v>
      </c>
      <c r="AJ14" s="3">
        <f t="shared" si="5"/>
        <v>2.8383443431564501</v>
      </c>
      <c r="AK14" s="3">
        <f t="shared" si="5"/>
        <v>2.8660392123436349</v>
      </c>
      <c r="AL14" s="3">
        <f t="shared" si="5"/>
        <v>2.8930469560684067</v>
      </c>
      <c r="AM14" s="3">
        <f t="shared" si="5"/>
        <v>2.9190635064528587</v>
      </c>
      <c r="AN14" s="3">
        <f t="shared" si="5"/>
        <v>2.9440458348126128</v>
      </c>
      <c r="AO14" s="3">
        <f t="shared" si="5"/>
        <v>2.9680431141497308</v>
      </c>
      <c r="AP14" s="3">
        <f t="shared" si="5"/>
        <v>2.9912861047682129</v>
      </c>
      <c r="AQ14" s="3">
        <f t="shared" si="5"/>
        <v>3.0139242353648954</v>
      </c>
      <c r="AR14" s="3">
        <f t="shared" si="5"/>
        <v>3.0360065887979957</v>
      </c>
      <c r="AS14" s="3">
        <f t="shared" si="5"/>
        <v>3.0575465789085592</v>
      </c>
      <c r="AT14" s="3">
        <f t="shared" si="5"/>
        <v>3.0784811636190645</v>
      </c>
      <c r="AU14" s="3">
        <f t="shared" si="5"/>
        <v>3.098713671856256</v>
      </c>
      <c r="AV14" s="3">
        <f t="shared" si="5"/>
        <v>3.1180319090167861</v>
      </c>
      <c r="AW14" s="3">
        <f t="shared" si="5"/>
        <v>3.1363085511327458</v>
      </c>
      <c r="AX14" s="3">
        <f t="shared" si="5"/>
        <v>3.153581304443076</v>
      </c>
      <c r="AY14" s="3">
        <f t="shared" si="5"/>
        <v>3.1697712204605848</v>
      </c>
      <c r="AZ14" s="3">
        <f t="shared" si="5"/>
        <v>3.18491507624787</v>
      </c>
      <c r="BA14" s="3">
        <f t="shared" si="5"/>
        <v>3.1992448884382814</v>
      </c>
      <c r="BB14" s="3">
        <f t="shared" si="5"/>
        <v>3.2128885539218071</v>
      </c>
      <c r="BC14" s="3">
        <f t="shared" si="5"/>
        <v>3.2259050753410192</v>
      </c>
      <c r="BD14" s="3">
        <f t="shared" si="5"/>
        <v>3.2383056540740127</v>
      </c>
      <c r="BE14" s="3">
        <f t="shared" si="5"/>
        <v>3.2500140644813222</v>
      </c>
      <c r="BF14" s="3">
        <f t="shared" si="5"/>
        <v>3.2607739202039374</v>
      </c>
      <c r="BG14" s="3">
        <f t="shared" si="5"/>
        <v>3.2703972586385746</v>
      </c>
      <c r="BH14" s="3">
        <f t="shared" si="5"/>
        <v>3.2789034983383156</v>
      </c>
      <c r="BI14" s="3">
        <f t="shared" si="5"/>
        <v>3.2863045911573914</v>
      </c>
      <c r="BJ14" s="3">
        <f t="shared" si="5"/>
        <v>3.2925186600318082</v>
      </c>
      <c r="BK14" s="3">
        <f t="shared" si="5"/>
        <v>3.2975830412913747</v>
      </c>
      <c r="BL14" s="3">
        <f t="shared" si="5"/>
        <v>3.3017134080127182</v>
      </c>
      <c r="BM14" s="3">
        <f t="shared" si="5"/>
        <v>3.3050379618907475</v>
      </c>
      <c r="BN14" s="3">
        <f t="shared" si="5"/>
        <v>3.3076046169331721</v>
      </c>
      <c r="BO14" s="3">
        <f t="shared" si="5"/>
        <v>3.3094343476586605</v>
      </c>
      <c r="BP14" s="3">
        <f t="shared" si="5"/>
        <v>3.311150808616202</v>
      </c>
      <c r="BQ14" s="3">
        <f t="shared" ref="BQ14:CH14" si="6">5.35*LOG(BQ22/$B$22,$B$32)</f>
        <v>3.3132840194691453</v>
      </c>
      <c r="BR14" s="3">
        <f t="shared" si="6"/>
        <v>3.3157010719996887</v>
      </c>
      <c r="BS14" s="3">
        <f t="shared" si="6"/>
        <v>3.3183420259218352</v>
      </c>
      <c r="BT14" s="3">
        <f t="shared" si="6"/>
        <v>3.3211734803820705</v>
      </c>
      <c r="BU14" s="3">
        <f t="shared" si="6"/>
        <v>3.3240761499105766</v>
      </c>
      <c r="BV14" s="3">
        <f t="shared" si="6"/>
        <v>3.3270300981869982</v>
      </c>
      <c r="BW14" s="3">
        <f t="shared" si="6"/>
        <v>3.3302201160892193</v>
      </c>
      <c r="BX14" s="3">
        <f t="shared" si="6"/>
        <v>3.3337579521620406</v>
      </c>
      <c r="BY14" s="3">
        <f t="shared" si="6"/>
        <v>3.3376692893636752</v>
      </c>
      <c r="BZ14" s="3">
        <f t="shared" si="6"/>
        <v>3.3419401310083283</v>
      </c>
      <c r="CA14" s="3">
        <f t="shared" si="6"/>
        <v>3.3464774590064081</v>
      </c>
      <c r="CB14" s="3">
        <f t="shared" si="6"/>
        <v>3.3511622113553026</v>
      </c>
      <c r="CC14" s="3">
        <f t="shared" si="6"/>
        <v>3.355908575433673</v>
      </c>
      <c r="CD14" s="3">
        <f t="shared" si="6"/>
        <v>3.3606966884316436</v>
      </c>
      <c r="CE14" s="3">
        <f t="shared" si="6"/>
        <v>3.3655329937672978</v>
      </c>
      <c r="CF14" s="3">
        <f t="shared" si="6"/>
        <v>3.3702993980697573</v>
      </c>
      <c r="CG14" s="3">
        <f t="shared" si="6"/>
        <v>3.3750026317308053</v>
      </c>
      <c r="CH14" s="3">
        <f t="shared" si="6"/>
        <v>3.3798456528636387</v>
      </c>
    </row>
    <row r="15" spans="1:86">
      <c r="A15" s="1" t="s">
        <v>18</v>
      </c>
      <c r="B15" t="s">
        <v>15</v>
      </c>
      <c r="C15" s="3">
        <f>0.036*(C23^0.5-$B$23^0.5)-(C28-C30)</f>
        <v>0.43947909622065318</v>
      </c>
      <c r="D15" s="3">
        <f>0.036*(D23^0.5-$B$23^0.5)-(D28-D30)</f>
        <v>0.44074859006316464</v>
      </c>
      <c r="E15" s="3">
        <f t="shared" ref="E15:BP15" si="7">0.036*(E23^0.5-$B$23^0.5)-(E28-E30)</f>
        <v>0.44208354784929543</v>
      </c>
      <c r="F15" s="3">
        <f t="shared" si="7"/>
        <v>0.44341712360943808</v>
      </c>
      <c r="G15" s="3">
        <f t="shared" si="7"/>
        <v>0.44474932154293956</v>
      </c>
      <c r="H15" s="3">
        <f t="shared" si="7"/>
        <v>0.44568104252773066</v>
      </c>
      <c r="I15" s="3">
        <f t="shared" si="7"/>
        <v>0.44701090773320562</v>
      </c>
      <c r="J15" s="3">
        <f t="shared" si="7"/>
        <v>0.44833940634426778</v>
      </c>
      <c r="K15" s="3">
        <f t="shared" si="7"/>
        <v>0.44900314446559886</v>
      </c>
      <c r="L15" s="3">
        <f t="shared" si="7"/>
        <v>0.45032960090590124</v>
      </c>
      <c r="M15" s="3">
        <f t="shared" si="7"/>
        <v>0.45099232024741365</v>
      </c>
      <c r="N15" s="3">
        <f t="shared" si="7"/>
        <v>0.45231674371987673</v>
      </c>
      <c r="O15" s="3">
        <f t="shared" si="7"/>
        <v>0.45297844886567884</v>
      </c>
      <c r="P15" s="3">
        <f t="shared" si="7"/>
        <v>0.45363981695897504</v>
      </c>
      <c r="Q15" s="3">
        <f t="shared" si="7"/>
        <v>0.45496154400379563</v>
      </c>
      <c r="R15" s="3">
        <f t="shared" si="7"/>
        <v>0.45562190396004387</v>
      </c>
      <c r="S15" s="3">
        <f t="shared" si="7"/>
        <v>0.45628192887324182</v>
      </c>
      <c r="T15" s="3">
        <f t="shared" si="7"/>
        <v>0.45628192887324182</v>
      </c>
      <c r="U15" s="3">
        <f t="shared" si="7"/>
        <v>0.45694161924262189</v>
      </c>
      <c r="V15" s="3">
        <f t="shared" si="7"/>
        <v>0.45760097556617163</v>
      </c>
      <c r="W15" s="3">
        <f t="shared" si="7"/>
        <v>0.45760097556617163</v>
      </c>
      <c r="X15" s="3">
        <f t="shared" si="7"/>
        <v>0.45760097556617163</v>
      </c>
      <c r="Y15" s="3">
        <f t="shared" si="7"/>
        <v>0.45825999834063957</v>
      </c>
      <c r="Z15" s="3">
        <f t="shared" si="7"/>
        <v>0.45825999834063957</v>
      </c>
      <c r="AA15" s="3">
        <f t="shared" si="7"/>
        <v>0.45825999834063957</v>
      </c>
      <c r="AB15" s="3">
        <f t="shared" si="7"/>
        <v>0.45825999834063957</v>
      </c>
      <c r="AC15" s="3">
        <f t="shared" si="7"/>
        <v>0.45825999834063957</v>
      </c>
      <c r="AD15" s="3">
        <f t="shared" si="7"/>
        <v>0.45825999834063957</v>
      </c>
      <c r="AE15" s="3">
        <f t="shared" si="7"/>
        <v>0.45760097556617163</v>
      </c>
      <c r="AF15" s="3">
        <f t="shared" si="7"/>
        <v>0.45760097556617163</v>
      </c>
      <c r="AG15" s="3">
        <f t="shared" si="7"/>
        <v>0.45694161924262189</v>
      </c>
      <c r="AH15" s="3">
        <f t="shared" si="7"/>
        <v>0.45628192887324182</v>
      </c>
      <c r="AI15" s="3">
        <f t="shared" si="7"/>
        <v>0.45562190396004387</v>
      </c>
      <c r="AJ15" s="3">
        <f t="shared" si="7"/>
        <v>0.45496154400379563</v>
      </c>
      <c r="AK15" s="3">
        <f t="shared" si="7"/>
        <v>0.45430084850401709</v>
      </c>
      <c r="AL15" s="3">
        <f t="shared" si="7"/>
        <v>0.45363981695897504</v>
      </c>
      <c r="AM15" s="3">
        <f t="shared" si="7"/>
        <v>0.45297844886567884</v>
      </c>
      <c r="AN15" s="3">
        <f t="shared" si="7"/>
        <v>0.45165470101605132</v>
      </c>
      <c r="AO15" s="3">
        <f t="shared" si="7"/>
        <v>0.45032960090590124</v>
      </c>
      <c r="AP15" s="3">
        <f t="shared" si="7"/>
        <v>0.44900314446559886</v>
      </c>
      <c r="AQ15" s="3">
        <f t="shared" si="7"/>
        <v>0.44767532760497164</v>
      </c>
      <c r="AR15" s="3">
        <f t="shared" si="7"/>
        <v>0.4463461462131631</v>
      </c>
      <c r="AS15" s="3">
        <f t="shared" si="7"/>
        <v>0.44468274430506283</v>
      </c>
      <c r="AT15" s="3">
        <f t="shared" si="7"/>
        <v>0.44308385900432146</v>
      </c>
      <c r="AU15" s="3">
        <f t="shared" si="7"/>
        <v>0.44141624197277407</v>
      </c>
      <c r="AV15" s="3">
        <f t="shared" si="7"/>
        <v>0.43967962593989285</v>
      </c>
      <c r="AW15" s="3">
        <f t="shared" si="7"/>
        <v>0.43787373113679839</v>
      </c>
      <c r="AX15" s="3">
        <f t="shared" si="7"/>
        <v>0.43593123340351991</v>
      </c>
      <c r="AY15" s="3">
        <f t="shared" si="7"/>
        <v>0.43391865173788408</v>
      </c>
      <c r="AZ15" s="3">
        <f t="shared" si="7"/>
        <v>0.4317011520019095</v>
      </c>
      <c r="BA15" s="3">
        <f t="shared" si="7"/>
        <v>0.4294797990746167</v>
      </c>
      <c r="BB15" s="3">
        <f t="shared" si="7"/>
        <v>0.4271195861021998</v>
      </c>
      <c r="BC15" s="3">
        <f t="shared" si="7"/>
        <v>0.42475499270712447</v>
      </c>
      <c r="BD15" s="3">
        <f t="shared" si="7"/>
        <v>0.42231824427113834</v>
      </c>
      <c r="BE15" s="3">
        <f t="shared" si="7"/>
        <v>0.41987680975774411</v>
      </c>
      <c r="BF15" s="3">
        <f t="shared" si="7"/>
        <v>0.41743066254780531</v>
      </c>
      <c r="BG15" s="3">
        <f t="shared" si="7"/>
        <v>0.41484347587910009</v>
      </c>
      <c r="BH15" s="3">
        <f t="shared" si="7"/>
        <v>0.41218268076909703</v>
      </c>
      <c r="BI15" s="3">
        <f t="shared" si="7"/>
        <v>0.40944781051661783</v>
      </c>
      <c r="BJ15" s="3">
        <f t="shared" si="7"/>
        <v>0.40656978014525702</v>
      </c>
      <c r="BK15" s="3">
        <f t="shared" si="7"/>
        <v>0.4036163697877066</v>
      </c>
      <c r="BL15" s="3">
        <f t="shared" si="7"/>
        <v>0.400655975409832</v>
      </c>
      <c r="BM15" s="3">
        <f t="shared" si="7"/>
        <v>0.39761945415100269</v>
      </c>
      <c r="BN15" s="3">
        <f t="shared" si="7"/>
        <v>0.39464477931229575</v>
      </c>
      <c r="BO15" s="3">
        <f t="shared" si="7"/>
        <v>0.39180181866950892</v>
      </c>
      <c r="BP15" s="3">
        <f t="shared" si="7"/>
        <v>0.38902190662621283</v>
      </c>
      <c r="BQ15" s="3">
        <f t="shared" ref="BQ15:CH15" si="8">0.036*(BQ23^0.5-$B$23^0.5)-(BQ28-BQ30)</f>
        <v>0.38644491933518266</v>
      </c>
      <c r="BR15" s="3">
        <f t="shared" si="8"/>
        <v>0.38407212952387687</v>
      </c>
      <c r="BS15" s="3">
        <f t="shared" si="8"/>
        <v>0.38183473826238856</v>
      </c>
      <c r="BT15" s="3">
        <f t="shared" si="8"/>
        <v>0.37973348534062479</v>
      </c>
      <c r="BU15" s="3">
        <f t="shared" si="8"/>
        <v>0.37776907033463286</v>
      </c>
      <c r="BV15" s="3">
        <f t="shared" si="8"/>
        <v>0.37580150648478317</v>
      </c>
      <c r="BW15" s="3">
        <f t="shared" si="8"/>
        <v>0.37390121665118403</v>
      </c>
      <c r="BX15" s="3">
        <f t="shared" si="8"/>
        <v>0.37213905429349903</v>
      </c>
      <c r="BY15" s="3">
        <f t="shared" si="8"/>
        <v>0.37037434747328524</v>
      </c>
      <c r="BZ15" s="3">
        <f t="shared" si="8"/>
        <v>0.36874856059892813</v>
      </c>
      <c r="CA15" s="3">
        <f t="shared" si="8"/>
        <v>0.36726225038956239</v>
      </c>
      <c r="CB15" s="3">
        <f t="shared" si="8"/>
        <v>0.36577412353529515</v>
      </c>
      <c r="CC15" s="3">
        <f t="shared" si="8"/>
        <v>0.3642841734779671</v>
      </c>
      <c r="CD15" s="3">
        <f t="shared" si="8"/>
        <v>0.36293454690824883</v>
      </c>
      <c r="CE15" s="3">
        <f t="shared" si="8"/>
        <v>0.36158341756017987</v>
      </c>
      <c r="CF15" s="3">
        <f t="shared" si="8"/>
        <v>0.36023078049211532</v>
      </c>
      <c r="CG15" s="3">
        <f t="shared" si="8"/>
        <v>0.35887663073523735</v>
      </c>
      <c r="CH15" s="3">
        <f t="shared" si="8"/>
        <v>0.35752096329334748</v>
      </c>
    </row>
    <row r="16" spans="1:86">
      <c r="A16" s="1" t="s">
        <v>19</v>
      </c>
      <c r="B16" t="s">
        <v>15</v>
      </c>
      <c r="C16" s="3">
        <f>0.12*(C24^0.5-$B$24^0.5)-(C29-C30)</f>
        <v>0.16690646514875504</v>
      </c>
      <c r="D16" s="3">
        <f>0.12*(D24^0.5-$B$24^0.5)-(D29-D30)</f>
        <v>0.16915548886537868</v>
      </c>
      <c r="E16" s="3">
        <f t="shared" ref="E16:BP16" si="9">0.12*(E24^0.5-$B$24^0.5)-(E29-E30)</f>
        <v>0.17140200008413331</v>
      </c>
      <c r="F16" s="3">
        <f t="shared" si="9"/>
        <v>0.17344210978879301</v>
      </c>
      <c r="G16" s="3">
        <f t="shared" si="9"/>
        <v>0.17568384762833691</v>
      </c>
      <c r="H16" s="3">
        <f t="shared" si="9"/>
        <v>0.1779230971956334</v>
      </c>
      <c r="I16" s="3">
        <f t="shared" si="9"/>
        <v>0.18015986672894568</v>
      </c>
      <c r="J16" s="3">
        <f t="shared" si="9"/>
        <v>0.1823941644214257</v>
      </c>
      <c r="K16" s="3">
        <f t="shared" si="9"/>
        <v>0.18442320601350631</v>
      </c>
      <c r="L16" s="3">
        <f t="shared" si="9"/>
        <v>0.1866528073266458</v>
      </c>
      <c r="M16" s="3">
        <f t="shared" si="9"/>
        <v>0.18887996038025168</v>
      </c>
      <c r="N16" s="3">
        <f t="shared" si="9"/>
        <v>0.19110467319439642</v>
      </c>
      <c r="O16" s="3">
        <f t="shared" si="9"/>
        <v>0.19332695374569758</v>
      </c>
      <c r="P16" s="3">
        <f t="shared" si="9"/>
        <v>0.19554680996764645</v>
      </c>
      <c r="Q16" s="3">
        <f t="shared" si="9"/>
        <v>0.19776424975093265</v>
      </c>
      <c r="R16" s="3">
        <f t="shared" si="9"/>
        <v>0.19997928094376502</v>
      </c>
      <c r="S16" s="3">
        <f t="shared" si="9"/>
        <v>0.20199086213474571</v>
      </c>
      <c r="T16" s="3">
        <f t="shared" si="9"/>
        <v>0.20420131675052272</v>
      </c>
      <c r="U16" s="3">
        <f t="shared" si="9"/>
        <v>0.20640938536841558</v>
      </c>
      <c r="V16" s="3">
        <f t="shared" si="9"/>
        <v>0.20841465644921348</v>
      </c>
      <c r="W16" s="3">
        <f t="shared" si="9"/>
        <v>0.21061819128644887</v>
      </c>
      <c r="X16" s="3">
        <f t="shared" si="9"/>
        <v>0.21281936236925447</v>
      </c>
      <c r="Y16" s="3">
        <f t="shared" si="9"/>
        <v>0.21481838216624316</v>
      </c>
      <c r="Z16" s="3">
        <f t="shared" si="9"/>
        <v>0.216815460357691</v>
      </c>
      <c r="AA16" s="3">
        <f t="shared" si="9"/>
        <v>0.2190100105315341</v>
      </c>
      <c r="AB16" s="3">
        <f t="shared" si="9"/>
        <v>0.22100302964219171</v>
      </c>
      <c r="AC16" s="3">
        <f t="shared" si="9"/>
        <v>0.22299412451017631</v>
      </c>
      <c r="AD16" s="3">
        <f t="shared" si="9"/>
        <v>0.22498330068157757</v>
      </c>
      <c r="AE16" s="3">
        <f t="shared" si="9"/>
        <v>0.22697056367603879</v>
      </c>
      <c r="AF16" s="3">
        <f t="shared" si="9"/>
        <v>0.22895591898693299</v>
      </c>
      <c r="AG16" s="3">
        <f t="shared" si="9"/>
        <v>0.23093937208153817</v>
      </c>
      <c r="AH16" s="3">
        <f t="shared" si="9"/>
        <v>0.23272285796956704</v>
      </c>
      <c r="AI16" s="3">
        <f t="shared" si="9"/>
        <v>0.23450481141913471</v>
      </c>
      <c r="AJ16" s="3">
        <f t="shared" si="9"/>
        <v>0.2364829671740401</v>
      </c>
      <c r="AK16" s="3">
        <f t="shared" si="9"/>
        <v>0.23826169836830124</v>
      </c>
      <c r="AL16" s="3">
        <f t="shared" si="9"/>
        <v>0.24003890930262783</v>
      </c>
      <c r="AM16" s="3">
        <f t="shared" si="9"/>
        <v>0.24181460385751219</v>
      </c>
      <c r="AN16" s="3">
        <f t="shared" si="9"/>
        <v>0.24358878589705585</v>
      </c>
      <c r="AO16" s="3">
        <f t="shared" si="9"/>
        <v>0.24516456994389102</v>
      </c>
      <c r="AP16" s="3">
        <f t="shared" si="9"/>
        <v>0.24693590549525463</v>
      </c>
      <c r="AQ16" s="3">
        <f t="shared" si="9"/>
        <v>0.24870573960304682</v>
      </c>
      <c r="AR16" s="3">
        <f t="shared" si="9"/>
        <v>0.25027766807884955</v>
      </c>
      <c r="AS16" s="3">
        <f t="shared" si="9"/>
        <v>0.25184841589174745</v>
      </c>
      <c r="AT16" s="3">
        <f t="shared" si="9"/>
        <v>0.25361409921842953</v>
      </c>
      <c r="AU16" s="3">
        <f t="shared" si="9"/>
        <v>0.25518234690689584</v>
      </c>
      <c r="AV16" s="3">
        <f t="shared" si="9"/>
        <v>0.25674942217890157</v>
      </c>
      <c r="AW16" s="3">
        <f t="shared" si="9"/>
        <v>0.25831532765316345</v>
      </c>
      <c r="AX16" s="3">
        <f t="shared" si="9"/>
        <v>0.25968453739471609</v>
      </c>
      <c r="AY16" s="3">
        <f t="shared" si="9"/>
        <v>0.26124825652280154</v>
      </c>
      <c r="AZ16" s="3">
        <f t="shared" si="9"/>
        <v>0.26261555720372243</v>
      </c>
      <c r="BA16" s="3">
        <f t="shared" si="9"/>
        <v>0.26417709909471521</v>
      </c>
      <c r="BB16" s="3">
        <f t="shared" si="9"/>
        <v>0.26554249865793705</v>
      </c>
      <c r="BC16" s="3">
        <f t="shared" si="9"/>
        <v>0.26690701373575632</v>
      </c>
      <c r="BD16" s="3">
        <f t="shared" si="9"/>
        <v>0.26827064604054968</v>
      </c>
      <c r="BE16" s="3">
        <f t="shared" si="9"/>
        <v>0.2696333972792061</v>
      </c>
      <c r="BF16" s="3">
        <f t="shared" si="9"/>
        <v>0.27099526915315064</v>
      </c>
      <c r="BG16" s="3">
        <f t="shared" si="9"/>
        <v>0.27235626335836949</v>
      </c>
      <c r="BH16" s="3">
        <f t="shared" si="9"/>
        <v>0.27352213254895436</v>
      </c>
      <c r="BI16" s="3">
        <f t="shared" si="9"/>
        <v>0.27488150127906869</v>
      </c>
      <c r="BJ16" s="3">
        <f t="shared" si="9"/>
        <v>0.27604597969317834</v>
      </c>
      <c r="BK16" s="3">
        <f t="shared" si="9"/>
        <v>0.27720981788295634</v>
      </c>
      <c r="BL16" s="3">
        <f t="shared" si="9"/>
        <v>0.27837301690072552</v>
      </c>
      <c r="BM16" s="3">
        <f t="shared" si="9"/>
        <v>0.27953557779594229</v>
      </c>
      <c r="BN16" s="3">
        <f t="shared" si="9"/>
        <v>0.28069750161521057</v>
      </c>
      <c r="BO16" s="3">
        <f t="shared" si="9"/>
        <v>0.28185878940229236</v>
      </c>
      <c r="BP16" s="3">
        <f t="shared" si="9"/>
        <v>0.28301944219811881</v>
      </c>
      <c r="BQ16" s="3">
        <f t="shared" ref="BQ16:CH16" si="10">0.12*(BQ24^0.5-$B$24^0.5)-(BQ29-BQ30)</f>
        <v>0.28398616854757108</v>
      </c>
      <c r="BR16" s="3">
        <f t="shared" si="10"/>
        <v>0.2851456598869348</v>
      </c>
      <c r="BS16" s="3">
        <f t="shared" si="10"/>
        <v>0.28611141980448451</v>
      </c>
      <c r="BT16" s="3">
        <f t="shared" si="10"/>
        <v>0.28707674138974743</v>
      </c>
      <c r="BU16" s="3">
        <f t="shared" si="10"/>
        <v>0.28823454953105154</v>
      </c>
      <c r="BV16" s="3">
        <f t="shared" si="10"/>
        <v>0.28919890887765448</v>
      </c>
      <c r="BW16" s="3">
        <f t="shared" si="10"/>
        <v>0.29016283179113733</v>
      </c>
      <c r="BX16" s="3">
        <f t="shared" si="10"/>
        <v>0.29112631886219265</v>
      </c>
      <c r="BY16" s="3">
        <f t="shared" si="10"/>
        <v>0.29208937068019103</v>
      </c>
      <c r="BZ16" s="3">
        <f t="shared" si="10"/>
        <v>0.29305198783318215</v>
      </c>
      <c r="CA16" s="3">
        <f t="shared" si="10"/>
        <v>0.29401417090789911</v>
      </c>
      <c r="CB16" s="3">
        <f t="shared" si="10"/>
        <v>0.29497592048976595</v>
      </c>
      <c r="CC16" s="3">
        <f t="shared" si="10"/>
        <v>0.29593723716289677</v>
      </c>
      <c r="CD16" s="3">
        <f t="shared" si="10"/>
        <v>0.29689812151010314</v>
      </c>
      <c r="CE16" s="3">
        <f t="shared" si="10"/>
        <v>0.29785857411289701</v>
      </c>
      <c r="CF16" s="3">
        <f t="shared" si="10"/>
        <v>0.29881859555149515</v>
      </c>
      <c r="CG16" s="3">
        <f t="shared" si="10"/>
        <v>0.29958630265323405</v>
      </c>
      <c r="CH16" s="3">
        <f t="shared" si="10"/>
        <v>0.30054554945430589</v>
      </c>
    </row>
    <row r="17" spans="1:86">
      <c r="A17" s="1" t="s">
        <v>13</v>
      </c>
      <c r="B17" t="s">
        <v>15</v>
      </c>
      <c r="C17" s="3">
        <f>0.32*(C25-$B$25)/1000</f>
        <v>0.30777238446743937</v>
      </c>
      <c r="D17" s="3">
        <f>0.32*(D25-$B$25)/1000</f>
        <v>0.30639366961933268</v>
      </c>
      <c r="E17" s="3">
        <f t="shared" ref="E17:BP17" si="11">0.32*(E25-$B$25)/1000</f>
        <v>0.30501495477122592</v>
      </c>
      <c r="F17" s="3">
        <f t="shared" si="11"/>
        <v>0.30355964465377988</v>
      </c>
      <c r="G17" s="3">
        <f t="shared" si="11"/>
        <v>0.30202773926699461</v>
      </c>
      <c r="H17" s="3">
        <f t="shared" si="11"/>
        <v>0.30041923861087005</v>
      </c>
      <c r="I17" s="3">
        <f t="shared" si="11"/>
        <v>0.29881073795474555</v>
      </c>
      <c r="J17" s="3">
        <f t="shared" si="11"/>
        <v>0.29712564202928177</v>
      </c>
      <c r="K17" s="3">
        <f t="shared" si="11"/>
        <v>0.29536395083447875</v>
      </c>
      <c r="L17" s="3">
        <f t="shared" si="11"/>
        <v>0.29360225963967568</v>
      </c>
      <c r="M17" s="3">
        <f t="shared" si="11"/>
        <v>0.29176397317553338</v>
      </c>
      <c r="N17" s="3">
        <f t="shared" si="11"/>
        <v>0.28992568671139107</v>
      </c>
      <c r="O17" s="3">
        <f t="shared" si="11"/>
        <v>0.28801080497790948</v>
      </c>
      <c r="P17" s="3">
        <f t="shared" si="11"/>
        <v>0.2860959232444279</v>
      </c>
      <c r="Q17" s="3">
        <f t="shared" si="11"/>
        <v>0.28410444624160702</v>
      </c>
      <c r="R17" s="3">
        <f t="shared" si="11"/>
        <v>0.28203637396944697</v>
      </c>
      <c r="S17" s="3">
        <f t="shared" si="11"/>
        <v>0.27981511115860824</v>
      </c>
      <c r="T17" s="3">
        <f t="shared" si="11"/>
        <v>0.27736406253975188</v>
      </c>
      <c r="U17" s="3">
        <f t="shared" si="11"/>
        <v>0.27468322811287765</v>
      </c>
      <c r="V17" s="3">
        <f t="shared" si="11"/>
        <v>0.27177260787798563</v>
      </c>
      <c r="W17" s="3">
        <f t="shared" si="11"/>
        <v>0.26847901129639734</v>
      </c>
      <c r="X17" s="3">
        <f t="shared" si="11"/>
        <v>0.2649556289067912</v>
      </c>
      <c r="Y17" s="3">
        <f t="shared" si="11"/>
        <v>0.26104927017048879</v>
      </c>
      <c r="Z17" s="3">
        <f t="shared" si="11"/>
        <v>0.2568365303568293</v>
      </c>
      <c r="AA17" s="3">
        <f t="shared" si="11"/>
        <v>0.25231740946581277</v>
      </c>
      <c r="AB17" s="3">
        <f t="shared" si="11"/>
        <v>0.24756850276677841</v>
      </c>
      <c r="AC17" s="3">
        <f t="shared" si="11"/>
        <v>0.24251321499038705</v>
      </c>
      <c r="AD17" s="3">
        <f t="shared" si="11"/>
        <v>0.23738133194465641</v>
      </c>
      <c r="AE17" s="3">
        <f t="shared" si="11"/>
        <v>0.23217285362958651</v>
      </c>
      <c r="AF17" s="3">
        <f t="shared" si="11"/>
        <v>0.2269643753145166</v>
      </c>
      <c r="AG17" s="3">
        <f t="shared" si="11"/>
        <v>0.22175589699944673</v>
      </c>
      <c r="AH17" s="3">
        <f t="shared" si="11"/>
        <v>0.21662401395371603</v>
      </c>
      <c r="AI17" s="3">
        <f t="shared" si="11"/>
        <v>0.21149213090798544</v>
      </c>
      <c r="AJ17" s="3">
        <f t="shared" si="11"/>
        <v>0.20651343840093328</v>
      </c>
      <c r="AK17" s="3">
        <f t="shared" si="11"/>
        <v>0.20168793643255967</v>
      </c>
      <c r="AL17" s="3">
        <f t="shared" si="11"/>
        <v>0.19686243446418611</v>
      </c>
      <c r="AM17" s="3">
        <f t="shared" si="11"/>
        <v>0.19226671830383033</v>
      </c>
      <c r="AN17" s="3">
        <f t="shared" si="11"/>
        <v>0.18774759741281374</v>
      </c>
      <c r="AO17" s="3">
        <f t="shared" si="11"/>
        <v>0.18338166706047579</v>
      </c>
      <c r="AP17" s="3">
        <f t="shared" si="11"/>
        <v>0.17909233197747701</v>
      </c>
      <c r="AQ17" s="3">
        <f t="shared" si="11"/>
        <v>0.17503278270249609</v>
      </c>
      <c r="AR17" s="3">
        <f t="shared" si="11"/>
        <v>0.17104982869685437</v>
      </c>
      <c r="AS17" s="3">
        <f t="shared" si="11"/>
        <v>0.16722006522989122</v>
      </c>
      <c r="AT17" s="3">
        <f t="shared" si="11"/>
        <v>0.16346689703226727</v>
      </c>
      <c r="AU17" s="3">
        <f t="shared" si="11"/>
        <v>0.1598669193733219</v>
      </c>
      <c r="AV17" s="3">
        <f t="shared" si="11"/>
        <v>0.15642013225305504</v>
      </c>
      <c r="AW17" s="3">
        <f t="shared" si="11"/>
        <v>0.15312653567146675</v>
      </c>
      <c r="AX17" s="3">
        <f t="shared" si="11"/>
        <v>0.14990953435921767</v>
      </c>
      <c r="AY17" s="3">
        <f t="shared" si="11"/>
        <v>0.14676912831630787</v>
      </c>
      <c r="AZ17" s="3">
        <f t="shared" si="11"/>
        <v>0.14378191281207658</v>
      </c>
      <c r="BA17" s="3">
        <f t="shared" si="11"/>
        <v>0.14087129257718461</v>
      </c>
      <c r="BB17" s="3">
        <f t="shared" si="11"/>
        <v>0.13803726761163188</v>
      </c>
      <c r="BC17" s="3">
        <f t="shared" si="11"/>
        <v>0.13527983791541839</v>
      </c>
      <c r="BD17" s="3">
        <f t="shared" si="11"/>
        <v>0.13267559875788346</v>
      </c>
      <c r="BE17" s="3">
        <f t="shared" si="11"/>
        <v>0.13014795486968775</v>
      </c>
      <c r="BF17" s="3">
        <f t="shared" si="11"/>
        <v>0.12769690625083133</v>
      </c>
      <c r="BG17" s="3">
        <f t="shared" si="11"/>
        <v>0.12532245290131416</v>
      </c>
      <c r="BH17" s="3">
        <f t="shared" si="11"/>
        <v>0.12294799955179699</v>
      </c>
      <c r="BI17" s="3">
        <f t="shared" si="11"/>
        <v>0.12072673674095837</v>
      </c>
      <c r="BJ17" s="3">
        <f t="shared" si="11"/>
        <v>0.11858206919945899</v>
      </c>
      <c r="BK17" s="3">
        <f t="shared" si="11"/>
        <v>0.1164374016579596</v>
      </c>
      <c r="BL17" s="3">
        <f t="shared" si="11"/>
        <v>0.11444592465513875</v>
      </c>
      <c r="BM17" s="3">
        <f t="shared" si="11"/>
        <v>0.11245444765231791</v>
      </c>
      <c r="BN17" s="3">
        <f t="shared" si="11"/>
        <v>0.11046297064949707</v>
      </c>
      <c r="BO17" s="3">
        <f t="shared" si="11"/>
        <v>0.10862468418535476</v>
      </c>
      <c r="BP17" s="3">
        <f t="shared" si="11"/>
        <v>0.10678639772121244</v>
      </c>
      <c r="BQ17" s="3">
        <f t="shared" ref="BQ17:CH17" si="12">0.32*(BQ25-$B$25)/1000</f>
        <v>0.10502470652640938</v>
      </c>
      <c r="BR17" s="3">
        <f t="shared" si="12"/>
        <v>0.10326301533160631</v>
      </c>
      <c r="BS17" s="3">
        <f t="shared" si="12"/>
        <v>0.1016545146754818</v>
      </c>
      <c r="BT17" s="3">
        <f t="shared" si="12"/>
        <v>9.9969418750017996E-2</v>
      </c>
      <c r="BU17" s="3">
        <f t="shared" si="12"/>
        <v>9.8360918093893468E-2</v>
      </c>
      <c r="BV17" s="3">
        <f t="shared" si="12"/>
        <v>9.6829012707108225E-2</v>
      </c>
      <c r="BW17" s="3">
        <f t="shared" si="12"/>
        <v>9.5297107320322941E-2</v>
      </c>
      <c r="BX17" s="3">
        <f t="shared" si="12"/>
        <v>9.3841797202876914E-2</v>
      </c>
      <c r="BY17" s="3">
        <f t="shared" si="12"/>
        <v>9.2386487085430929E-2</v>
      </c>
      <c r="BZ17" s="3">
        <f t="shared" si="12"/>
        <v>9.0931176967984945E-2</v>
      </c>
      <c r="CA17" s="3">
        <f t="shared" si="12"/>
        <v>8.9552462119878204E-2</v>
      </c>
      <c r="CB17" s="3">
        <f t="shared" si="12"/>
        <v>8.8173747271771449E-2</v>
      </c>
      <c r="CC17" s="3">
        <f t="shared" si="12"/>
        <v>8.6871627693003967E-2</v>
      </c>
      <c r="CD17" s="3">
        <f t="shared" si="12"/>
        <v>8.5569508114236512E-2</v>
      </c>
      <c r="CE17" s="3">
        <f t="shared" si="12"/>
        <v>8.4267388535469043E-2</v>
      </c>
      <c r="CF17" s="3">
        <f t="shared" si="12"/>
        <v>8.3041864226040818E-2</v>
      </c>
      <c r="CG17" s="3">
        <f t="shared" si="12"/>
        <v>8.1816339916612593E-2</v>
      </c>
      <c r="CH17" s="3">
        <f t="shared" si="12"/>
        <v>8.066741087652364E-2</v>
      </c>
    </row>
    <row r="18" spans="1:86">
      <c r="A18" s="1" t="s">
        <v>14</v>
      </c>
      <c r="B18" t="s">
        <v>15</v>
      </c>
      <c r="C18" s="2">
        <f>0.15*(C26-$B$26)/1000</f>
        <v>3.8345612313064284E-2</v>
      </c>
      <c r="D18" s="2">
        <f>0.15*(D26-$B$26)/1000</f>
        <v>4.0002442612940108E-2</v>
      </c>
      <c r="E18" s="2">
        <f t="shared" ref="E18:BP18" si="13">0.15*(E26-$B$26)/1000</f>
        <v>4.1650754505104477E-2</v>
      </c>
      <c r="F18" s="2">
        <f t="shared" si="13"/>
        <v>4.3273511174134534E-2</v>
      </c>
      <c r="G18" s="2">
        <f t="shared" si="13"/>
        <v>4.4934600677866081E-2</v>
      </c>
      <c r="H18" s="2">
        <f t="shared" si="13"/>
        <v>4.6510506104483172E-2</v>
      </c>
      <c r="I18" s="2">
        <f t="shared" si="13"/>
        <v>4.7958635415428622E-2</v>
      </c>
      <c r="J18" s="2">
        <f t="shared" si="13"/>
        <v>4.9364172687816857E-2</v>
      </c>
      <c r="K18" s="2">
        <f t="shared" si="13"/>
        <v>5.0684525883090643E-2</v>
      </c>
      <c r="L18" s="2">
        <f t="shared" si="13"/>
        <v>5.1962287039807216E-2</v>
      </c>
      <c r="M18" s="2">
        <f t="shared" si="13"/>
        <v>5.3154864119409347E-2</v>
      </c>
      <c r="N18" s="2">
        <f t="shared" si="13"/>
        <v>5.4304849160454263E-2</v>
      </c>
      <c r="O18" s="2">
        <f t="shared" si="13"/>
        <v>5.5412242162941945E-2</v>
      </c>
      <c r="P18" s="2">
        <f t="shared" si="13"/>
        <v>5.6477043126872434E-2</v>
      </c>
      <c r="Q18" s="2">
        <f t="shared" si="13"/>
        <v>5.7499252052245688E-2</v>
      </c>
      <c r="R18" s="2">
        <f t="shared" si="13"/>
        <v>5.8521460977618942E-2</v>
      </c>
      <c r="S18" s="2">
        <f t="shared" si="13"/>
        <v>5.945848582587776E-2</v>
      </c>
      <c r="T18" s="2">
        <f t="shared" si="13"/>
        <v>6.0395510674136579E-2</v>
      </c>
      <c r="U18" s="2">
        <f t="shared" si="13"/>
        <v>6.1289943483838177E-2</v>
      </c>
      <c r="V18" s="2">
        <f t="shared" si="13"/>
        <v>6.2184376293539775E-2</v>
      </c>
      <c r="W18" s="2">
        <f t="shared" si="13"/>
        <v>6.3036217064684152E-2</v>
      </c>
      <c r="X18" s="2">
        <f t="shared" si="13"/>
        <v>6.3888057835828529E-2</v>
      </c>
      <c r="Y18" s="2">
        <f t="shared" si="13"/>
        <v>6.4697306568415699E-2</v>
      </c>
      <c r="Z18" s="2">
        <f t="shared" si="13"/>
        <v>6.5506555301002856E-2</v>
      </c>
      <c r="AA18" s="2">
        <f t="shared" si="13"/>
        <v>6.6315804033590026E-2</v>
      </c>
      <c r="AB18" s="2">
        <f t="shared" si="13"/>
        <v>6.7082460727619975E-2</v>
      </c>
      <c r="AC18" s="2">
        <f t="shared" si="13"/>
        <v>6.7806525383092689E-2</v>
      </c>
      <c r="AD18" s="2">
        <f t="shared" si="13"/>
        <v>6.8530590038565403E-2</v>
      </c>
      <c r="AE18" s="2">
        <f t="shared" si="13"/>
        <v>6.9212062655480924E-2</v>
      </c>
      <c r="AF18" s="2">
        <f t="shared" si="13"/>
        <v>6.9893535272396418E-2</v>
      </c>
      <c r="AG18" s="2">
        <f t="shared" si="13"/>
        <v>7.0532415850754718E-2</v>
      </c>
      <c r="AH18" s="2">
        <f t="shared" si="13"/>
        <v>7.117129642911299E-2</v>
      </c>
      <c r="AI18" s="2">
        <f t="shared" si="13"/>
        <v>7.1810177007471276E-2</v>
      </c>
      <c r="AJ18" s="2">
        <f t="shared" si="13"/>
        <v>7.2449057585829563E-2</v>
      </c>
      <c r="AK18" s="2">
        <f t="shared" si="13"/>
        <v>7.3045346125630628E-2</v>
      </c>
      <c r="AL18" s="2">
        <f t="shared" si="13"/>
        <v>7.3641634665431693E-2</v>
      </c>
      <c r="AM18" s="2">
        <f t="shared" si="13"/>
        <v>7.4195331166675524E-2</v>
      </c>
      <c r="AN18" s="2">
        <f t="shared" si="13"/>
        <v>7.4706435629362161E-2</v>
      </c>
      <c r="AO18" s="2">
        <f t="shared" si="13"/>
        <v>7.5174948053491591E-2</v>
      </c>
      <c r="AP18" s="2">
        <f t="shared" si="13"/>
        <v>7.5600868439063773E-2</v>
      </c>
      <c r="AQ18" s="2">
        <f t="shared" si="13"/>
        <v>7.6026788824635955E-2</v>
      </c>
      <c r="AR18" s="2">
        <f t="shared" si="13"/>
        <v>7.6410117171650929E-2</v>
      </c>
      <c r="AS18" s="2">
        <f t="shared" si="13"/>
        <v>7.6750853480108683E-2</v>
      </c>
      <c r="AT18" s="2">
        <f t="shared" si="13"/>
        <v>7.7091589788566436E-2</v>
      </c>
      <c r="AU18" s="2">
        <f t="shared" si="13"/>
        <v>7.7389734058466969E-2</v>
      </c>
      <c r="AV18" s="2">
        <f t="shared" si="13"/>
        <v>7.7687878328367488E-2</v>
      </c>
      <c r="AW18" s="2">
        <f t="shared" si="13"/>
        <v>7.7986022598268034E-2</v>
      </c>
      <c r="AX18" s="2">
        <f t="shared" si="13"/>
        <v>7.8284166868168567E-2</v>
      </c>
      <c r="AY18" s="2">
        <f t="shared" si="13"/>
        <v>7.85823111380691E-2</v>
      </c>
      <c r="AZ18" s="2">
        <f t="shared" si="13"/>
        <v>7.8880455407969632E-2</v>
      </c>
      <c r="BA18" s="2">
        <f t="shared" si="13"/>
        <v>7.9178599677870165E-2</v>
      </c>
      <c r="BB18" s="2">
        <f t="shared" si="13"/>
        <v>7.9519335986327905E-2</v>
      </c>
      <c r="BC18" s="2">
        <f t="shared" si="13"/>
        <v>7.9817480256228451E-2</v>
      </c>
      <c r="BD18" s="2">
        <f t="shared" si="13"/>
        <v>8.0115624526128984E-2</v>
      </c>
      <c r="BE18" s="2">
        <f t="shared" si="13"/>
        <v>8.0413768796029517E-2</v>
      </c>
      <c r="BF18" s="2">
        <f t="shared" si="13"/>
        <v>8.075450510448727E-2</v>
      </c>
      <c r="BG18" s="2">
        <f t="shared" si="13"/>
        <v>8.1095241412945038E-2</v>
      </c>
      <c r="BH18" s="2">
        <f t="shared" si="13"/>
        <v>8.1478569759960012E-2</v>
      </c>
      <c r="BI18" s="2">
        <f t="shared" si="13"/>
        <v>8.1861898106974973E-2</v>
      </c>
      <c r="BJ18" s="2">
        <f t="shared" si="13"/>
        <v>8.2287818492547141E-2</v>
      </c>
      <c r="BK18" s="2">
        <f t="shared" si="13"/>
        <v>8.2713738878119378E-2</v>
      </c>
      <c r="BL18" s="2">
        <f t="shared" si="13"/>
        <v>8.3182251302248766E-2</v>
      </c>
      <c r="BM18" s="2">
        <f t="shared" si="13"/>
        <v>8.3650763726378169E-2</v>
      </c>
      <c r="BN18" s="2">
        <f t="shared" si="13"/>
        <v>8.4119276150507571E-2</v>
      </c>
      <c r="BO18" s="2">
        <f t="shared" si="13"/>
        <v>8.467297265175143E-2</v>
      </c>
      <c r="BP18" s="2">
        <f t="shared" si="13"/>
        <v>8.5184077114438067E-2</v>
      </c>
      <c r="BQ18" s="2">
        <f t="shared" ref="BQ18:CH18" si="14">0.15*(BQ26-$B$26)/1000</f>
        <v>8.5780365654239119E-2</v>
      </c>
      <c r="BR18" s="2">
        <f t="shared" si="14"/>
        <v>8.637665419404017E-2</v>
      </c>
      <c r="BS18" s="2">
        <f t="shared" si="14"/>
        <v>8.6972942733841249E-2</v>
      </c>
      <c r="BT18" s="2">
        <f t="shared" si="14"/>
        <v>8.7611823312199522E-2</v>
      </c>
      <c r="BU18" s="2">
        <f t="shared" si="14"/>
        <v>8.8250703890557836E-2</v>
      </c>
      <c r="BV18" s="2">
        <f t="shared" si="14"/>
        <v>8.8932176507473315E-2</v>
      </c>
      <c r="BW18" s="2">
        <f t="shared" si="14"/>
        <v>8.9613649124388822E-2</v>
      </c>
      <c r="BX18" s="2">
        <f t="shared" si="14"/>
        <v>9.0295121741304343E-2</v>
      </c>
      <c r="BY18" s="2">
        <f t="shared" si="14"/>
        <v>9.1019186396777058E-2</v>
      </c>
      <c r="BZ18" s="2">
        <f t="shared" si="14"/>
        <v>9.1785843090807007E-2</v>
      </c>
      <c r="CA18" s="2">
        <f t="shared" si="14"/>
        <v>9.2509907746279721E-2</v>
      </c>
      <c r="CB18" s="2">
        <f t="shared" si="14"/>
        <v>9.3276564440309684E-2</v>
      </c>
      <c r="CC18" s="2">
        <f t="shared" si="14"/>
        <v>9.4043221134339605E-2</v>
      </c>
      <c r="CD18" s="2">
        <f t="shared" si="14"/>
        <v>9.4852469866926747E-2</v>
      </c>
      <c r="CE18" s="2">
        <f t="shared" si="14"/>
        <v>9.561912656095671E-2</v>
      </c>
      <c r="CF18" s="2">
        <f t="shared" si="14"/>
        <v>9.642837529354388E-2</v>
      </c>
      <c r="CG18" s="2">
        <f t="shared" si="14"/>
        <v>9.723762402613105E-2</v>
      </c>
      <c r="CH18" s="2">
        <f t="shared" si="14"/>
        <v>9.8089464797275414E-2</v>
      </c>
    </row>
    <row r="21" spans="1:86">
      <c r="A21" t="s">
        <v>16</v>
      </c>
      <c r="B21">
        <v>1860</v>
      </c>
      <c r="C21">
        <v>2017</v>
      </c>
      <c r="D21">
        <v>2018</v>
      </c>
      <c r="E21">
        <v>2019</v>
      </c>
      <c r="F21">
        <v>2020</v>
      </c>
      <c r="G21">
        <v>2021</v>
      </c>
      <c r="H21">
        <v>2022</v>
      </c>
      <c r="I21">
        <v>2023</v>
      </c>
      <c r="J21">
        <v>2024</v>
      </c>
      <c r="K21">
        <v>2025</v>
      </c>
      <c r="L21">
        <v>2026</v>
      </c>
      <c r="M21">
        <v>2027</v>
      </c>
      <c r="N21">
        <v>2028</v>
      </c>
      <c r="O21">
        <v>2029</v>
      </c>
      <c r="P21">
        <v>2030</v>
      </c>
      <c r="Q21">
        <v>2031</v>
      </c>
      <c r="R21">
        <v>2032</v>
      </c>
      <c r="S21">
        <v>2033</v>
      </c>
      <c r="T21">
        <v>2034</v>
      </c>
      <c r="U21">
        <v>2035</v>
      </c>
      <c r="V21">
        <v>2036</v>
      </c>
      <c r="W21">
        <v>2037</v>
      </c>
      <c r="X21">
        <v>2038</v>
      </c>
      <c r="Y21">
        <v>2039</v>
      </c>
      <c r="Z21">
        <v>2040</v>
      </c>
      <c r="AA21">
        <v>2041</v>
      </c>
      <c r="AB21">
        <v>2042</v>
      </c>
      <c r="AC21">
        <v>2043</v>
      </c>
      <c r="AD21">
        <v>2044</v>
      </c>
      <c r="AE21">
        <v>2045</v>
      </c>
      <c r="AF21">
        <v>2046</v>
      </c>
      <c r="AG21">
        <v>2047</v>
      </c>
      <c r="AH21">
        <v>2048</v>
      </c>
      <c r="AI21">
        <v>2049</v>
      </c>
      <c r="AJ21">
        <v>2050</v>
      </c>
      <c r="AK21">
        <v>2051</v>
      </c>
      <c r="AL21">
        <v>2052</v>
      </c>
      <c r="AM21">
        <v>2053</v>
      </c>
      <c r="AN21">
        <v>2054</v>
      </c>
      <c r="AO21">
        <v>2055</v>
      </c>
      <c r="AP21">
        <v>2056</v>
      </c>
      <c r="AQ21">
        <v>2057</v>
      </c>
      <c r="AR21">
        <v>2058</v>
      </c>
      <c r="AS21">
        <v>2059</v>
      </c>
      <c r="AT21">
        <v>2060</v>
      </c>
      <c r="AU21">
        <v>2061</v>
      </c>
      <c r="AV21">
        <v>2062</v>
      </c>
      <c r="AW21">
        <v>2063</v>
      </c>
      <c r="AX21">
        <v>2064</v>
      </c>
      <c r="AY21">
        <v>2065</v>
      </c>
      <c r="AZ21">
        <v>2066</v>
      </c>
      <c r="BA21">
        <v>2067</v>
      </c>
      <c r="BB21">
        <v>2068</v>
      </c>
      <c r="BC21">
        <v>2069</v>
      </c>
      <c r="BD21">
        <v>2070</v>
      </c>
      <c r="BE21">
        <v>2071</v>
      </c>
      <c r="BF21">
        <v>2072</v>
      </c>
      <c r="BG21">
        <v>2073</v>
      </c>
      <c r="BH21">
        <v>2074</v>
      </c>
      <c r="BI21">
        <v>2075</v>
      </c>
      <c r="BJ21">
        <v>2076</v>
      </c>
      <c r="BK21">
        <v>2077</v>
      </c>
      <c r="BL21">
        <v>2078</v>
      </c>
      <c r="BM21">
        <v>2079</v>
      </c>
      <c r="BN21">
        <v>2080</v>
      </c>
      <c r="BO21">
        <v>2081</v>
      </c>
      <c r="BP21">
        <v>2082</v>
      </c>
      <c r="BQ21">
        <v>2083</v>
      </c>
      <c r="BR21">
        <v>2084</v>
      </c>
      <c r="BS21">
        <v>2085</v>
      </c>
      <c r="BT21">
        <v>2086</v>
      </c>
      <c r="BU21">
        <v>2087</v>
      </c>
      <c r="BV21">
        <v>2088</v>
      </c>
      <c r="BW21">
        <v>2089</v>
      </c>
      <c r="BX21">
        <v>2090</v>
      </c>
      <c r="BY21">
        <v>2091</v>
      </c>
      <c r="BZ21">
        <v>2092</v>
      </c>
      <c r="CA21">
        <v>2093</v>
      </c>
      <c r="CB21">
        <v>2094</v>
      </c>
      <c r="CC21">
        <v>2095</v>
      </c>
      <c r="CD21">
        <v>2096</v>
      </c>
      <c r="CE21">
        <v>2097</v>
      </c>
      <c r="CF21">
        <v>2098</v>
      </c>
      <c r="CG21">
        <v>2099</v>
      </c>
      <c r="CH21">
        <v>2100</v>
      </c>
    </row>
    <row r="22" spans="1:86">
      <c r="A22" t="s">
        <v>23</v>
      </c>
      <c r="B22" s="5">
        <f>B35*$B50*1000000</f>
        <v>286.21090997764168</v>
      </c>
      <c r="C22" s="5">
        <f>C35*$B50*1000000</f>
        <v>404.39076832211191</v>
      </c>
      <c r="D22" s="5">
        <f>D35*$B50*1000000</f>
        <v>406.62286218275557</v>
      </c>
      <c r="E22" s="5">
        <f t="shared" ref="E22:BP22" si="15">E35*$B50*1000000</f>
        <v>408.86153844935808</v>
      </c>
      <c r="F22" s="5">
        <f t="shared" si="15"/>
        <v>411.10877184370702</v>
      </c>
      <c r="G22" s="5">
        <f t="shared" si="15"/>
        <v>413.3579799598437</v>
      </c>
      <c r="H22" s="5">
        <f t="shared" si="15"/>
        <v>415.61903640670619</v>
      </c>
      <c r="I22" s="5">
        <f t="shared" si="15"/>
        <v>417.91497960515068</v>
      </c>
      <c r="J22" s="5">
        <f t="shared" si="15"/>
        <v>420.25370844232759</v>
      </c>
      <c r="K22" s="5">
        <f t="shared" si="15"/>
        <v>422.63522291823693</v>
      </c>
      <c r="L22" s="5">
        <f t="shared" si="15"/>
        <v>425.05886479228286</v>
      </c>
      <c r="M22" s="5">
        <f t="shared" si="15"/>
        <v>427.51673517731484</v>
      </c>
      <c r="N22" s="5">
        <f t="shared" si="15"/>
        <v>429.99961870499038</v>
      </c>
      <c r="O22" s="5">
        <f t="shared" si="15"/>
        <v>432.50224945054242</v>
      </c>
      <c r="P22" s="5">
        <f t="shared" si="15"/>
        <v>435.02462741397113</v>
      </c>
      <c r="Q22" s="5">
        <f t="shared" si="15"/>
        <v>437.56741083587212</v>
      </c>
      <c r="R22" s="5">
        <f t="shared" si="15"/>
        <v>440.11019425777317</v>
      </c>
      <c r="S22" s="5">
        <f t="shared" si="15"/>
        <v>442.64244583014005</v>
      </c>
      <c r="T22" s="5">
        <f t="shared" si="15"/>
        <v>445.1852292520411</v>
      </c>
      <c r="U22" s="5">
        <f t="shared" si="15"/>
        <v>447.74775989181865</v>
      </c>
      <c r="V22" s="5">
        <f t="shared" si="15"/>
        <v>450.33332895245212</v>
      </c>
      <c r="W22" s="5">
        <f t="shared" si="15"/>
        <v>452.94127819334568</v>
      </c>
      <c r="X22" s="5">
        <f t="shared" si="15"/>
        <v>455.56436696794464</v>
      </c>
      <c r="Y22" s="5">
        <f t="shared" si="15"/>
        <v>458.19272166731059</v>
      </c>
      <c r="Z22" s="5">
        <f t="shared" si="15"/>
        <v>460.82239284786834</v>
      </c>
      <c r="AA22" s="5">
        <f t="shared" si="15"/>
        <v>463.45272226902199</v>
      </c>
      <c r="AB22" s="5">
        <f t="shared" si="15"/>
        <v>466.07054511885383</v>
      </c>
      <c r="AC22" s="5">
        <f t="shared" si="15"/>
        <v>468.65545593889146</v>
      </c>
      <c r="AD22" s="5">
        <f t="shared" si="15"/>
        <v>471.21074593211426</v>
      </c>
      <c r="AE22" s="5">
        <f t="shared" si="15"/>
        <v>473.75747879759058</v>
      </c>
      <c r="AF22" s="5">
        <f t="shared" si="15"/>
        <v>476.30486990366279</v>
      </c>
      <c r="AG22" s="5">
        <f t="shared" si="15"/>
        <v>478.85752693450212</v>
      </c>
      <c r="AH22" s="5">
        <f t="shared" si="15"/>
        <v>481.41479164951261</v>
      </c>
      <c r="AI22" s="5">
        <f t="shared" si="15"/>
        <v>483.96942340213951</v>
      </c>
      <c r="AJ22" s="5">
        <f t="shared" si="15"/>
        <v>486.51154858344472</v>
      </c>
      <c r="AK22" s="5">
        <f t="shared" si="15"/>
        <v>489.03655950925685</v>
      </c>
      <c r="AL22" s="5">
        <f t="shared" si="15"/>
        <v>491.5115441497818</v>
      </c>
      <c r="AM22" s="5">
        <f t="shared" si="15"/>
        <v>493.90753991880069</v>
      </c>
      <c r="AN22" s="5">
        <f t="shared" si="15"/>
        <v>496.21928089154625</v>
      </c>
      <c r="AO22" s="5">
        <f t="shared" si="15"/>
        <v>498.45005827099817</v>
      </c>
      <c r="AP22" s="5">
        <f t="shared" si="15"/>
        <v>500.62027751562863</v>
      </c>
      <c r="AQ22" s="5">
        <f t="shared" si="15"/>
        <v>502.7431034373555</v>
      </c>
      <c r="AR22" s="5">
        <f t="shared" si="15"/>
        <v>504.82248547975399</v>
      </c>
      <c r="AS22" s="5">
        <f t="shared" si="15"/>
        <v>506.85908188342</v>
      </c>
      <c r="AT22" s="5">
        <f t="shared" si="15"/>
        <v>508.84631024239468</v>
      </c>
      <c r="AU22" s="5">
        <f t="shared" si="15"/>
        <v>510.7742969477398</v>
      </c>
      <c r="AV22" s="5">
        <f t="shared" si="15"/>
        <v>512.62197830038701</v>
      </c>
      <c r="AW22" s="5">
        <f t="shared" si="15"/>
        <v>514.37618948841862</v>
      </c>
      <c r="AX22" s="5">
        <f t="shared" si="15"/>
        <v>516.03956347421831</v>
      </c>
      <c r="AY22" s="5">
        <f t="shared" si="15"/>
        <v>517.60354313003938</v>
      </c>
      <c r="AZ22" s="5">
        <f t="shared" si="15"/>
        <v>519.07076141826542</v>
      </c>
      <c r="BA22" s="5">
        <f t="shared" si="15"/>
        <v>520.46294027856072</v>
      </c>
      <c r="BB22" s="5">
        <f t="shared" si="15"/>
        <v>521.79192804165109</v>
      </c>
      <c r="BC22" s="5">
        <f t="shared" si="15"/>
        <v>523.06299063230369</v>
      </c>
      <c r="BD22" s="5">
        <f t="shared" si="15"/>
        <v>524.27678629111426</v>
      </c>
      <c r="BE22" s="5">
        <f t="shared" si="15"/>
        <v>525.42541613093238</v>
      </c>
      <c r="BF22" s="5">
        <f t="shared" si="15"/>
        <v>526.48320876851847</v>
      </c>
      <c r="BG22" s="5">
        <f t="shared" si="15"/>
        <v>527.43107522659182</v>
      </c>
      <c r="BH22" s="5">
        <f t="shared" si="15"/>
        <v>528.27033198634433</v>
      </c>
      <c r="BI22" s="5">
        <f t="shared" si="15"/>
        <v>529.00163728837174</v>
      </c>
      <c r="BJ22" s="5">
        <f t="shared" si="15"/>
        <v>529.61643400492767</v>
      </c>
      <c r="BK22" s="5">
        <f t="shared" si="15"/>
        <v>530.11801333899155</v>
      </c>
      <c r="BL22" s="5">
        <f t="shared" si="15"/>
        <v>530.52743898963161</v>
      </c>
      <c r="BM22" s="5">
        <f t="shared" si="15"/>
        <v>530.85721752816971</v>
      </c>
      <c r="BN22" s="5">
        <f t="shared" si="15"/>
        <v>531.11195663877686</v>
      </c>
      <c r="BO22" s="5">
        <f t="shared" si="15"/>
        <v>531.29363104324079</v>
      </c>
      <c r="BP22" s="5">
        <f t="shared" si="15"/>
        <v>531.46411535757488</v>
      </c>
      <c r="BQ22" s="5">
        <f t="shared" ref="BQ22:CH22" si="16">BQ35*$B50*1000000</f>
        <v>531.6760688294496</v>
      </c>
      <c r="BR22" s="5">
        <f t="shared" si="16"/>
        <v>531.91632664694748</v>
      </c>
      <c r="BS22" s="5">
        <f t="shared" si="16"/>
        <v>532.17896464470527</v>
      </c>
      <c r="BT22" s="5">
        <f t="shared" si="16"/>
        <v>532.46069161974367</v>
      </c>
      <c r="BU22" s="5">
        <f t="shared" si="16"/>
        <v>532.74965924133687</v>
      </c>
      <c r="BV22" s="5">
        <f t="shared" si="16"/>
        <v>533.04389278769713</v>
      </c>
      <c r="BW22" s="5">
        <f t="shared" si="16"/>
        <v>533.36182299550933</v>
      </c>
      <c r="BX22" s="5">
        <f t="shared" si="16"/>
        <v>533.7146399549033</v>
      </c>
      <c r="BY22" s="5">
        <f t="shared" si="16"/>
        <v>534.10497662826276</v>
      </c>
      <c r="BZ22" s="5">
        <f t="shared" si="16"/>
        <v>534.53151653439579</v>
      </c>
      <c r="CA22" s="5">
        <f t="shared" si="16"/>
        <v>534.98504430495996</v>
      </c>
      <c r="CB22" s="5">
        <f t="shared" si="16"/>
        <v>535.45371160922969</v>
      </c>
      <c r="CC22" s="5">
        <f t="shared" si="16"/>
        <v>535.92896131945815</v>
      </c>
      <c r="CD22" s="5">
        <f t="shared" si="16"/>
        <v>536.40881871385773</v>
      </c>
      <c r="CE22" s="5">
        <f t="shared" si="16"/>
        <v>536.89394203302447</v>
      </c>
      <c r="CF22" s="5">
        <f t="shared" si="16"/>
        <v>537.37248294623237</v>
      </c>
      <c r="CG22" s="5">
        <f t="shared" si="16"/>
        <v>537.84509969407725</v>
      </c>
      <c r="CH22" s="5">
        <f t="shared" si="16"/>
        <v>538.33219773503163</v>
      </c>
    </row>
    <row r="23" spans="1:86">
      <c r="A23" t="s">
        <v>24</v>
      </c>
      <c r="B23" s="5">
        <f t="shared" ref="B23:D24" si="17">B36*$B51*1000000000</f>
        <v>807.1510746882185</v>
      </c>
      <c r="C23" s="5">
        <f t="shared" si="17"/>
        <v>1795.1372970807497</v>
      </c>
      <c r="D23" s="5">
        <f t="shared" si="17"/>
        <v>1798.5766041942447</v>
      </c>
      <c r="E23" s="5">
        <f t="shared" ref="E23:BP23" si="18">E36*$B51*1000000000</f>
        <v>1802.1969274716087</v>
      </c>
      <c r="F23" s="5">
        <f t="shared" si="18"/>
        <v>1805.8172507489724</v>
      </c>
      <c r="G23" s="5">
        <f t="shared" si="18"/>
        <v>1809.4375740263358</v>
      </c>
      <c r="H23" s="5">
        <f t="shared" si="18"/>
        <v>1811.9718003204905</v>
      </c>
      <c r="I23" s="5">
        <f t="shared" si="18"/>
        <v>1815.592123597854</v>
      </c>
      <c r="J23" s="5">
        <f t="shared" si="18"/>
        <v>1819.2124468752174</v>
      </c>
      <c r="K23" s="5">
        <f t="shared" si="18"/>
        <v>1821.0226085138995</v>
      </c>
      <c r="L23" s="5">
        <f t="shared" si="18"/>
        <v>1824.642931791263</v>
      </c>
      <c r="M23" s="5">
        <f t="shared" si="18"/>
        <v>1826.4530934299451</v>
      </c>
      <c r="N23" s="5">
        <f t="shared" si="18"/>
        <v>1830.0734167073085</v>
      </c>
      <c r="O23" s="5">
        <f t="shared" si="18"/>
        <v>1831.8835783459904</v>
      </c>
      <c r="P23" s="5">
        <f t="shared" si="18"/>
        <v>1833.6937399846724</v>
      </c>
      <c r="Q23" s="5">
        <f t="shared" si="18"/>
        <v>1837.3140632620359</v>
      </c>
      <c r="R23" s="5">
        <f t="shared" si="18"/>
        <v>1839.1242249007178</v>
      </c>
      <c r="S23" s="5">
        <f t="shared" si="18"/>
        <v>1840.9343865393994</v>
      </c>
      <c r="T23" s="5">
        <f t="shared" si="18"/>
        <v>1840.9343865393994</v>
      </c>
      <c r="U23" s="5">
        <f t="shared" si="18"/>
        <v>1842.7445481780812</v>
      </c>
      <c r="V23" s="5">
        <f t="shared" si="18"/>
        <v>1844.5547098167629</v>
      </c>
      <c r="W23" s="5">
        <f t="shared" si="18"/>
        <v>1844.5547098167629</v>
      </c>
      <c r="X23" s="5">
        <f t="shared" si="18"/>
        <v>1844.5547098167629</v>
      </c>
      <c r="Y23" s="5">
        <f t="shared" si="18"/>
        <v>1846.3648714554449</v>
      </c>
      <c r="Z23" s="5">
        <f t="shared" si="18"/>
        <v>1846.3648714554449</v>
      </c>
      <c r="AA23" s="5">
        <f t="shared" si="18"/>
        <v>1846.3648714554449</v>
      </c>
      <c r="AB23" s="5">
        <f t="shared" si="18"/>
        <v>1846.3648714554449</v>
      </c>
      <c r="AC23" s="5">
        <f t="shared" si="18"/>
        <v>1846.3648714554449</v>
      </c>
      <c r="AD23" s="5">
        <f t="shared" si="18"/>
        <v>1846.3648714554449</v>
      </c>
      <c r="AE23" s="5">
        <f t="shared" si="18"/>
        <v>1844.5547098167629</v>
      </c>
      <c r="AF23" s="5">
        <f t="shared" si="18"/>
        <v>1844.5547098167629</v>
      </c>
      <c r="AG23" s="5">
        <f t="shared" si="18"/>
        <v>1842.7445481780812</v>
      </c>
      <c r="AH23" s="5">
        <f t="shared" si="18"/>
        <v>1840.9343865393994</v>
      </c>
      <c r="AI23" s="5">
        <f t="shared" si="18"/>
        <v>1839.1242249007178</v>
      </c>
      <c r="AJ23" s="5">
        <f t="shared" si="18"/>
        <v>1837.3140632620359</v>
      </c>
      <c r="AK23" s="5">
        <f t="shared" si="18"/>
        <v>1835.5039016233538</v>
      </c>
      <c r="AL23" s="5">
        <f t="shared" si="18"/>
        <v>1833.6937399846724</v>
      </c>
      <c r="AM23" s="5">
        <f t="shared" si="18"/>
        <v>1831.8835783459904</v>
      </c>
      <c r="AN23" s="5">
        <f t="shared" si="18"/>
        <v>1828.2632550686269</v>
      </c>
      <c r="AO23" s="5">
        <f t="shared" si="18"/>
        <v>1824.642931791263</v>
      </c>
      <c r="AP23" s="5">
        <f t="shared" si="18"/>
        <v>1821.0226085138995</v>
      </c>
      <c r="AQ23" s="5">
        <f t="shared" si="18"/>
        <v>1817.402285236536</v>
      </c>
      <c r="AR23" s="5">
        <f t="shared" si="18"/>
        <v>1813.7819619591726</v>
      </c>
      <c r="AS23" s="5">
        <f t="shared" si="18"/>
        <v>1809.2565578624676</v>
      </c>
      <c r="AT23" s="5">
        <f t="shared" si="18"/>
        <v>1804.9121699296313</v>
      </c>
      <c r="AU23" s="5">
        <f t="shared" si="18"/>
        <v>1800.3867658329268</v>
      </c>
      <c r="AV23" s="5">
        <f t="shared" si="18"/>
        <v>1795.6803455723541</v>
      </c>
      <c r="AW23" s="5">
        <f t="shared" si="18"/>
        <v>1790.7929091479134</v>
      </c>
      <c r="AX23" s="5">
        <f t="shared" si="18"/>
        <v>1785.5434403957361</v>
      </c>
      <c r="AY23" s="5">
        <f t="shared" si="18"/>
        <v>1780.1129554796905</v>
      </c>
      <c r="AZ23" s="5">
        <f t="shared" si="18"/>
        <v>1774.1394220720406</v>
      </c>
      <c r="BA23" s="5">
        <f t="shared" si="18"/>
        <v>1768.1658886643906</v>
      </c>
      <c r="BB23" s="5">
        <f t="shared" si="18"/>
        <v>1761.8303229290045</v>
      </c>
      <c r="BC23" s="5">
        <f t="shared" si="18"/>
        <v>1755.4947571936182</v>
      </c>
      <c r="BD23" s="5">
        <f t="shared" si="18"/>
        <v>1748.9781752943634</v>
      </c>
      <c r="BE23" s="5">
        <f t="shared" si="18"/>
        <v>1742.4615933951088</v>
      </c>
      <c r="BF23" s="5">
        <f t="shared" si="18"/>
        <v>1735.9450114958547</v>
      </c>
      <c r="BG23" s="5">
        <f t="shared" si="18"/>
        <v>1729.0663972688635</v>
      </c>
      <c r="BH23" s="5">
        <f t="shared" si="18"/>
        <v>1722.0067668780048</v>
      </c>
      <c r="BI23" s="5">
        <f t="shared" si="18"/>
        <v>1714.7661203232774</v>
      </c>
      <c r="BJ23" s="5">
        <f t="shared" si="18"/>
        <v>1707.1634414408138</v>
      </c>
      <c r="BK23" s="5">
        <f t="shared" si="18"/>
        <v>1699.379746394482</v>
      </c>
      <c r="BL23" s="5">
        <f t="shared" si="18"/>
        <v>1691.5960513481502</v>
      </c>
      <c r="BM23" s="5">
        <f t="shared" si="18"/>
        <v>1683.6313401379502</v>
      </c>
      <c r="BN23" s="5">
        <f t="shared" si="18"/>
        <v>1675.8476450916185</v>
      </c>
      <c r="BO23" s="5">
        <f t="shared" si="18"/>
        <v>1668.4259823730231</v>
      </c>
      <c r="BP23" s="5">
        <f t="shared" si="18"/>
        <v>1661.1853358182957</v>
      </c>
      <c r="BQ23" s="5">
        <f t="shared" ref="BQ23:CH23" si="19">BQ36*$B51*1000000000</f>
        <v>1654.4877377551729</v>
      </c>
      <c r="BR23" s="5">
        <f t="shared" si="19"/>
        <v>1648.333188183655</v>
      </c>
      <c r="BS23" s="5">
        <f t="shared" si="19"/>
        <v>1642.5406709398731</v>
      </c>
      <c r="BT23" s="5">
        <f t="shared" si="19"/>
        <v>1637.1101860238277</v>
      </c>
      <c r="BU23" s="5">
        <f t="shared" si="19"/>
        <v>1632.0417334355186</v>
      </c>
      <c r="BV23" s="5">
        <f t="shared" si="19"/>
        <v>1626.9732808472097</v>
      </c>
      <c r="BW23" s="5">
        <f t="shared" si="19"/>
        <v>1622.0858444227688</v>
      </c>
      <c r="BX23" s="5">
        <f t="shared" si="19"/>
        <v>1617.5604403260643</v>
      </c>
      <c r="BY23" s="5">
        <f t="shared" si="19"/>
        <v>1613.0350362293598</v>
      </c>
      <c r="BZ23" s="5">
        <f t="shared" si="19"/>
        <v>1608.8716644603915</v>
      </c>
      <c r="CA23" s="5">
        <f t="shared" si="19"/>
        <v>1605.0703250191598</v>
      </c>
      <c r="CB23" s="5">
        <f t="shared" si="19"/>
        <v>1601.2689855779279</v>
      </c>
      <c r="CC23" s="5">
        <f t="shared" si="19"/>
        <v>1597.4676461366962</v>
      </c>
      <c r="CD23" s="5">
        <f t="shared" si="19"/>
        <v>1594.0283390232007</v>
      </c>
      <c r="CE23" s="5">
        <f t="shared" si="19"/>
        <v>1590.589031909705</v>
      </c>
      <c r="CF23" s="5">
        <f t="shared" si="19"/>
        <v>1587.14972479621</v>
      </c>
      <c r="CG23" s="5">
        <f t="shared" si="19"/>
        <v>1583.7104176827145</v>
      </c>
      <c r="CH23" s="5">
        <f t="shared" si="19"/>
        <v>1580.271110569219</v>
      </c>
    </row>
    <row r="24" spans="1:86">
      <c r="A24" t="s">
        <v>25</v>
      </c>
      <c r="B24" s="5">
        <f t="shared" si="17"/>
        <v>276.46105027140351</v>
      </c>
      <c r="C24" s="5">
        <f t="shared" si="17"/>
        <v>327.93546486955523</v>
      </c>
      <c r="D24" s="5">
        <f t="shared" si="17"/>
        <v>328.65952952502806</v>
      </c>
      <c r="E24" s="5">
        <f t="shared" ref="E24:BP24" si="20">E37*$B52*1000000000</f>
        <v>329.38359418050078</v>
      </c>
      <c r="F24" s="5">
        <f t="shared" si="20"/>
        <v>330.04183477638503</v>
      </c>
      <c r="G24" s="5">
        <f t="shared" si="20"/>
        <v>330.76589943185775</v>
      </c>
      <c r="H24" s="5">
        <f t="shared" si="20"/>
        <v>331.48996408733052</v>
      </c>
      <c r="I24" s="5">
        <f t="shared" si="20"/>
        <v>332.21402874280324</v>
      </c>
      <c r="J24" s="5">
        <f t="shared" si="20"/>
        <v>332.93809339827595</v>
      </c>
      <c r="K24" s="5">
        <f t="shared" si="20"/>
        <v>333.5963339941602</v>
      </c>
      <c r="L24" s="5">
        <f t="shared" si="20"/>
        <v>334.32039864963298</v>
      </c>
      <c r="M24" s="5">
        <f t="shared" si="20"/>
        <v>335.04446330510569</v>
      </c>
      <c r="N24" s="5">
        <f t="shared" si="20"/>
        <v>335.76852796057841</v>
      </c>
      <c r="O24" s="5">
        <f t="shared" si="20"/>
        <v>336.49259261605107</v>
      </c>
      <c r="P24" s="5">
        <f t="shared" si="20"/>
        <v>337.21665727152384</v>
      </c>
      <c r="Q24" s="5">
        <f t="shared" si="20"/>
        <v>337.94072192699662</v>
      </c>
      <c r="R24" s="5">
        <f t="shared" si="20"/>
        <v>338.66478658246928</v>
      </c>
      <c r="S24" s="5">
        <f t="shared" si="20"/>
        <v>339.32302717835353</v>
      </c>
      <c r="T24" s="5">
        <f t="shared" si="20"/>
        <v>340.0470918338263</v>
      </c>
      <c r="U24" s="5">
        <f t="shared" si="20"/>
        <v>340.77115648929907</v>
      </c>
      <c r="V24" s="5">
        <f t="shared" si="20"/>
        <v>341.42939708518333</v>
      </c>
      <c r="W24" s="5">
        <f t="shared" si="20"/>
        <v>342.15346174065604</v>
      </c>
      <c r="X24" s="5">
        <f t="shared" si="20"/>
        <v>342.87752639612876</v>
      </c>
      <c r="Y24" s="5">
        <f t="shared" si="20"/>
        <v>343.53576699201307</v>
      </c>
      <c r="Z24" s="5">
        <f t="shared" si="20"/>
        <v>344.19400758789737</v>
      </c>
      <c r="AA24" s="5">
        <f t="shared" si="20"/>
        <v>344.91807224337009</v>
      </c>
      <c r="AB24" s="5">
        <f t="shared" si="20"/>
        <v>345.57631283925434</v>
      </c>
      <c r="AC24" s="5">
        <f t="shared" si="20"/>
        <v>346.23455343513871</v>
      </c>
      <c r="AD24" s="5">
        <f t="shared" si="20"/>
        <v>346.89279403102296</v>
      </c>
      <c r="AE24" s="5">
        <f t="shared" si="20"/>
        <v>347.55103462690727</v>
      </c>
      <c r="AF24" s="5">
        <f t="shared" si="20"/>
        <v>348.20927522279158</v>
      </c>
      <c r="AG24" s="5">
        <f t="shared" si="20"/>
        <v>348.86751581867588</v>
      </c>
      <c r="AH24" s="5">
        <f t="shared" si="20"/>
        <v>349.45993235497167</v>
      </c>
      <c r="AI24" s="5">
        <f t="shared" si="20"/>
        <v>350.05234889126757</v>
      </c>
      <c r="AJ24" s="5">
        <f t="shared" si="20"/>
        <v>350.71058948715188</v>
      </c>
      <c r="AK24" s="5">
        <f t="shared" si="20"/>
        <v>351.30300602344772</v>
      </c>
      <c r="AL24" s="5">
        <f t="shared" si="20"/>
        <v>351.89542255974368</v>
      </c>
      <c r="AM24" s="5">
        <f t="shared" si="20"/>
        <v>352.48783909603947</v>
      </c>
      <c r="AN24" s="5">
        <f t="shared" si="20"/>
        <v>353.08025563233531</v>
      </c>
      <c r="AO24" s="5">
        <f t="shared" si="20"/>
        <v>353.6068481090428</v>
      </c>
      <c r="AP24" s="5">
        <f t="shared" si="20"/>
        <v>354.19926464533864</v>
      </c>
      <c r="AQ24" s="5">
        <f t="shared" si="20"/>
        <v>354.79168118163454</v>
      </c>
      <c r="AR24" s="5">
        <f t="shared" si="20"/>
        <v>355.31827365834192</v>
      </c>
      <c r="AS24" s="5">
        <f t="shared" si="20"/>
        <v>355.84486613504936</v>
      </c>
      <c r="AT24" s="5">
        <f t="shared" si="20"/>
        <v>356.43728267134526</v>
      </c>
      <c r="AU24" s="5">
        <f t="shared" si="20"/>
        <v>356.96387514805264</v>
      </c>
      <c r="AV24" s="5">
        <f t="shared" si="20"/>
        <v>357.49046762476013</v>
      </c>
      <c r="AW24" s="5">
        <f t="shared" si="20"/>
        <v>358.01706010146756</v>
      </c>
      <c r="AX24" s="5">
        <f t="shared" si="20"/>
        <v>358.47782851858659</v>
      </c>
      <c r="AY24" s="5">
        <f t="shared" si="20"/>
        <v>359.00442099529397</v>
      </c>
      <c r="AZ24" s="5">
        <f t="shared" si="20"/>
        <v>359.46518941241305</v>
      </c>
      <c r="BA24" s="5">
        <f t="shared" si="20"/>
        <v>359.99178188912043</v>
      </c>
      <c r="BB24" s="5">
        <f t="shared" si="20"/>
        <v>360.4525503062394</v>
      </c>
      <c r="BC24" s="5">
        <f t="shared" si="20"/>
        <v>360.91331872335843</v>
      </c>
      <c r="BD24" s="5">
        <f t="shared" si="20"/>
        <v>361.3740871404774</v>
      </c>
      <c r="BE24" s="5">
        <f t="shared" si="20"/>
        <v>361.83485555759643</v>
      </c>
      <c r="BF24" s="5">
        <f t="shared" si="20"/>
        <v>362.29562397471545</v>
      </c>
      <c r="BG24" s="5">
        <f t="shared" si="20"/>
        <v>362.75639239183448</v>
      </c>
      <c r="BH24" s="5">
        <f t="shared" si="20"/>
        <v>363.15133674936504</v>
      </c>
      <c r="BI24" s="5">
        <f t="shared" si="20"/>
        <v>363.61210516648401</v>
      </c>
      <c r="BJ24" s="5">
        <f t="shared" si="20"/>
        <v>364.00704952401463</v>
      </c>
      <c r="BK24" s="5">
        <f t="shared" si="20"/>
        <v>364.4019938815452</v>
      </c>
      <c r="BL24" s="5">
        <f t="shared" si="20"/>
        <v>364.79693823907576</v>
      </c>
      <c r="BM24" s="5">
        <f t="shared" si="20"/>
        <v>365.19188259660632</v>
      </c>
      <c r="BN24" s="5">
        <f t="shared" si="20"/>
        <v>365.58682695413694</v>
      </c>
      <c r="BO24" s="5">
        <f t="shared" si="20"/>
        <v>365.9817713116675</v>
      </c>
      <c r="BP24" s="5">
        <f t="shared" si="20"/>
        <v>366.37671566919806</v>
      </c>
      <c r="BQ24" s="5">
        <f t="shared" ref="BQ24:CH24" si="21">BQ37*$B52*1000000000</f>
        <v>366.70583596714022</v>
      </c>
      <c r="BR24" s="5">
        <f t="shared" si="21"/>
        <v>367.10078032467078</v>
      </c>
      <c r="BS24" s="5">
        <f t="shared" si="21"/>
        <v>367.42990062261293</v>
      </c>
      <c r="BT24" s="5">
        <f t="shared" si="21"/>
        <v>367.75902092055514</v>
      </c>
      <c r="BU24" s="5">
        <f t="shared" si="21"/>
        <v>368.15396527808565</v>
      </c>
      <c r="BV24" s="5">
        <f t="shared" si="21"/>
        <v>368.4830855760278</v>
      </c>
      <c r="BW24" s="5">
        <f t="shared" si="21"/>
        <v>368.81220587396996</v>
      </c>
      <c r="BX24" s="5">
        <f t="shared" si="21"/>
        <v>369.14132617191211</v>
      </c>
      <c r="BY24" s="5">
        <f t="shared" si="21"/>
        <v>369.47044646985427</v>
      </c>
      <c r="BZ24" s="5">
        <f t="shared" si="21"/>
        <v>369.79956676779642</v>
      </c>
      <c r="CA24" s="5">
        <f t="shared" si="21"/>
        <v>370.12868706573852</v>
      </c>
      <c r="CB24" s="5">
        <f t="shared" si="21"/>
        <v>370.45780736368073</v>
      </c>
      <c r="CC24" s="5">
        <f t="shared" si="21"/>
        <v>370.78692766162283</v>
      </c>
      <c r="CD24" s="5">
        <f t="shared" si="21"/>
        <v>371.11604795956498</v>
      </c>
      <c r="CE24" s="5">
        <f t="shared" si="21"/>
        <v>371.44516825750719</v>
      </c>
      <c r="CF24" s="5">
        <f t="shared" si="21"/>
        <v>371.77428855544923</v>
      </c>
      <c r="CG24" s="5">
        <f t="shared" si="21"/>
        <v>372.03758479380303</v>
      </c>
      <c r="CH24" s="5">
        <f t="shared" si="21"/>
        <v>372.36670509174513</v>
      </c>
    </row>
    <row r="25" spans="1:86">
      <c r="A25" t="s">
        <v>26</v>
      </c>
      <c r="B25" s="5">
        <f>B38*$B53*1000000000000</f>
        <v>0.20000939706215135</v>
      </c>
      <c r="C25" s="5">
        <f>C38*$B53*1000000000000</f>
        <v>961.98871085781025</v>
      </c>
      <c r="D25" s="5">
        <f t="shared" ref="D25:BO25" si="22">D38*$B53*1000000000000</f>
        <v>957.68022695747663</v>
      </c>
      <c r="E25" s="5">
        <f t="shared" si="22"/>
        <v>953.37174305714302</v>
      </c>
      <c r="F25" s="5">
        <f t="shared" si="22"/>
        <v>948.8238989401242</v>
      </c>
      <c r="G25" s="5">
        <f t="shared" si="22"/>
        <v>944.03669460642027</v>
      </c>
      <c r="H25" s="5">
        <f t="shared" si="22"/>
        <v>939.01013005603113</v>
      </c>
      <c r="I25" s="5">
        <f t="shared" si="22"/>
        <v>933.98356550564199</v>
      </c>
      <c r="J25" s="5">
        <f t="shared" si="22"/>
        <v>928.71764073856764</v>
      </c>
      <c r="K25" s="5">
        <f t="shared" si="22"/>
        <v>923.21235575480819</v>
      </c>
      <c r="L25" s="5">
        <f t="shared" si="22"/>
        <v>917.70707077104851</v>
      </c>
      <c r="M25" s="5">
        <f t="shared" si="22"/>
        <v>911.96242557060384</v>
      </c>
      <c r="N25" s="5">
        <f t="shared" si="22"/>
        <v>906.21778037015918</v>
      </c>
      <c r="O25" s="5">
        <f t="shared" si="22"/>
        <v>900.23377495302907</v>
      </c>
      <c r="P25" s="5">
        <f t="shared" si="22"/>
        <v>894.2497695358993</v>
      </c>
      <c r="Q25" s="5">
        <f t="shared" si="22"/>
        <v>888.02640390208398</v>
      </c>
      <c r="R25" s="5">
        <f t="shared" si="22"/>
        <v>881.56367805158379</v>
      </c>
      <c r="S25" s="5">
        <f t="shared" si="22"/>
        <v>874.62223176771295</v>
      </c>
      <c r="T25" s="5">
        <f t="shared" si="22"/>
        <v>866.96270483378669</v>
      </c>
      <c r="U25" s="5">
        <f t="shared" si="22"/>
        <v>858.58509724980468</v>
      </c>
      <c r="V25" s="5">
        <f t="shared" si="22"/>
        <v>849.48940901576725</v>
      </c>
      <c r="W25" s="5">
        <f t="shared" si="22"/>
        <v>839.19691969830376</v>
      </c>
      <c r="X25" s="5">
        <f t="shared" si="22"/>
        <v>828.18634973078463</v>
      </c>
      <c r="Y25" s="5">
        <f t="shared" si="22"/>
        <v>815.97897867983954</v>
      </c>
      <c r="Z25" s="5">
        <f t="shared" si="22"/>
        <v>802.81416676215372</v>
      </c>
      <c r="AA25" s="5">
        <f t="shared" si="22"/>
        <v>788.69191397772693</v>
      </c>
      <c r="AB25" s="5">
        <f t="shared" si="22"/>
        <v>773.85158054324461</v>
      </c>
      <c r="AC25" s="5">
        <f t="shared" si="22"/>
        <v>758.05380624202155</v>
      </c>
      <c r="AD25" s="5">
        <f t="shared" si="22"/>
        <v>742.01667172411339</v>
      </c>
      <c r="AE25" s="5">
        <f t="shared" si="22"/>
        <v>725.74017698951991</v>
      </c>
      <c r="AF25" s="5">
        <f t="shared" si="22"/>
        <v>709.46368225492654</v>
      </c>
      <c r="AG25" s="5">
        <f t="shared" si="22"/>
        <v>693.18718752033305</v>
      </c>
      <c r="AH25" s="5">
        <f t="shared" si="22"/>
        <v>677.15005300242467</v>
      </c>
      <c r="AI25" s="5">
        <f t="shared" si="22"/>
        <v>661.11291848451651</v>
      </c>
      <c r="AJ25" s="5">
        <f t="shared" si="22"/>
        <v>645.55450439997855</v>
      </c>
      <c r="AK25" s="5">
        <f t="shared" si="22"/>
        <v>630.47481074881102</v>
      </c>
      <c r="AL25" s="5">
        <f t="shared" si="22"/>
        <v>615.39511709764372</v>
      </c>
      <c r="AM25" s="5">
        <f t="shared" si="22"/>
        <v>601.03350409653183</v>
      </c>
      <c r="AN25" s="5">
        <f t="shared" si="22"/>
        <v>586.91125131210504</v>
      </c>
      <c r="AO25" s="5">
        <f t="shared" si="22"/>
        <v>573.2677189610489</v>
      </c>
      <c r="AP25" s="5">
        <f t="shared" si="22"/>
        <v>559.86354682667775</v>
      </c>
      <c r="AQ25" s="5">
        <f t="shared" si="22"/>
        <v>547.17745534236235</v>
      </c>
      <c r="AR25" s="5">
        <f t="shared" si="22"/>
        <v>534.73072407473205</v>
      </c>
      <c r="AS25" s="5">
        <f t="shared" si="22"/>
        <v>522.76271324047218</v>
      </c>
      <c r="AT25" s="5">
        <f t="shared" si="22"/>
        <v>511.03406262289741</v>
      </c>
      <c r="AU25" s="5">
        <f t="shared" si="22"/>
        <v>499.78413243869306</v>
      </c>
      <c r="AV25" s="5">
        <f t="shared" si="22"/>
        <v>489.0129226878592</v>
      </c>
      <c r="AW25" s="5">
        <f t="shared" si="22"/>
        <v>478.72043337039571</v>
      </c>
      <c r="AX25" s="5">
        <f t="shared" si="22"/>
        <v>468.66730426961738</v>
      </c>
      <c r="AY25" s="5">
        <f t="shared" si="22"/>
        <v>458.85353538552425</v>
      </c>
      <c r="AZ25" s="5">
        <f t="shared" si="22"/>
        <v>449.51848693480156</v>
      </c>
      <c r="BA25" s="5">
        <f t="shared" si="22"/>
        <v>440.42279870076408</v>
      </c>
      <c r="BB25" s="5">
        <f t="shared" si="22"/>
        <v>431.56647068341175</v>
      </c>
      <c r="BC25" s="5">
        <f t="shared" si="22"/>
        <v>422.94950288274464</v>
      </c>
      <c r="BD25" s="5">
        <f t="shared" si="22"/>
        <v>414.8112555154479</v>
      </c>
      <c r="BE25" s="5">
        <f t="shared" si="22"/>
        <v>406.91236836483637</v>
      </c>
      <c r="BF25" s="5">
        <f t="shared" si="22"/>
        <v>399.25284143091005</v>
      </c>
      <c r="BG25" s="5">
        <f t="shared" si="22"/>
        <v>391.83267471366889</v>
      </c>
      <c r="BH25" s="5">
        <f t="shared" si="22"/>
        <v>384.41250799642773</v>
      </c>
      <c r="BI25" s="5">
        <f t="shared" si="22"/>
        <v>377.471061712557</v>
      </c>
      <c r="BJ25" s="5">
        <f t="shared" si="22"/>
        <v>370.76897564537148</v>
      </c>
      <c r="BK25" s="5">
        <f t="shared" si="22"/>
        <v>364.06688957818591</v>
      </c>
      <c r="BL25" s="5">
        <f t="shared" si="22"/>
        <v>357.84352394437076</v>
      </c>
      <c r="BM25" s="5">
        <f t="shared" si="22"/>
        <v>351.62015831055561</v>
      </c>
      <c r="BN25" s="5">
        <f t="shared" si="22"/>
        <v>345.39679267674052</v>
      </c>
      <c r="BO25" s="5">
        <f t="shared" si="22"/>
        <v>339.65214747629574</v>
      </c>
      <c r="BP25" s="5">
        <f t="shared" ref="BP25:CH25" si="23">BP38*$B53*1000000000000</f>
        <v>333.90750227585102</v>
      </c>
      <c r="BQ25" s="5">
        <f t="shared" si="23"/>
        <v>328.40221729209151</v>
      </c>
      <c r="BR25" s="5">
        <f t="shared" si="23"/>
        <v>322.89693230833188</v>
      </c>
      <c r="BS25" s="5">
        <f t="shared" si="23"/>
        <v>317.87036775794274</v>
      </c>
      <c r="BT25" s="5">
        <f t="shared" si="23"/>
        <v>312.60444299086839</v>
      </c>
      <c r="BU25" s="5">
        <f t="shared" si="23"/>
        <v>307.57787844047925</v>
      </c>
      <c r="BV25" s="5">
        <f t="shared" si="23"/>
        <v>302.79067410677533</v>
      </c>
      <c r="BW25" s="5">
        <f t="shared" si="23"/>
        <v>298.00346977307134</v>
      </c>
      <c r="BX25" s="5">
        <f t="shared" si="23"/>
        <v>293.45562565605252</v>
      </c>
      <c r="BY25" s="5">
        <f t="shared" si="23"/>
        <v>288.90778153903381</v>
      </c>
      <c r="BZ25" s="5">
        <f t="shared" si="23"/>
        <v>284.35993742201509</v>
      </c>
      <c r="CA25" s="5">
        <f t="shared" si="23"/>
        <v>280.05145352168154</v>
      </c>
      <c r="CB25" s="5">
        <f t="shared" si="23"/>
        <v>275.74296962134792</v>
      </c>
      <c r="CC25" s="5">
        <f t="shared" si="23"/>
        <v>271.67384593769958</v>
      </c>
      <c r="CD25" s="5">
        <f t="shared" si="23"/>
        <v>267.60472225405124</v>
      </c>
      <c r="CE25" s="5">
        <f t="shared" si="23"/>
        <v>263.5355985704029</v>
      </c>
      <c r="CF25" s="5">
        <f t="shared" si="23"/>
        <v>259.70583510343971</v>
      </c>
      <c r="CG25" s="5">
        <f t="shared" si="23"/>
        <v>255.87607163647652</v>
      </c>
      <c r="CH25" s="5">
        <f t="shared" si="23"/>
        <v>252.28566838619855</v>
      </c>
    </row>
    <row r="26" spans="1:86">
      <c r="A26" t="s">
        <v>27</v>
      </c>
      <c r="B26" s="5">
        <f>B39*$B54*1000000000000</f>
        <v>0</v>
      </c>
      <c r="C26" s="5">
        <f>C39*$B54*1000000000000</f>
        <v>255.63741542042857</v>
      </c>
      <c r="D26" s="5">
        <f t="shared" ref="D26:BO26" si="24">D39*$B54*1000000000000</f>
        <v>266.68295075293406</v>
      </c>
      <c r="E26" s="5">
        <f t="shared" si="24"/>
        <v>277.67169670069654</v>
      </c>
      <c r="F26" s="5">
        <f t="shared" si="24"/>
        <v>288.49007449423021</v>
      </c>
      <c r="G26" s="5">
        <f t="shared" si="24"/>
        <v>299.56400451910719</v>
      </c>
      <c r="H26" s="5">
        <f t="shared" si="24"/>
        <v>310.07004069655449</v>
      </c>
      <c r="I26" s="5">
        <f t="shared" si="24"/>
        <v>319.7242361028575</v>
      </c>
      <c r="J26" s="5">
        <f t="shared" si="24"/>
        <v>329.09448458544568</v>
      </c>
      <c r="K26" s="5">
        <f t="shared" si="24"/>
        <v>337.89683922060431</v>
      </c>
      <c r="L26" s="5">
        <f t="shared" si="24"/>
        <v>346.41524693204809</v>
      </c>
      <c r="M26" s="5">
        <f t="shared" si="24"/>
        <v>354.36576079606232</v>
      </c>
      <c r="N26" s="5">
        <f t="shared" si="24"/>
        <v>362.03232773636176</v>
      </c>
      <c r="O26" s="5">
        <f t="shared" si="24"/>
        <v>369.41494775294632</v>
      </c>
      <c r="P26" s="5">
        <f t="shared" si="24"/>
        <v>376.51362084581621</v>
      </c>
      <c r="Q26" s="5">
        <f t="shared" si="24"/>
        <v>383.32834701497126</v>
      </c>
      <c r="R26" s="5">
        <f t="shared" si="24"/>
        <v>390.14307318412631</v>
      </c>
      <c r="S26" s="5">
        <f t="shared" si="24"/>
        <v>396.38990550585174</v>
      </c>
      <c r="T26" s="5">
        <f t="shared" si="24"/>
        <v>402.63673782757724</v>
      </c>
      <c r="U26" s="5">
        <f t="shared" si="24"/>
        <v>408.59962322558789</v>
      </c>
      <c r="V26" s="5">
        <f t="shared" si="24"/>
        <v>414.56250862359855</v>
      </c>
      <c r="W26" s="5">
        <f t="shared" si="24"/>
        <v>420.24144709789442</v>
      </c>
      <c r="X26" s="5">
        <f t="shared" si="24"/>
        <v>425.92038557219024</v>
      </c>
      <c r="Y26" s="5">
        <f t="shared" si="24"/>
        <v>431.31537712277134</v>
      </c>
      <c r="Z26" s="5">
        <f t="shared" si="24"/>
        <v>436.71036867335243</v>
      </c>
      <c r="AA26" s="5">
        <f t="shared" si="24"/>
        <v>442.10536022393353</v>
      </c>
      <c r="AB26" s="5">
        <f t="shared" si="24"/>
        <v>447.21640485079985</v>
      </c>
      <c r="AC26" s="5">
        <f t="shared" si="24"/>
        <v>452.04350255395133</v>
      </c>
      <c r="AD26" s="5">
        <f t="shared" si="24"/>
        <v>456.87060025710275</v>
      </c>
      <c r="AE26" s="5">
        <f t="shared" si="24"/>
        <v>461.41375103653945</v>
      </c>
      <c r="AF26" s="5">
        <f t="shared" si="24"/>
        <v>465.95690181597615</v>
      </c>
      <c r="AG26" s="5">
        <f t="shared" si="24"/>
        <v>470.21610567169813</v>
      </c>
      <c r="AH26" s="5">
        <f t="shared" si="24"/>
        <v>474.47530952741994</v>
      </c>
      <c r="AI26" s="5">
        <f t="shared" si="24"/>
        <v>478.73451338314192</v>
      </c>
      <c r="AJ26" s="5">
        <f t="shared" si="24"/>
        <v>482.99371723886378</v>
      </c>
      <c r="AK26" s="5">
        <f t="shared" si="24"/>
        <v>486.96897417087087</v>
      </c>
      <c r="AL26" s="5">
        <f t="shared" si="24"/>
        <v>490.94423110287795</v>
      </c>
      <c r="AM26" s="5">
        <f t="shared" si="24"/>
        <v>494.63554111117026</v>
      </c>
      <c r="AN26" s="5">
        <f t="shared" si="24"/>
        <v>498.04290419574778</v>
      </c>
      <c r="AO26" s="5">
        <f t="shared" si="24"/>
        <v>501.16632035661058</v>
      </c>
      <c r="AP26" s="5">
        <f t="shared" si="24"/>
        <v>504.00578959375855</v>
      </c>
      <c r="AQ26" s="5">
        <f t="shared" si="24"/>
        <v>506.8452588309064</v>
      </c>
      <c r="AR26" s="5">
        <f t="shared" si="24"/>
        <v>509.40078114433953</v>
      </c>
      <c r="AS26" s="5">
        <f t="shared" si="24"/>
        <v>511.67235653405794</v>
      </c>
      <c r="AT26" s="5">
        <f t="shared" si="24"/>
        <v>513.94393192377629</v>
      </c>
      <c r="AU26" s="5">
        <f t="shared" si="24"/>
        <v>515.93156038977986</v>
      </c>
      <c r="AV26" s="5">
        <f t="shared" si="24"/>
        <v>517.91918885578332</v>
      </c>
      <c r="AW26" s="5">
        <f t="shared" si="24"/>
        <v>519.90681732178689</v>
      </c>
      <c r="AX26" s="5">
        <f t="shared" si="24"/>
        <v>521.89444578779046</v>
      </c>
      <c r="AY26" s="5">
        <f t="shared" si="24"/>
        <v>523.88207425379403</v>
      </c>
      <c r="AZ26" s="5">
        <f t="shared" si="24"/>
        <v>525.8697027197976</v>
      </c>
      <c r="BA26" s="5">
        <f t="shared" si="24"/>
        <v>527.85733118580117</v>
      </c>
      <c r="BB26" s="5">
        <f t="shared" si="24"/>
        <v>530.12890657551941</v>
      </c>
      <c r="BC26" s="5">
        <f t="shared" si="24"/>
        <v>532.11653504152298</v>
      </c>
      <c r="BD26" s="5">
        <f t="shared" si="24"/>
        <v>534.10416350752655</v>
      </c>
      <c r="BE26" s="5">
        <f t="shared" si="24"/>
        <v>536.09179197353012</v>
      </c>
      <c r="BF26" s="5">
        <f t="shared" si="24"/>
        <v>538.36336736324847</v>
      </c>
      <c r="BG26" s="5">
        <f t="shared" si="24"/>
        <v>540.63494275296694</v>
      </c>
      <c r="BH26" s="5">
        <f t="shared" si="24"/>
        <v>543.19046506640007</v>
      </c>
      <c r="BI26" s="5">
        <f t="shared" si="24"/>
        <v>545.7459873798332</v>
      </c>
      <c r="BJ26" s="5">
        <f t="shared" si="24"/>
        <v>548.58545661698099</v>
      </c>
      <c r="BK26" s="5">
        <f t="shared" si="24"/>
        <v>551.42492585412913</v>
      </c>
      <c r="BL26" s="5">
        <f t="shared" si="24"/>
        <v>554.54834201499182</v>
      </c>
      <c r="BM26" s="5">
        <f t="shared" si="24"/>
        <v>557.67175817585451</v>
      </c>
      <c r="BN26" s="5">
        <f t="shared" si="24"/>
        <v>560.7951743367172</v>
      </c>
      <c r="BO26" s="5">
        <f t="shared" si="24"/>
        <v>564.48648434500956</v>
      </c>
      <c r="BP26" s="5">
        <f t="shared" ref="BP26:CH26" si="25">BP39*$B54*1000000000000</f>
        <v>567.89384742958714</v>
      </c>
      <c r="BQ26" s="5">
        <f t="shared" si="25"/>
        <v>571.86910436159417</v>
      </c>
      <c r="BR26" s="5">
        <f t="shared" si="25"/>
        <v>575.8443612936012</v>
      </c>
      <c r="BS26" s="5">
        <f t="shared" si="25"/>
        <v>579.81961822560834</v>
      </c>
      <c r="BT26" s="5">
        <f t="shared" si="25"/>
        <v>584.07882208133015</v>
      </c>
      <c r="BU26" s="5">
        <f t="shared" si="25"/>
        <v>588.33802593705218</v>
      </c>
      <c r="BV26" s="5">
        <f t="shared" si="25"/>
        <v>592.88117671648877</v>
      </c>
      <c r="BW26" s="5">
        <f t="shared" si="25"/>
        <v>597.42432749592558</v>
      </c>
      <c r="BX26" s="5">
        <f t="shared" si="25"/>
        <v>601.96747827536228</v>
      </c>
      <c r="BY26" s="5">
        <f t="shared" si="25"/>
        <v>606.79457597851376</v>
      </c>
      <c r="BZ26" s="5">
        <f t="shared" si="25"/>
        <v>611.90562060538002</v>
      </c>
      <c r="CA26" s="5">
        <f t="shared" si="25"/>
        <v>616.7327183085315</v>
      </c>
      <c r="CB26" s="5">
        <f t="shared" si="25"/>
        <v>621.84376293539788</v>
      </c>
      <c r="CC26" s="5">
        <f t="shared" si="25"/>
        <v>626.95480756226402</v>
      </c>
      <c r="CD26" s="5">
        <f t="shared" si="25"/>
        <v>632.34979911284506</v>
      </c>
      <c r="CE26" s="5">
        <f t="shared" si="25"/>
        <v>637.46084373971144</v>
      </c>
      <c r="CF26" s="5">
        <f t="shared" si="25"/>
        <v>642.85583529029259</v>
      </c>
      <c r="CG26" s="5">
        <f t="shared" si="25"/>
        <v>648.25082684087363</v>
      </c>
      <c r="CH26" s="5">
        <f t="shared" si="25"/>
        <v>653.92976531516945</v>
      </c>
    </row>
    <row r="28" spans="1:86">
      <c r="A28" t="s">
        <v>20</v>
      </c>
      <c r="C28" s="4">
        <f>0.47*LOG(1+2.01*(10^-5)*(C23*$B$24)^0.75+5.31*(10^-15)*C23*(C23*$B$24)^1.52,$B$32)</f>
        <v>0.15143545071640652</v>
      </c>
      <c r="D28" s="4">
        <f t="shared" ref="D28:BO28" si="26">0.47*LOG(1+2.01*(10^-5)*(D23*$B$24)^0.75+5.31*(10^-15)*D23*(D23*$B$24)^1.52,$B$32)</f>
        <v>0.15162640710178726</v>
      </c>
      <c r="E28" s="4">
        <f t="shared" si="26"/>
        <v>0.15182725760282106</v>
      </c>
      <c r="F28" s="4">
        <f t="shared" si="26"/>
        <v>0.15202794830728605</v>
      </c>
      <c r="G28" s="4">
        <f t="shared" si="26"/>
        <v>0.15222847965011435</v>
      </c>
      <c r="H28" s="4">
        <f t="shared" si="26"/>
        <v>0.15236875700190353</v>
      </c>
      <c r="I28" s="4">
        <f t="shared" si="26"/>
        <v>0.15256901842285495</v>
      </c>
      <c r="J28" s="4">
        <f t="shared" si="26"/>
        <v>0.15276912164722128</v>
      </c>
      <c r="K28" s="4">
        <f t="shared" si="26"/>
        <v>0.15286911406953821</v>
      </c>
      <c r="L28" s="4">
        <f t="shared" si="26"/>
        <v>0.15306898080115003</v>
      </c>
      <c r="M28" s="4">
        <f t="shared" si="26"/>
        <v>0.15316885521678933</v>
      </c>
      <c r="N28" s="4">
        <f t="shared" si="26"/>
        <v>0.15336848641275011</v>
      </c>
      <c r="O28" s="4">
        <f t="shared" si="26"/>
        <v>0.15346824329874134</v>
      </c>
      <c r="P28" s="4">
        <f t="shared" si="26"/>
        <v>0.15356796111366655</v>
      </c>
      <c r="Q28" s="4">
        <f t="shared" si="26"/>
        <v>0.15376727974043156</v>
      </c>
      <c r="R28" s="4">
        <f t="shared" si="26"/>
        <v>0.15386688065705115</v>
      </c>
      <c r="S28" s="4">
        <f t="shared" si="26"/>
        <v>0.15396644271216428</v>
      </c>
      <c r="T28" s="4">
        <f t="shared" si="26"/>
        <v>0.15396644271216428</v>
      </c>
      <c r="U28" s="4">
        <f t="shared" si="26"/>
        <v>0.15406596595788546</v>
      </c>
      <c r="V28" s="4">
        <f t="shared" si="26"/>
        <v>0.15416545044621924</v>
      </c>
      <c r="W28" s="4">
        <f t="shared" si="26"/>
        <v>0.15416545044621924</v>
      </c>
      <c r="X28" s="4">
        <f t="shared" si="26"/>
        <v>0.15416545044621924</v>
      </c>
      <c r="Y28" s="4">
        <f t="shared" si="26"/>
        <v>0.15426489622906123</v>
      </c>
      <c r="Z28" s="4">
        <f t="shared" si="26"/>
        <v>0.15426489622906123</v>
      </c>
      <c r="AA28" s="4">
        <f t="shared" si="26"/>
        <v>0.15426489622906123</v>
      </c>
      <c r="AB28" s="4">
        <f t="shared" si="26"/>
        <v>0.15426489622906123</v>
      </c>
      <c r="AC28" s="4">
        <f t="shared" si="26"/>
        <v>0.15426489622906123</v>
      </c>
      <c r="AD28" s="4">
        <f t="shared" si="26"/>
        <v>0.15426489622906123</v>
      </c>
      <c r="AE28" s="4">
        <f t="shared" si="26"/>
        <v>0.15416545044621924</v>
      </c>
      <c r="AF28" s="4">
        <f t="shared" si="26"/>
        <v>0.15416545044621924</v>
      </c>
      <c r="AG28" s="4">
        <f t="shared" si="26"/>
        <v>0.15406596595788546</v>
      </c>
      <c r="AH28" s="4">
        <f t="shared" si="26"/>
        <v>0.15396644271216428</v>
      </c>
      <c r="AI28" s="4">
        <f t="shared" si="26"/>
        <v>0.15386688065705115</v>
      </c>
      <c r="AJ28" s="4">
        <f t="shared" si="26"/>
        <v>0.15376727974043156</v>
      </c>
      <c r="AK28" s="4">
        <f t="shared" si="26"/>
        <v>0.15366763991008159</v>
      </c>
      <c r="AL28" s="4">
        <f t="shared" si="26"/>
        <v>0.15356796111366655</v>
      </c>
      <c r="AM28" s="4">
        <f t="shared" si="26"/>
        <v>0.15346824329874134</v>
      </c>
      <c r="AN28" s="4">
        <f t="shared" si="26"/>
        <v>0.15326869040302571</v>
      </c>
      <c r="AO28" s="4">
        <f t="shared" si="26"/>
        <v>0.15306898080115003</v>
      </c>
      <c r="AP28" s="4">
        <f t="shared" si="26"/>
        <v>0.15286911406953821</v>
      </c>
      <c r="AQ28" s="4">
        <f t="shared" si="26"/>
        <v>0.15266908978281232</v>
      </c>
      <c r="AR28" s="4">
        <f t="shared" si="26"/>
        <v>0.15246890751378034</v>
      </c>
      <c r="AS28" s="4">
        <f t="shared" si="26"/>
        <v>0.15221845686111868</v>
      </c>
      <c r="AT28" s="4">
        <f t="shared" si="26"/>
        <v>0.15197779058828112</v>
      </c>
      <c r="AU28" s="4">
        <f t="shared" si="26"/>
        <v>0.15172685235413155</v>
      </c>
      <c r="AV28" s="4">
        <f t="shared" si="26"/>
        <v>0.15146561135396039</v>
      </c>
      <c r="AW28" s="4">
        <f t="shared" si="26"/>
        <v>0.15119403536476114</v>
      </c>
      <c r="AX28" s="4">
        <f t="shared" si="26"/>
        <v>0.15090201541223799</v>
      </c>
      <c r="AY28" s="4">
        <f t="shared" si="26"/>
        <v>0.15059956775915445</v>
      </c>
      <c r="AZ28" s="4">
        <f t="shared" si="26"/>
        <v>0.150266453009398</v>
      </c>
      <c r="BA28" s="4">
        <f t="shared" si="26"/>
        <v>0.14993289386054337</v>
      </c>
      <c r="BB28" s="4">
        <f t="shared" si="26"/>
        <v>0.14957863112482897</v>
      </c>
      <c r="BC28" s="4">
        <f t="shared" si="26"/>
        <v>0.14922386376252264</v>
      </c>
      <c r="BD28" s="4">
        <f t="shared" si="26"/>
        <v>0.14885843113795483</v>
      </c>
      <c r="BE28" s="4">
        <f t="shared" si="26"/>
        <v>0.14849245933538158</v>
      </c>
      <c r="BF28" s="4">
        <f t="shared" si="26"/>
        <v>0.14812594563370635</v>
      </c>
      <c r="BG28" s="4">
        <f t="shared" si="26"/>
        <v>0.14773847913489974</v>
      </c>
      <c r="BH28" s="4">
        <f t="shared" si="26"/>
        <v>0.14734018173387828</v>
      </c>
      <c r="BI28" s="4">
        <f t="shared" si="26"/>
        <v>0.14693100031097617</v>
      </c>
      <c r="BJ28" s="4">
        <f t="shared" si="26"/>
        <v>0.14650062402936237</v>
      </c>
      <c r="BK28" s="4">
        <f t="shared" si="26"/>
        <v>0.14605921519027248</v>
      </c>
      <c r="BL28" s="4">
        <f t="shared" si="26"/>
        <v>0.14561700675688941</v>
      </c>
      <c r="BM28" s="4">
        <f t="shared" si="26"/>
        <v>0.14516368155410025</v>
      </c>
      <c r="BN28" s="4">
        <f t="shared" si="26"/>
        <v>0.14471984019095374</v>
      </c>
      <c r="BO28" s="4">
        <f t="shared" si="26"/>
        <v>0.1442958839755891</v>
      </c>
      <c r="BP28" s="4">
        <f t="shared" ref="BP28:CH28" si="27">0.47*LOG(1+2.01*(10^-5)*(BP23*$B$24)^0.75+5.31*(10^-15)*BP23*(BP23*$B$24)^1.52,$B$32)</f>
        <v>0.14388155017488616</v>
      </c>
      <c r="BQ28" s="4">
        <f t="shared" si="27"/>
        <v>0.14349765645788384</v>
      </c>
      <c r="BR28" s="4">
        <f t="shared" si="27"/>
        <v>0.14314434834725837</v>
      </c>
      <c r="BS28" s="4">
        <f t="shared" si="27"/>
        <v>0.1428113474451484</v>
      </c>
      <c r="BT28" s="4">
        <f t="shared" si="27"/>
        <v>0.14249873825914958</v>
      </c>
      <c r="BU28" s="4">
        <f t="shared" si="27"/>
        <v>0.14220660061866364</v>
      </c>
      <c r="BV28" s="4">
        <f t="shared" si="27"/>
        <v>0.14191410512936989</v>
      </c>
      <c r="BW28" s="4">
        <f t="shared" si="27"/>
        <v>0.14163171561305318</v>
      </c>
      <c r="BX28" s="4">
        <f t="shared" si="27"/>
        <v>0.14136994475913003</v>
      </c>
      <c r="BY28" s="4">
        <f t="shared" si="27"/>
        <v>0.141107885231052</v>
      </c>
      <c r="BZ28" s="4">
        <f t="shared" si="27"/>
        <v>0.14086653458361162</v>
      </c>
      <c r="CA28" s="4">
        <f t="shared" si="27"/>
        <v>0.14064595605164007</v>
      </c>
      <c r="CB28" s="4">
        <f t="shared" si="27"/>
        <v>0.1404251717253629</v>
      </c>
      <c r="CC28" s="4">
        <f t="shared" si="27"/>
        <v>0.14020418095688242</v>
      </c>
      <c r="CD28" s="4">
        <f t="shared" si="27"/>
        <v>0.14000405849831593</v>
      </c>
      <c r="CE28" s="4">
        <f t="shared" si="27"/>
        <v>0.13980376602973163</v>
      </c>
      <c r="CF28" s="4">
        <f t="shared" si="27"/>
        <v>0.13960330306426441</v>
      </c>
      <c r="CG28" s="4">
        <f t="shared" si="27"/>
        <v>0.13940266911279584</v>
      </c>
      <c r="CH28" s="4">
        <f t="shared" si="27"/>
        <v>0.1392018636839415</v>
      </c>
    </row>
    <row r="29" spans="1:86">
      <c r="A29" t="s">
        <v>22</v>
      </c>
      <c r="C29" s="4">
        <f>0.47*LOG(1+2.01*(10^-5)*($B$23*C24)^0.75+5.31*(10^-15)*$B$23*($B$23*C24)^1.52,$B$32)</f>
        <v>9.9320927018670402E-2</v>
      </c>
      <c r="D29" s="4">
        <f t="shared" ref="D29:BO29" si="28">0.47*LOG(1+2.01*(10^-5)*($B$23*D24)^0.75+5.31*(10^-15)*$B$23*($B$23*D24)^1.52,$B$32)</f>
        <v>9.9469603498139311E-2</v>
      </c>
      <c r="E29" s="4">
        <f t="shared" si="28"/>
        <v>9.9618152759103365E-2</v>
      </c>
      <c r="F29" s="4">
        <f t="shared" si="28"/>
        <v>9.9753087421473763E-2</v>
      </c>
      <c r="G29" s="4">
        <f t="shared" si="28"/>
        <v>9.9901394719817155E-2</v>
      </c>
      <c r="H29" s="4">
        <f t="shared" si="28"/>
        <v>0.10004957574910001</v>
      </c>
      <c r="I29" s="4">
        <f t="shared" si="28"/>
        <v>0.10019763083270462</v>
      </c>
      <c r="J29" s="4">
        <f t="shared" si="28"/>
        <v>0.10034556029250111</v>
      </c>
      <c r="K29" s="4">
        <f t="shared" si="28"/>
        <v>0.10047993287680324</v>
      </c>
      <c r="L29" s="4">
        <f t="shared" si="28"/>
        <v>0.10062762339769252</v>
      </c>
      <c r="M29" s="4">
        <f t="shared" si="28"/>
        <v>0.10077518922262152</v>
      </c>
      <c r="N29" s="4">
        <f t="shared" si="28"/>
        <v>0.10092263066764806</v>
      </c>
      <c r="O29" s="4">
        <f t="shared" si="28"/>
        <v>0.10106994804736809</v>
      </c>
      <c r="P29" s="4">
        <f t="shared" si="28"/>
        <v>0.10121714167492542</v>
      </c>
      <c r="Q29" s="4">
        <f t="shared" si="28"/>
        <v>0.10136421186202152</v>
      </c>
      <c r="R29" s="4">
        <f t="shared" si="28"/>
        <v>0.10151115891892587</v>
      </c>
      <c r="S29" s="4">
        <f t="shared" si="28"/>
        <v>0.10164464056387433</v>
      </c>
      <c r="T29" s="4">
        <f t="shared" si="28"/>
        <v>0.10179135341048194</v>
      </c>
      <c r="U29" s="4">
        <f t="shared" si="28"/>
        <v>0.10193794402144377</v>
      </c>
      <c r="V29" s="4">
        <f t="shared" si="28"/>
        <v>0.10207110239744729</v>
      </c>
      <c r="W29" s="4">
        <f t="shared" si="28"/>
        <v>0.1022174604945621</v>
      </c>
      <c r="X29" s="4">
        <f t="shared" si="28"/>
        <v>0.10236369723876974</v>
      </c>
      <c r="Y29" s="4">
        <f t="shared" si="28"/>
        <v>0.10249653468036621</v>
      </c>
      <c r="Z29" s="4">
        <f t="shared" si="28"/>
        <v>0.1026292723038658</v>
      </c>
      <c r="AA29" s="4">
        <f t="shared" si="28"/>
        <v>0.10277516866720784</v>
      </c>
      <c r="AB29" s="4">
        <f t="shared" si="28"/>
        <v>0.10290769740094087</v>
      </c>
      <c r="AC29" s="4">
        <f t="shared" si="28"/>
        <v>0.10304012700819981</v>
      </c>
      <c r="AD29" s="4">
        <f t="shared" si="28"/>
        <v>0.10317245771022356</v>
      </c>
      <c r="AE29" s="4">
        <f t="shared" si="28"/>
        <v>0.10330468972735242</v>
      </c>
      <c r="AF29" s="4">
        <f t="shared" si="28"/>
        <v>0.1034368232790312</v>
      </c>
      <c r="AG29" s="4">
        <f t="shared" si="28"/>
        <v>0.10356885858381487</v>
      </c>
      <c r="AH29" s="4">
        <f t="shared" si="28"/>
        <v>0.10368760653694838</v>
      </c>
      <c r="AI29" s="4">
        <f t="shared" si="28"/>
        <v>0.10380627524449607</v>
      </c>
      <c r="AJ29" s="4">
        <f t="shared" si="28"/>
        <v>0.10393803661318383</v>
      </c>
      <c r="AK29" s="4">
        <f t="shared" si="28"/>
        <v>0.1040565385410223</v>
      </c>
      <c r="AL29" s="4">
        <f t="shared" si="28"/>
        <v>0.10417496171140585</v>
      </c>
      <c r="AM29" s="4">
        <f t="shared" si="28"/>
        <v>0.10429330628006857</v>
      </c>
      <c r="AN29" s="4">
        <f t="shared" si="28"/>
        <v>0.10441157240218511</v>
      </c>
      <c r="AO29" s="4">
        <f t="shared" si="28"/>
        <v>0.10451663211271296</v>
      </c>
      <c r="AP29" s="4">
        <f t="shared" si="28"/>
        <v>0.10463475047942498</v>
      </c>
      <c r="AQ29" s="4">
        <f t="shared" si="28"/>
        <v>0.10475279084474702</v>
      </c>
      <c r="AR29" s="4">
        <f t="shared" si="28"/>
        <v>0.10485765025498979</v>
      </c>
      <c r="AS29" s="4">
        <f t="shared" si="28"/>
        <v>0.10496244826252543</v>
      </c>
      <c r="AT29" s="4">
        <f t="shared" si="28"/>
        <v>0.105080272758506</v>
      </c>
      <c r="AU29" s="4">
        <f t="shared" si="28"/>
        <v>0.10518494063937277</v>
      </c>
      <c r="AV29" s="4">
        <f t="shared" si="28"/>
        <v>0.10528954745006336</v>
      </c>
      <c r="AW29" s="4">
        <f t="shared" si="28"/>
        <v>0.10539409329629459</v>
      </c>
      <c r="AX29" s="4">
        <f t="shared" si="28"/>
        <v>0.10548552098469278</v>
      </c>
      <c r="AY29" s="4">
        <f t="shared" si="28"/>
        <v>0.10558995280634402</v>
      </c>
      <c r="AZ29" s="4">
        <f t="shared" si="28"/>
        <v>0.10568128088461291</v>
      </c>
      <c r="BA29" s="4">
        <f t="shared" si="28"/>
        <v>0.10578559904999295</v>
      </c>
      <c r="BB29" s="4">
        <f t="shared" si="28"/>
        <v>0.10587682783945385</v>
      </c>
      <c r="BC29" s="4">
        <f t="shared" si="28"/>
        <v>0.10596801040356994</v>
      </c>
      <c r="BD29" s="4">
        <f t="shared" si="28"/>
        <v>0.10605914681171726</v>
      </c>
      <c r="BE29" s="4">
        <f t="shared" si="28"/>
        <v>0.10615023713308194</v>
      </c>
      <c r="BF29" s="4">
        <f t="shared" si="28"/>
        <v>0.10624128143666103</v>
      </c>
      <c r="BG29" s="4">
        <f t="shared" si="28"/>
        <v>0.10633227979126418</v>
      </c>
      <c r="BH29" s="4">
        <f t="shared" si="28"/>
        <v>0.10641024186131143</v>
      </c>
      <c r="BI29" s="4">
        <f t="shared" si="28"/>
        <v>0.10650115506401871</v>
      </c>
      <c r="BJ29" s="4">
        <f t="shared" si="28"/>
        <v>0.1065790442477787</v>
      </c>
      <c r="BK29" s="4">
        <f t="shared" si="28"/>
        <v>0.10665689985968142</v>
      </c>
      <c r="BL29" s="4">
        <f t="shared" si="28"/>
        <v>0.10673472194251428</v>
      </c>
      <c r="BM29" s="4">
        <f t="shared" si="28"/>
        <v>0.10681251053896659</v>
      </c>
      <c r="BN29" s="4">
        <f t="shared" si="28"/>
        <v>0.10689026569162832</v>
      </c>
      <c r="BO29" s="4">
        <f t="shared" si="28"/>
        <v>0.10696798744299081</v>
      </c>
      <c r="BP29" s="4">
        <f t="shared" ref="BP29:CH29" si="29">0.47*LOG(1+2.01*(10^-5)*($B$23*BP24)^0.75+5.31*(10^-15)*$B$23*($B$23*BP24)^1.52,$B$32)</f>
        <v>0.10704567583544705</v>
      </c>
      <c r="BQ29" s="4">
        <f t="shared" si="29"/>
        <v>0.10711039071051312</v>
      </c>
      <c r="BR29" s="4">
        <f t="shared" si="29"/>
        <v>0.10718801805475459</v>
      </c>
      <c r="BS29" s="4">
        <f t="shared" si="29"/>
        <v>0.10725268211535505</v>
      </c>
      <c r="BT29" s="4">
        <f t="shared" si="29"/>
        <v>0.10731732311741617</v>
      </c>
      <c r="BU29" s="4">
        <f t="shared" si="29"/>
        <v>0.10739486191679251</v>
      </c>
      <c r="BV29" s="4">
        <f t="shared" si="29"/>
        <v>0.10745945227544818</v>
      </c>
      <c r="BW29" s="4">
        <f t="shared" si="29"/>
        <v>0.1075240196530802</v>
      </c>
      <c r="BX29" s="4">
        <f t="shared" si="29"/>
        <v>0.10758856407381537</v>
      </c>
      <c r="BY29" s="4">
        <f t="shared" si="29"/>
        <v>0.10765308556173388</v>
      </c>
      <c r="BZ29" s="4">
        <f t="shared" si="29"/>
        <v>0.10771758414087063</v>
      </c>
      <c r="CA29" s="4">
        <f t="shared" si="29"/>
        <v>0.1077820598352142</v>
      </c>
      <c r="CB29" s="4">
        <f t="shared" si="29"/>
        <v>0.10784651266870751</v>
      </c>
      <c r="CC29" s="4">
        <f t="shared" si="29"/>
        <v>0.10791094266524806</v>
      </c>
      <c r="CD29" s="4">
        <f t="shared" si="29"/>
        <v>0.1079753498486876</v>
      </c>
      <c r="CE29" s="4">
        <f t="shared" si="29"/>
        <v>0.1080397342428332</v>
      </c>
      <c r="CF29" s="4">
        <f t="shared" si="29"/>
        <v>0.1081040958714462</v>
      </c>
      <c r="CG29" s="4">
        <f t="shared" si="29"/>
        <v>0.10815556879909209</v>
      </c>
      <c r="CH29" s="4">
        <f t="shared" si="29"/>
        <v>0.10821988950948168</v>
      </c>
    </row>
    <row r="30" spans="1:86">
      <c r="A30" t="s">
        <v>21</v>
      </c>
      <c r="C30" s="4">
        <f>0.47*LOG(1+2.01*(10^-5)*($B$23*$B$24)^0.75+5.31*(10^-15)*$B$23*($B$23*$B$24)^1.52,$B$32)</f>
        <v>8.8402921124716149E-2</v>
      </c>
      <c r="D30" s="4">
        <f t="shared" ref="D30:BO30" si="30">0.47*LOG(1+2.01*(10^-5)*($B$23*$B$24)^0.75+5.31*(10^-15)*$B$23*($B$23*$B$24)^1.52,$B$32)</f>
        <v>8.8402921124716149E-2</v>
      </c>
      <c r="E30" s="4">
        <f t="shared" si="30"/>
        <v>8.8402921124716149E-2</v>
      </c>
      <c r="F30" s="4">
        <f t="shared" si="30"/>
        <v>8.8402921124716149E-2</v>
      </c>
      <c r="G30" s="4">
        <f t="shared" si="30"/>
        <v>8.8402921124716149E-2</v>
      </c>
      <c r="H30" s="4">
        <f t="shared" si="30"/>
        <v>8.8402921124716149E-2</v>
      </c>
      <c r="I30" s="4">
        <f t="shared" si="30"/>
        <v>8.8402921124716149E-2</v>
      </c>
      <c r="J30" s="4">
        <f t="shared" si="30"/>
        <v>8.8402921124716149E-2</v>
      </c>
      <c r="K30" s="4">
        <f t="shared" si="30"/>
        <v>8.8402921124716149E-2</v>
      </c>
      <c r="L30" s="4">
        <f t="shared" si="30"/>
        <v>8.8402921124716149E-2</v>
      </c>
      <c r="M30" s="4">
        <f t="shared" si="30"/>
        <v>8.8402921124716149E-2</v>
      </c>
      <c r="N30" s="4">
        <f t="shared" si="30"/>
        <v>8.8402921124716149E-2</v>
      </c>
      <c r="O30" s="4">
        <f t="shared" si="30"/>
        <v>8.8402921124716149E-2</v>
      </c>
      <c r="P30" s="4">
        <f t="shared" si="30"/>
        <v>8.8402921124716149E-2</v>
      </c>
      <c r="Q30" s="4">
        <f t="shared" si="30"/>
        <v>8.8402921124716149E-2</v>
      </c>
      <c r="R30" s="4">
        <f t="shared" si="30"/>
        <v>8.8402921124716149E-2</v>
      </c>
      <c r="S30" s="4">
        <f t="shared" si="30"/>
        <v>8.8402921124716149E-2</v>
      </c>
      <c r="T30" s="4">
        <f t="shared" si="30"/>
        <v>8.8402921124716149E-2</v>
      </c>
      <c r="U30" s="4">
        <f t="shared" si="30"/>
        <v>8.8402921124716149E-2</v>
      </c>
      <c r="V30" s="4">
        <f t="shared" si="30"/>
        <v>8.8402921124716149E-2</v>
      </c>
      <c r="W30" s="4">
        <f t="shared" si="30"/>
        <v>8.8402921124716149E-2</v>
      </c>
      <c r="X30" s="4">
        <f t="shared" si="30"/>
        <v>8.8402921124716149E-2</v>
      </c>
      <c r="Y30" s="4">
        <f t="shared" si="30"/>
        <v>8.8402921124716149E-2</v>
      </c>
      <c r="Z30" s="4">
        <f t="shared" si="30"/>
        <v>8.8402921124716149E-2</v>
      </c>
      <c r="AA30" s="4">
        <f t="shared" si="30"/>
        <v>8.8402921124716149E-2</v>
      </c>
      <c r="AB30" s="4">
        <f t="shared" si="30"/>
        <v>8.8402921124716149E-2</v>
      </c>
      <c r="AC30" s="4">
        <f t="shared" si="30"/>
        <v>8.8402921124716149E-2</v>
      </c>
      <c r="AD30" s="4">
        <f t="shared" si="30"/>
        <v>8.8402921124716149E-2</v>
      </c>
      <c r="AE30" s="4">
        <f t="shared" si="30"/>
        <v>8.8402921124716149E-2</v>
      </c>
      <c r="AF30" s="4">
        <f t="shared" si="30"/>
        <v>8.8402921124716149E-2</v>
      </c>
      <c r="AG30" s="4">
        <f t="shared" si="30"/>
        <v>8.8402921124716149E-2</v>
      </c>
      <c r="AH30" s="4">
        <f t="shared" si="30"/>
        <v>8.8402921124716149E-2</v>
      </c>
      <c r="AI30" s="4">
        <f t="shared" si="30"/>
        <v>8.8402921124716149E-2</v>
      </c>
      <c r="AJ30" s="4">
        <f t="shared" si="30"/>
        <v>8.8402921124716149E-2</v>
      </c>
      <c r="AK30" s="4">
        <f t="shared" si="30"/>
        <v>8.8402921124716149E-2</v>
      </c>
      <c r="AL30" s="4">
        <f t="shared" si="30"/>
        <v>8.8402921124716149E-2</v>
      </c>
      <c r="AM30" s="4">
        <f t="shared" si="30"/>
        <v>8.8402921124716149E-2</v>
      </c>
      <c r="AN30" s="4">
        <f t="shared" si="30"/>
        <v>8.8402921124716149E-2</v>
      </c>
      <c r="AO30" s="4">
        <f t="shared" si="30"/>
        <v>8.8402921124716149E-2</v>
      </c>
      <c r="AP30" s="4">
        <f t="shared" si="30"/>
        <v>8.8402921124716149E-2</v>
      </c>
      <c r="AQ30" s="4">
        <f t="shared" si="30"/>
        <v>8.8402921124716149E-2</v>
      </c>
      <c r="AR30" s="4">
        <f t="shared" si="30"/>
        <v>8.8402921124716149E-2</v>
      </c>
      <c r="AS30" s="4">
        <f t="shared" si="30"/>
        <v>8.8402921124716149E-2</v>
      </c>
      <c r="AT30" s="4">
        <f t="shared" si="30"/>
        <v>8.8402921124716149E-2</v>
      </c>
      <c r="AU30" s="4">
        <f t="shared" si="30"/>
        <v>8.8402921124716149E-2</v>
      </c>
      <c r="AV30" s="4">
        <f t="shared" si="30"/>
        <v>8.8402921124716149E-2</v>
      </c>
      <c r="AW30" s="4">
        <f t="shared" si="30"/>
        <v>8.8402921124716149E-2</v>
      </c>
      <c r="AX30" s="4">
        <f t="shared" si="30"/>
        <v>8.8402921124716149E-2</v>
      </c>
      <c r="AY30" s="4">
        <f t="shared" si="30"/>
        <v>8.8402921124716149E-2</v>
      </c>
      <c r="AZ30" s="4">
        <f t="shared" si="30"/>
        <v>8.8402921124716149E-2</v>
      </c>
      <c r="BA30" s="4">
        <f t="shared" si="30"/>
        <v>8.8402921124716149E-2</v>
      </c>
      <c r="BB30" s="4">
        <f t="shared" si="30"/>
        <v>8.8402921124716149E-2</v>
      </c>
      <c r="BC30" s="4">
        <f t="shared" si="30"/>
        <v>8.8402921124716149E-2</v>
      </c>
      <c r="BD30" s="4">
        <f t="shared" si="30"/>
        <v>8.8402921124716149E-2</v>
      </c>
      <c r="BE30" s="4">
        <f t="shared" si="30"/>
        <v>8.8402921124716149E-2</v>
      </c>
      <c r="BF30" s="4">
        <f t="shared" si="30"/>
        <v>8.8402921124716149E-2</v>
      </c>
      <c r="BG30" s="4">
        <f t="shared" si="30"/>
        <v>8.8402921124716149E-2</v>
      </c>
      <c r="BH30" s="4">
        <f t="shared" si="30"/>
        <v>8.8402921124716149E-2</v>
      </c>
      <c r="BI30" s="4">
        <f t="shared" si="30"/>
        <v>8.8402921124716149E-2</v>
      </c>
      <c r="BJ30" s="4">
        <f t="shared" si="30"/>
        <v>8.8402921124716149E-2</v>
      </c>
      <c r="BK30" s="4">
        <f t="shared" si="30"/>
        <v>8.8402921124716149E-2</v>
      </c>
      <c r="BL30" s="4">
        <f t="shared" si="30"/>
        <v>8.8402921124716149E-2</v>
      </c>
      <c r="BM30" s="4">
        <f t="shared" si="30"/>
        <v>8.8402921124716149E-2</v>
      </c>
      <c r="BN30" s="4">
        <f t="shared" si="30"/>
        <v>8.8402921124716149E-2</v>
      </c>
      <c r="BO30" s="4">
        <f t="shared" si="30"/>
        <v>8.8402921124716149E-2</v>
      </c>
      <c r="BP30" s="4">
        <f t="shared" ref="BP30:CH30" si="31">0.47*LOG(1+2.01*(10^-5)*($B$23*$B$24)^0.75+5.31*(10^-15)*$B$23*($B$23*$B$24)^1.52,$B$32)</f>
        <v>8.8402921124716149E-2</v>
      </c>
      <c r="BQ30" s="4">
        <f t="shared" si="31"/>
        <v>8.8402921124716149E-2</v>
      </c>
      <c r="BR30" s="4">
        <f t="shared" si="31"/>
        <v>8.8402921124716149E-2</v>
      </c>
      <c r="BS30" s="4">
        <f t="shared" si="31"/>
        <v>8.8402921124716149E-2</v>
      </c>
      <c r="BT30" s="4">
        <f t="shared" si="31"/>
        <v>8.8402921124716149E-2</v>
      </c>
      <c r="BU30" s="4">
        <f t="shared" si="31"/>
        <v>8.8402921124716149E-2</v>
      </c>
      <c r="BV30" s="4">
        <f t="shared" si="31"/>
        <v>8.8402921124716149E-2</v>
      </c>
      <c r="BW30" s="4">
        <f t="shared" si="31"/>
        <v>8.8402921124716149E-2</v>
      </c>
      <c r="BX30" s="4">
        <f t="shared" si="31"/>
        <v>8.8402921124716149E-2</v>
      </c>
      <c r="BY30" s="4">
        <f t="shared" si="31"/>
        <v>8.8402921124716149E-2</v>
      </c>
      <c r="BZ30" s="4">
        <f t="shared" si="31"/>
        <v>8.8402921124716149E-2</v>
      </c>
      <c r="CA30" s="4">
        <f t="shared" si="31"/>
        <v>8.8402921124716149E-2</v>
      </c>
      <c r="CB30" s="4">
        <f t="shared" si="31"/>
        <v>8.8402921124716149E-2</v>
      </c>
      <c r="CC30" s="4">
        <f t="shared" si="31"/>
        <v>8.8402921124716149E-2</v>
      </c>
      <c r="CD30" s="4">
        <f t="shared" si="31"/>
        <v>8.8402921124716149E-2</v>
      </c>
      <c r="CE30" s="4">
        <f t="shared" si="31"/>
        <v>8.8402921124716149E-2</v>
      </c>
      <c r="CF30" s="4">
        <f t="shared" si="31"/>
        <v>8.8402921124716149E-2</v>
      </c>
      <c r="CG30" s="4">
        <f t="shared" si="31"/>
        <v>8.8402921124716149E-2</v>
      </c>
      <c r="CH30" s="4">
        <f t="shared" si="31"/>
        <v>8.8402921124716149E-2</v>
      </c>
    </row>
    <row r="32" spans="1:86">
      <c r="A32" t="s">
        <v>28</v>
      </c>
      <c r="B32">
        <f>EXP(1)</f>
        <v>2.7182818284590451</v>
      </c>
    </row>
    <row r="34" spans="1:86">
      <c r="A34" t="s">
        <v>30</v>
      </c>
      <c r="B34">
        <v>1860</v>
      </c>
      <c r="C34">
        <v>2017</v>
      </c>
      <c r="D34">
        <v>2018</v>
      </c>
      <c r="E34">
        <v>2019</v>
      </c>
      <c r="F34">
        <v>2020</v>
      </c>
      <c r="G34">
        <v>2021</v>
      </c>
      <c r="H34">
        <v>2022</v>
      </c>
      <c r="I34">
        <v>2023</v>
      </c>
      <c r="J34">
        <v>2024</v>
      </c>
      <c r="K34">
        <v>2025</v>
      </c>
      <c r="L34">
        <v>2026</v>
      </c>
      <c r="M34">
        <v>2027</v>
      </c>
      <c r="N34">
        <v>2028</v>
      </c>
      <c r="O34">
        <v>2029</v>
      </c>
      <c r="P34">
        <v>2030</v>
      </c>
      <c r="Q34">
        <v>2031</v>
      </c>
      <c r="R34">
        <v>2032</v>
      </c>
      <c r="S34">
        <v>2033</v>
      </c>
      <c r="T34">
        <v>2034</v>
      </c>
      <c r="U34">
        <v>2035</v>
      </c>
      <c r="V34">
        <v>2036</v>
      </c>
      <c r="W34">
        <v>2037</v>
      </c>
      <c r="X34">
        <v>2038</v>
      </c>
      <c r="Y34">
        <v>2039</v>
      </c>
      <c r="Z34">
        <v>2040</v>
      </c>
      <c r="AA34">
        <v>2041</v>
      </c>
      <c r="AB34">
        <v>2042</v>
      </c>
      <c r="AC34">
        <v>2043</v>
      </c>
      <c r="AD34">
        <v>2044</v>
      </c>
      <c r="AE34">
        <v>2045</v>
      </c>
      <c r="AF34">
        <v>2046</v>
      </c>
      <c r="AG34">
        <v>2047</v>
      </c>
      <c r="AH34">
        <v>2048</v>
      </c>
      <c r="AI34">
        <v>2049</v>
      </c>
      <c r="AJ34">
        <v>2050</v>
      </c>
      <c r="AK34">
        <v>2051</v>
      </c>
      <c r="AL34">
        <v>2052</v>
      </c>
      <c r="AM34">
        <v>2053</v>
      </c>
      <c r="AN34">
        <v>2054</v>
      </c>
      <c r="AO34">
        <v>2055</v>
      </c>
      <c r="AP34">
        <v>2056</v>
      </c>
      <c r="AQ34">
        <v>2057</v>
      </c>
      <c r="AR34">
        <v>2058</v>
      </c>
      <c r="AS34">
        <v>2059</v>
      </c>
      <c r="AT34">
        <v>2060</v>
      </c>
      <c r="AU34">
        <v>2061</v>
      </c>
      <c r="AV34">
        <v>2062</v>
      </c>
      <c r="AW34">
        <v>2063</v>
      </c>
      <c r="AX34">
        <v>2064</v>
      </c>
      <c r="AY34">
        <v>2065</v>
      </c>
      <c r="AZ34">
        <v>2066</v>
      </c>
      <c r="BA34">
        <v>2067</v>
      </c>
      <c r="BB34">
        <v>2068</v>
      </c>
      <c r="BC34">
        <v>2069</v>
      </c>
      <c r="BD34">
        <v>2070</v>
      </c>
      <c r="BE34">
        <v>2071</v>
      </c>
      <c r="BF34">
        <v>2072</v>
      </c>
      <c r="BG34">
        <v>2073</v>
      </c>
      <c r="BH34">
        <v>2074</v>
      </c>
      <c r="BI34">
        <v>2075</v>
      </c>
      <c r="BJ34">
        <v>2076</v>
      </c>
      <c r="BK34">
        <v>2077</v>
      </c>
      <c r="BL34">
        <v>2078</v>
      </c>
      <c r="BM34">
        <v>2079</v>
      </c>
      <c r="BN34">
        <v>2080</v>
      </c>
      <c r="BO34">
        <v>2081</v>
      </c>
      <c r="BP34">
        <v>2082</v>
      </c>
      <c r="BQ34">
        <v>2083</v>
      </c>
      <c r="BR34">
        <v>2084</v>
      </c>
      <c r="BS34">
        <v>2085</v>
      </c>
      <c r="BT34">
        <v>2086</v>
      </c>
      <c r="BU34">
        <v>2087</v>
      </c>
      <c r="BV34">
        <v>2088</v>
      </c>
      <c r="BW34">
        <v>2089</v>
      </c>
      <c r="BX34">
        <v>2090</v>
      </c>
      <c r="BY34">
        <v>2091</v>
      </c>
      <c r="BZ34">
        <v>2092</v>
      </c>
      <c r="CA34">
        <v>2093</v>
      </c>
      <c r="CB34">
        <v>2094</v>
      </c>
      <c r="CC34">
        <v>2095</v>
      </c>
      <c r="CD34">
        <v>2096</v>
      </c>
      <c r="CE34">
        <v>2097</v>
      </c>
      <c r="CF34">
        <v>2098</v>
      </c>
      <c r="CG34">
        <v>2099</v>
      </c>
      <c r="CH34">
        <v>2100</v>
      </c>
    </row>
    <row r="35" spans="1:86">
      <c r="A35" t="s">
        <v>31</v>
      </c>
      <c r="B35" s="11">
        <v>4.3481200000000002E-4</v>
      </c>
      <c r="C35" s="10">
        <v>6.1435099999999996E-4</v>
      </c>
      <c r="D35" s="10">
        <v>6.1774200000000001E-4</v>
      </c>
      <c r="E35" s="10">
        <v>6.21143E-4</v>
      </c>
      <c r="F35" s="10">
        <v>6.2455699999999998E-4</v>
      </c>
      <c r="G35" s="10">
        <v>6.27974E-4</v>
      </c>
      <c r="H35" s="10">
        <v>6.3140899999999999E-4</v>
      </c>
      <c r="I35" s="10">
        <v>6.3489700000000004E-4</v>
      </c>
      <c r="J35" s="10">
        <v>6.3845000000000004E-4</v>
      </c>
      <c r="K35" s="10">
        <v>6.4206799999999998E-4</v>
      </c>
      <c r="L35" s="10">
        <v>6.4574999999999995E-4</v>
      </c>
      <c r="M35" s="10">
        <v>6.4948399999999998E-4</v>
      </c>
      <c r="N35" s="10">
        <v>6.5325599999999995E-4</v>
      </c>
      <c r="O35" s="10">
        <v>6.5705799999999997E-4</v>
      </c>
      <c r="P35" s="10">
        <v>6.6089000000000002E-4</v>
      </c>
      <c r="Q35" s="10">
        <v>6.6475300000000002E-4</v>
      </c>
      <c r="R35" s="10">
        <v>6.6861600000000002E-4</v>
      </c>
      <c r="S35" s="10">
        <v>6.7246299999999999E-4</v>
      </c>
      <c r="T35" s="10">
        <v>6.7632599999999999E-4</v>
      </c>
      <c r="U35" s="10">
        <v>6.8021900000000003E-4</v>
      </c>
      <c r="V35" s="10">
        <v>6.8414699999999997E-4</v>
      </c>
      <c r="W35" s="10">
        <v>6.8810900000000001E-4</v>
      </c>
      <c r="X35" s="10">
        <v>6.9209399999999998E-4</v>
      </c>
      <c r="Y35" s="10">
        <v>6.9608699999999996E-4</v>
      </c>
      <c r="Z35" s="10">
        <v>7.0008199999999998E-4</v>
      </c>
      <c r="AA35" s="10">
        <v>7.0407800000000002E-4</v>
      </c>
      <c r="AB35" s="10">
        <v>7.0805499999999997E-4</v>
      </c>
      <c r="AC35" s="10">
        <v>7.11982E-4</v>
      </c>
      <c r="AD35" s="10">
        <v>7.1586399999999998E-4</v>
      </c>
      <c r="AE35" s="10">
        <v>7.1973299999999996E-4</v>
      </c>
      <c r="AF35" s="10">
        <v>7.2360299999999996E-4</v>
      </c>
      <c r="AG35" s="10">
        <v>7.2748099999999998E-4</v>
      </c>
      <c r="AH35" s="10">
        <v>7.31366E-4</v>
      </c>
      <c r="AI35" s="10">
        <v>7.3524699999999996E-4</v>
      </c>
      <c r="AJ35" s="10">
        <v>7.3910899999999995E-4</v>
      </c>
      <c r="AK35" s="10">
        <v>7.4294499999999996E-4</v>
      </c>
      <c r="AL35" s="10">
        <v>7.4670499999999996E-4</v>
      </c>
      <c r="AM35" s="10">
        <v>7.5034500000000003E-4</v>
      </c>
      <c r="AN35" s="10">
        <v>7.5385700000000003E-4</v>
      </c>
      <c r="AO35" s="10">
        <v>7.5724600000000005E-4</v>
      </c>
      <c r="AP35" s="10">
        <v>7.6054300000000003E-4</v>
      </c>
      <c r="AQ35" s="10">
        <v>7.6376799999999996E-4</v>
      </c>
      <c r="AR35" s="10">
        <v>7.6692700000000004E-4</v>
      </c>
      <c r="AS35" s="10">
        <v>7.7002099999999997E-4</v>
      </c>
      <c r="AT35" s="10">
        <v>7.7304000000000001E-4</v>
      </c>
      <c r="AU35" s="10">
        <v>7.7596900000000005E-4</v>
      </c>
      <c r="AV35" s="10">
        <v>7.7877600000000001E-4</v>
      </c>
      <c r="AW35" s="10">
        <v>7.8144100000000001E-4</v>
      </c>
      <c r="AX35" s="10">
        <v>7.8396800000000001E-4</v>
      </c>
      <c r="AY35" s="10">
        <v>7.8634400000000002E-4</v>
      </c>
      <c r="AZ35" s="10">
        <v>7.8857299999999999E-4</v>
      </c>
      <c r="BA35" s="10">
        <v>7.90688E-4</v>
      </c>
      <c r="BB35" s="10">
        <v>7.9270700000000003E-4</v>
      </c>
      <c r="BC35" s="10">
        <v>7.9463799999999996E-4</v>
      </c>
      <c r="BD35" s="10">
        <v>7.9648200000000005E-4</v>
      </c>
      <c r="BE35" s="10">
        <v>7.9822699999999999E-4</v>
      </c>
      <c r="BF35" s="10">
        <v>7.9983400000000003E-4</v>
      </c>
      <c r="BG35" s="10">
        <v>8.0127400000000004E-4</v>
      </c>
      <c r="BH35" s="10">
        <v>8.0254899999999995E-4</v>
      </c>
      <c r="BI35" s="10">
        <v>8.0365999999999999E-4</v>
      </c>
      <c r="BJ35" s="10">
        <v>8.0459399999999995E-4</v>
      </c>
      <c r="BK35" s="10">
        <v>8.0535600000000002E-4</v>
      </c>
      <c r="BL35" s="10">
        <v>8.0597799999999995E-4</v>
      </c>
      <c r="BM35" s="10">
        <v>8.0647900000000003E-4</v>
      </c>
      <c r="BN35" s="10">
        <v>8.0686600000000005E-4</v>
      </c>
      <c r="BO35" s="10">
        <v>8.0714199999999995E-4</v>
      </c>
      <c r="BP35" s="10">
        <v>8.0740100000000002E-4</v>
      </c>
      <c r="BQ35" s="10">
        <v>8.0772299999999999E-4</v>
      </c>
      <c r="BR35" s="10">
        <v>8.0808799999999999E-4</v>
      </c>
      <c r="BS35" s="10">
        <v>8.0848699999999999E-4</v>
      </c>
      <c r="BT35" s="10">
        <v>8.08915E-4</v>
      </c>
      <c r="BU35" s="10">
        <v>8.0935399999999998E-4</v>
      </c>
      <c r="BV35" s="10">
        <v>8.0980099999999997E-4</v>
      </c>
      <c r="BW35" s="10">
        <v>8.1028399999999998E-4</v>
      </c>
      <c r="BX35" s="10">
        <v>8.1081999999999997E-4</v>
      </c>
      <c r="BY35" s="10">
        <v>8.1141299999999998E-4</v>
      </c>
      <c r="BZ35" s="10">
        <v>8.1206099999999999E-4</v>
      </c>
      <c r="CA35" s="10">
        <v>8.1275E-4</v>
      </c>
      <c r="CB35" s="10">
        <v>8.1346200000000004E-4</v>
      </c>
      <c r="CC35" s="10">
        <v>8.1418400000000002E-4</v>
      </c>
      <c r="CD35" s="10">
        <v>8.1491300000000001E-4</v>
      </c>
      <c r="CE35" s="10">
        <v>8.1565000000000001E-4</v>
      </c>
      <c r="CF35" s="10">
        <v>8.1637699999999997E-4</v>
      </c>
      <c r="CG35" s="10">
        <v>8.17095E-4</v>
      </c>
      <c r="CH35" s="10">
        <v>8.1783500000000005E-4</v>
      </c>
    </row>
    <row r="36" spans="1:86">
      <c r="A36" t="s">
        <v>32</v>
      </c>
      <c r="B36" s="11">
        <v>4.4589999999999999E-7</v>
      </c>
      <c r="C36" s="10">
        <v>9.9169999999999997E-7</v>
      </c>
      <c r="D36" s="10">
        <v>9.935999999999999E-7</v>
      </c>
      <c r="E36" s="10">
        <v>9.9560000000000005E-7</v>
      </c>
      <c r="F36" s="10">
        <v>9.9759999999999999E-7</v>
      </c>
      <c r="G36" s="10">
        <v>9.9959999999999992E-7</v>
      </c>
      <c r="H36" s="10">
        <v>1.001E-6</v>
      </c>
      <c r="I36" s="10">
        <v>1.003E-6</v>
      </c>
      <c r="J36" s="10">
        <v>1.0049999999999999E-6</v>
      </c>
      <c r="K36" s="10">
        <v>1.006E-6</v>
      </c>
      <c r="L36" s="10">
        <v>1.0079999999999999E-6</v>
      </c>
      <c r="M36" s="10">
        <v>1.009E-6</v>
      </c>
      <c r="N36" s="10">
        <v>1.0109999999999999E-6</v>
      </c>
      <c r="O36" s="10">
        <v>1.012E-6</v>
      </c>
      <c r="P36" s="10">
        <v>1.0130000000000001E-6</v>
      </c>
      <c r="Q36" s="10">
        <v>1.015E-6</v>
      </c>
      <c r="R36" s="10">
        <v>1.0160000000000001E-6</v>
      </c>
      <c r="S36" s="10">
        <v>1.017E-6</v>
      </c>
      <c r="T36" s="10">
        <v>1.017E-6</v>
      </c>
      <c r="U36" s="10">
        <v>1.018E-6</v>
      </c>
      <c r="V36" s="10">
        <v>1.0189999999999999E-6</v>
      </c>
      <c r="W36" s="10">
        <v>1.0189999999999999E-6</v>
      </c>
      <c r="X36" s="10">
        <v>1.0189999999999999E-6</v>
      </c>
      <c r="Y36" s="10">
        <v>1.02E-6</v>
      </c>
      <c r="Z36" s="10">
        <v>1.02E-6</v>
      </c>
      <c r="AA36" s="10">
        <v>1.02E-6</v>
      </c>
      <c r="AB36" s="10">
        <v>1.02E-6</v>
      </c>
      <c r="AC36" s="10">
        <v>1.02E-6</v>
      </c>
      <c r="AD36" s="10">
        <v>1.02E-6</v>
      </c>
      <c r="AE36" s="10">
        <v>1.0189999999999999E-6</v>
      </c>
      <c r="AF36" s="10">
        <v>1.0189999999999999E-6</v>
      </c>
      <c r="AG36" s="10">
        <v>1.018E-6</v>
      </c>
      <c r="AH36" s="10">
        <v>1.017E-6</v>
      </c>
      <c r="AI36" s="10">
        <v>1.0160000000000001E-6</v>
      </c>
      <c r="AJ36" s="10">
        <v>1.015E-6</v>
      </c>
      <c r="AK36" s="10">
        <v>1.0139999999999999E-6</v>
      </c>
      <c r="AL36" s="10">
        <v>1.0130000000000001E-6</v>
      </c>
      <c r="AM36" s="10">
        <v>1.012E-6</v>
      </c>
      <c r="AN36" s="10">
        <v>1.0100000000000001E-6</v>
      </c>
      <c r="AO36" s="10">
        <v>1.0079999999999999E-6</v>
      </c>
      <c r="AP36" s="10">
        <v>1.006E-6</v>
      </c>
      <c r="AQ36" s="10">
        <v>1.004E-6</v>
      </c>
      <c r="AR36" s="10">
        <v>1.0020000000000001E-6</v>
      </c>
      <c r="AS36" s="10">
        <v>9.9949999999999992E-7</v>
      </c>
      <c r="AT36" s="10">
        <v>9.9709999999999995E-7</v>
      </c>
      <c r="AU36" s="10">
        <v>9.9459999999999997E-7</v>
      </c>
      <c r="AV36" s="10">
        <v>9.9199999999999999E-7</v>
      </c>
      <c r="AW36" s="10">
        <v>9.893E-7</v>
      </c>
      <c r="AX36" s="10">
        <v>9.8639999999999999E-7</v>
      </c>
      <c r="AY36" s="10">
        <v>9.8339999999999998E-7</v>
      </c>
      <c r="AZ36" s="10">
        <v>9.8009999999999994E-7</v>
      </c>
      <c r="BA36" s="10">
        <v>9.7679999999999991E-7</v>
      </c>
      <c r="BB36" s="10">
        <v>9.7330000000000007E-7</v>
      </c>
      <c r="BC36" s="10">
        <v>9.6980000000000002E-7</v>
      </c>
      <c r="BD36" s="10">
        <v>9.6619999999999996E-7</v>
      </c>
      <c r="BE36" s="10">
        <v>9.625999999999999E-7</v>
      </c>
      <c r="BF36" s="10">
        <v>9.5900000000000005E-7</v>
      </c>
      <c r="BG36" s="10">
        <v>9.5519999999999998E-7</v>
      </c>
      <c r="BH36" s="10">
        <v>9.513E-7</v>
      </c>
      <c r="BI36" s="10">
        <v>9.4730000000000002E-7</v>
      </c>
      <c r="BJ36" s="10">
        <v>9.4310000000000002E-7</v>
      </c>
      <c r="BK36" s="10">
        <v>9.3880000000000002E-7</v>
      </c>
      <c r="BL36" s="10">
        <v>9.3450000000000001E-7</v>
      </c>
      <c r="BM36" s="10">
        <v>9.301E-7</v>
      </c>
      <c r="BN36" s="10">
        <v>9.2579999999999999E-7</v>
      </c>
      <c r="BO36" s="10">
        <v>9.217E-7</v>
      </c>
      <c r="BP36" s="10">
        <v>9.1770000000000002E-7</v>
      </c>
      <c r="BQ36" s="10">
        <v>9.1399999999999995E-7</v>
      </c>
      <c r="BR36" s="10">
        <v>9.1060000000000001E-7</v>
      </c>
      <c r="BS36" s="10">
        <v>9.0739999999999999E-7</v>
      </c>
      <c r="BT36" s="10">
        <v>9.0439999999999997E-7</v>
      </c>
      <c r="BU36" s="10">
        <v>9.0159999999999997E-7</v>
      </c>
      <c r="BV36" s="10">
        <v>8.9879999999999997E-7</v>
      </c>
      <c r="BW36" s="10">
        <v>8.9609999999999998E-7</v>
      </c>
      <c r="BX36" s="10">
        <v>8.9360000000000001E-7</v>
      </c>
      <c r="BY36" s="10">
        <v>8.9110000000000003E-7</v>
      </c>
      <c r="BZ36" s="10">
        <v>8.8879999999999996E-7</v>
      </c>
      <c r="CA36" s="10">
        <v>8.8670000000000002E-7</v>
      </c>
      <c r="CB36" s="10">
        <v>8.8459999999999997E-7</v>
      </c>
      <c r="CC36" s="10">
        <v>8.8250000000000002E-7</v>
      </c>
      <c r="CD36" s="10">
        <v>8.8059999999999998E-7</v>
      </c>
      <c r="CE36" s="10">
        <v>8.7869999999999995E-7</v>
      </c>
      <c r="CF36" s="10">
        <v>8.7680000000000002E-7</v>
      </c>
      <c r="CG36" s="10">
        <v>8.7489999999999998E-7</v>
      </c>
      <c r="CH36" s="10">
        <v>8.7300000000000005E-7</v>
      </c>
    </row>
    <row r="37" spans="1:86">
      <c r="A37" t="s">
        <v>33</v>
      </c>
      <c r="B37" s="11">
        <v>4.2E-7</v>
      </c>
      <c r="C37" s="10">
        <v>4.9819999999999995E-7</v>
      </c>
      <c r="D37" s="10">
        <v>4.9930000000000003E-7</v>
      </c>
      <c r="E37" s="10">
        <v>5.0040000000000001E-7</v>
      </c>
      <c r="F37" s="10">
        <v>5.0139999999999998E-7</v>
      </c>
      <c r="G37" s="10">
        <v>5.0249999999999995E-7</v>
      </c>
      <c r="H37" s="10">
        <v>5.0360000000000004E-7</v>
      </c>
      <c r="I37" s="10">
        <v>5.0470000000000001E-7</v>
      </c>
      <c r="J37" s="10">
        <v>5.0579999999999999E-7</v>
      </c>
      <c r="K37" s="10">
        <v>5.0679999999999996E-7</v>
      </c>
      <c r="L37" s="10">
        <v>5.0790000000000004E-7</v>
      </c>
      <c r="M37" s="10">
        <v>5.0900000000000002E-7</v>
      </c>
      <c r="N37" s="10">
        <v>5.101E-7</v>
      </c>
      <c r="O37" s="10">
        <v>5.1119999999999997E-7</v>
      </c>
      <c r="P37" s="10">
        <v>5.1229999999999995E-7</v>
      </c>
      <c r="Q37" s="10">
        <v>5.1340000000000003E-7</v>
      </c>
      <c r="R37" s="10">
        <v>5.1450000000000001E-7</v>
      </c>
      <c r="S37" s="10">
        <v>5.1549999999999998E-7</v>
      </c>
      <c r="T37" s="10">
        <v>5.1659999999999995E-7</v>
      </c>
      <c r="U37" s="10">
        <v>5.1770000000000004E-7</v>
      </c>
      <c r="V37" s="10">
        <v>5.1870000000000001E-7</v>
      </c>
      <c r="W37" s="10">
        <v>5.1979999999999998E-7</v>
      </c>
      <c r="X37" s="10">
        <v>5.2089999999999996E-7</v>
      </c>
      <c r="Y37" s="10">
        <v>5.2190000000000003E-7</v>
      </c>
      <c r="Z37" s="10">
        <v>5.229E-7</v>
      </c>
      <c r="AA37" s="10">
        <v>5.2399999999999998E-7</v>
      </c>
      <c r="AB37" s="10">
        <v>5.2499999999999995E-7</v>
      </c>
      <c r="AC37" s="10">
        <v>5.2600000000000002E-7</v>
      </c>
      <c r="AD37" s="10">
        <v>5.2699999999999999E-7</v>
      </c>
      <c r="AE37" s="10">
        <v>5.2799999999999996E-7</v>
      </c>
      <c r="AF37" s="10">
        <v>5.2900000000000004E-7</v>
      </c>
      <c r="AG37" s="10">
        <v>5.3000000000000001E-7</v>
      </c>
      <c r="AH37" s="10">
        <v>5.3089999999999997E-7</v>
      </c>
      <c r="AI37" s="10">
        <v>5.3180000000000004E-7</v>
      </c>
      <c r="AJ37" s="10">
        <v>5.3280000000000001E-7</v>
      </c>
      <c r="AK37" s="10">
        <v>5.3369999999999997E-7</v>
      </c>
      <c r="AL37" s="10">
        <v>5.3460000000000004E-7</v>
      </c>
      <c r="AM37" s="10">
        <v>5.355E-7</v>
      </c>
      <c r="AN37" s="10">
        <v>5.3639999999999996E-7</v>
      </c>
      <c r="AO37" s="10">
        <v>5.3720000000000002E-7</v>
      </c>
      <c r="AP37" s="10">
        <v>5.3809999999999998E-7</v>
      </c>
      <c r="AQ37" s="10">
        <v>5.3900000000000005E-7</v>
      </c>
      <c r="AR37" s="10">
        <v>5.398E-7</v>
      </c>
      <c r="AS37" s="10">
        <v>5.4059999999999996E-7</v>
      </c>
      <c r="AT37" s="10">
        <v>5.4150000000000002E-7</v>
      </c>
      <c r="AU37" s="10">
        <v>5.4229999999999998E-7</v>
      </c>
      <c r="AV37" s="10">
        <v>5.4310000000000004E-7</v>
      </c>
      <c r="AW37" s="10">
        <v>5.4389999999999999E-7</v>
      </c>
      <c r="AX37" s="10">
        <v>5.4460000000000005E-7</v>
      </c>
      <c r="AY37" s="10">
        <v>5.454E-7</v>
      </c>
      <c r="AZ37" s="10">
        <v>5.4610000000000005E-7</v>
      </c>
      <c r="BA37" s="10">
        <v>5.4690000000000001E-7</v>
      </c>
      <c r="BB37" s="10">
        <v>5.4759999999999995E-7</v>
      </c>
      <c r="BC37" s="10">
        <v>5.4830000000000001E-7</v>
      </c>
      <c r="BD37" s="10">
        <v>5.4899999999999995E-7</v>
      </c>
      <c r="BE37" s="10">
        <v>5.4970000000000001E-7</v>
      </c>
      <c r="BF37" s="10">
        <v>5.5039999999999995E-7</v>
      </c>
      <c r="BG37" s="10">
        <v>5.511E-7</v>
      </c>
      <c r="BH37" s="10">
        <v>5.5170000000000005E-7</v>
      </c>
      <c r="BI37" s="10">
        <v>5.524E-7</v>
      </c>
      <c r="BJ37" s="10">
        <v>5.5300000000000004E-7</v>
      </c>
      <c r="BK37" s="10">
        <v>5.5359999999999998E-7</v>
      </c>
      <c r="BL37" s="10">
        <v>5.5420000000000003E-7</v>
      </c>
      <c r="BM37" s="10">
        <v>5.5479999999999997E-7</v>
      </c>
      <c r="BN37" s="10">
        <v>5.5540000000000001E-7</v>
      </c>
      <c r="BO37" s="10">
        <v>5.5599999999999995E-7</v>
      </c>
      <c r="BP37" s="10">
        <v>5.5659999999999999E-7</v>
      </c>
      <c r="BQ37" s="10">
        <v>5.5710000000000003E-7</v>
      </c>
      <c r="BR37" s="10">
        <v>5.5769999999999997E-7</v>
      </c>
      <c r="BS37" s="10">
        <v>5.5820000000000001E-7</v>
      </c>
      <c r="BT37" s="10">
        <v>5.5870000000000005E-7</v>
      </c>
      <c r="BU37" s="10">
        <v>5.5929999999999999E-7</v>
      </c>
      <c r="BV37" s="10">
        <v>5.5980000000000002E-7</v>
      </c>
      <c r="BW37" s="10">
        <v>5.6029999999999995E-7</v>
      </c>
      <c r="BX37" s="10">
        <v>5.6079999999999999E-7</v>
      </c>
      <c r="BY37" s="10">
        <v>5.6130000000000003E-7</v>
      </c>
      <c r="BZ37" s="10">
        <v>5.6179999999999996E-7</v>
      </c>
      <c r="CA37" s="10">
        <v>5.623E-7</v>
      </c>
      <c r="CB37" s="10">
        <v>5.6280000000000004E-7</v>
      </c>
      <c r="CC37" s="10">
        <v>5.6329999999999997E-7</v>
      </c>
      <c r="CD37" s="10">
        <v>5.6380000000000001E-7</v>
      </c>
      <c r="CE37" s="10">
        <v>5.6430000000000004E-7</v>
      </c>
      <c r="CF37" s="10">
        <v>5.6479999999999998E-7</v>
      </c>
      <c r="CG37" s="10">
        <v>5.6520000000000001E-7</v>
      </c>
      <c r="CH37" s="10">
        <v>5.6570000000000004E-7</v>
      </c>
    </row>
    <row r="38" spans="1:86">
      <c r="A38" t="s">
        <v>34</v>
      </c>
      <c r="B38" s="11">
        <v>8.3559999999999999E-13</v>
      </c>
      <c r="C38" s="10">
        <v>4.0190000000000003E-9</v>
      </c>
      <c r="D38" s="10">
        <v>4.0009999999999997E-9</v>
      </c>
      <c r="E38" s="10">
        <v>3.983E-9</v>
      </c>
      <c r="F38" s="10">
        <v>3.964E-9</v>
      </c>
      <c r="G38" s="10">
        <v>3.9439999999999996E-9</v>
      </c>
      <c r="H38" s="10">
        <v>3.9229999999999998E-9</v>
      </c>
      <c r="I38" s="10">
        <v>3.902E-9</v>
      </c>
      <c r="J38" s="10">
        <v>3.8799999999999998E-9</v>
      </c>
      <c r="K38" s="10">
        <v>3.8570000000000002E-9</v>
      </c>
      <c r="L38" s="10">
        <v>3.8339999999999998E-9</v>
      </c>
      <c r="M38" s="10">
        <v>3.8099999999999999E-9</v>
      </c>
      <c r="N38" s="10">
        <v>3.786E-9</v>
      </c>
      <c r="O38" s="10">
        <v>3.7609999999999997E-9</v>
      </c>
      <c r="P38" s="10">
        <v>3.7360000000000003E-9</v>
      </c>
      <c r="Q38" s="10">
        <v>3.7099999999999998E-9</v>
      </c>
      <c r="R38" s="10">
        <v>3.6830000000000002E-9</v>
      </c>
      <c r="S38" s="10">
        <v>3.654E-9</v>
      </c>
      <c r="T38" s="10">
        <v>3.6220000000000001E-9</v>
      </c>
      <c r="U38" s="10">
        <v>3.5870000000000001E-9</v>
      </c>
      <c r="V38" s="10">
        <v>3.549E-9</v>
      </c>
      <c r="W38" s="10">
        <v>3.5060000000000001E-9</v>
      </c>
      <c r="X38" s="10">
        <v>3.46E-9</v>
      </c>
      <c r="Y38" s="10">
        <v>3.4090000000000001E-9</v>
      </c>
      <c r="Z38" s="10">
        <v>3.3540000000000002E-9</v>
      </c>
      <c r="AA38" s="10">
        <v>3.2949999999999999E-9</v>
      </c>
      <c r="AB38" s="10">
        <v>3.2329999999999999E-9</v>
      </c>
      <c r="AC38" s="10">
        <v>3.1669999999999999E-9</v>
      </c>
      <c r="AD38" s="10">
        <v>3.1E-9</v>
      </c>
      <c r="AE38" s="10">
        <v>3.0319999999999999E-9</v>
      </c>
      <c r="AF38" s="10">
        <v>2.9640000000000001E-9</v>
      </c>
      <c r="AG38" s="10">
        <v>2.8959999999999999E-9</v>
      </c>
      <c r="AH38" s="10">
        <v>2.8290000000000001E-9</v>
      </c>
      <c r="AI38" s="10">
        <v>2.7620000000000002E-9</v>
      </c>
      <c r="AJ38" s="10">
        <v>2.6970000000000001E-9</v>
      </c>
      <c r="AK38" s="10">
        <v>2.6339999999999998E-9</v>
      </c>
      <c r="AL38" s="10">
        <v>2.5709999999999999E-9</v>
      </c>
      <c r="AM38" s="10">
        <v>2.5110000000000001E-9</v>
      </c>
      <c r="AN38" s="10">
        <v>2.4519999999999998E-9</v>
      </c>
      <c r="AO38" s="10">
        <v>2.3950000000000001E-9</v>
      </c>
      <c r="AP38" s="10">
        <v>2.3389999999999999E-9</v>
      </c>
      <c r="AQ38" s="10">
        <v>2.2860000000000002E-9</v>
      </c>
      <c r="AR38" s="10">
        <v>2.2339999999999999E-9</v>
      </c>
      <c r="AS38" s="10">
        <v>2.1839999999999999E-9</v>
      </c>
      <c r="AT38" s="10">
        <v>2.1350000000000002E-9</v>
      </c>
      <c r="AU38" s="10">
        <v>2.0879999999999998E-9</v>
      </c>
      <c r="AV38" s="10">
        <v>2.0430000000000001E-9</v>
      </c>
      <c r="AW38" s="10">
        <v>2.0000000000000001E-9</v>
      </c>
      <c r="AX38" s="10">
        <v>1.9580000000000001E-9</v>
      </c>
      <c r="AY38" s="10">
        <v>1.9169999999999999E-9</v>
      </c>
      <c r="AZ38" s="10">
        <v>1.8779999999999999E-9</v>
      </c>
      <c r="BA38" s="10">
        <v>1.8400000000000001E-9</v>
      </c>
      <c r="BB38" s="10">
        <v>1.8030000000000001E-9</v>
      </c>
      <c r="BC38" s="10">
        <v>1.767E-9</v>
      </c>
      <c r="BD38" s="10">
        <v>1.7329999999999999E-9</v>
      </c>
      <c r="BE38" s="10">
        <v>1.6999999999999999E-9</v>
      </c>
      <c r="BF38" s="10">
        <v>1.668E-9</v>
      </c>
      <c r="BG38" s="10">
        <v>1.637E-9</v>
      </c>
      <c r="BH38" s="10">
        <v>1.606E-9</v>
      </c>
      <c r="BI38" s="10">
        <v>1.577E-9</v>
      </c>
      <c r="BJ38" s="10">
        <v>1.5489999999999999E-9</v>
      </c>
      <c r="BK38" s="10">
        <v>1.521E-9</v>
      </c>
      <c r="BL38" s="10">
        <v>1.4949999999999999E-9</v>
      </c>
      <c r="BM38" s="10">
        <v>1.469E-9</v>
      </c>
      <c r="BN38" s="10">
        <v>1.4430000000000001E-9</v>
      </c>
      <c r="BO38" s="10">
        <v>1.419E-9</v>
      </c>
      <c r="BP38" s="10">
        <v>1.395E-9</v>
      </c>
      <c r="BQ38" s="10">
        <v>1.372E-9</v>
      </c>
      <c r="BR38" s="10">
        <v>1.349E-9</v>
      </c>
      <c r="BS38" s="10">
        <v>1.328E-9</v>
      </c>
      <c r="BT38" s="10">
        <v>1.306E-9</v>
      </c>
      <c r="BU38" s="10">
        <v>1.285E-9</v>
      </c>
      <c r="BV38" s="10">
        <v>1.2650000000000001E-9</v>
      </c>
      <c r="BW38" s="10">
        <v>1.2449999999999999E-9</v>
      </c>
      <c r="BX38" s="10">
        <v>1.2259999999999999E-9</v>
      </c>
      <c r="BY38" s="10">
        <v>1.2070000000000001E-9</v>
      </c>
      <c r="BZ38" s="10">
        <v>1.188E-9</v>
      </c>
      <c r="CA38" s="10">
        <v>1.1700000000000001E-9</v>
      </c>
      <c r="CB38" s="10">
        <v>1.152E-9</v>
      </c>
      <c r="CC38" s="10">
        <v>1.1349999999999999E-9</v>
      </c>
      <c r="CD38" s="10">
        <v>1.1180000000000001E-9</v>
      </c>
      <c r="CE38" s="10">
        <v>1.101E-9</v>
      </c>
      <c r="CF38" s="10">
        <v>1.0850000000000001E-9</v>
      </c>
      <c r="CG38" s="10">
        <v>1.0689999999999999E-9</v>
      </c>
      <c r="CH38" s="10">
        <v>1.0540000000000001E-9</v>
      </c>
    </row>
    <row r="39" spans="1:86">
      <c r="A39" t="s">
        <v>35</v>
      </c>
      <c r="B39" s="11">
        <v>0</v>
      </c>
      <c r="C39" s="10">
        <v>9.0029999999999998E-10</v>
      </c>
      <c r="D39" s="10">
        <v>9.3920000000000002E-10</v>
      </c>
      <c r="E39" s="10">
        <v>9.778999999999999E-10</v>
      </c>
      <c r="F39" s="10">
        <v>1.016E-9</v>
      </c>
      <c r="G39" s="10">
        <v>1.055E-9</v>
      </c>
      <c r="H39" s="10">
        <v>1.092E-9</v>
      </c>
      <c r="I39" s="10">
        <v>1.126E-9</v>
      </c>
      <c r="J39" s="10">
        <v>1.159E-9</v>
      </c>
      <c r="K39" s="10">
        <v>1.19E-9</v>
      </c>
      <c r="L39" s="10">
        <v>1.2199999999999999E-9</v>
      </c>
      <c r="M39" s="10">
        <v>1.248E-9</v>
      </c>
      <c r="N39" s="10">
        <v>1.275E-9</v>
      </c>
      <c r="O39" s="10">
        <v>1.301E-9</v>
      </c>
      <c r="P39" s="10">
        <v>1.326E-9</v>
      </c>
      <c r="Q39" s="10">
        <v>1.3500000000000001E-9</v>
      </c>
      <c r="R39" s="10">
        <v>1.374E-9</v>
      </c>
      <c r="S39" s="10">
        <v>1.3959999999999999E-9</v>
      </c>
      <c r="T39" s="10">
        <v>1.4180000000000001E-9</v>
      </c>
      <c r="U39" s="10">
        <v>1.4390000000000001E-9</v>
      </c>
      <c r="V39" s="10">
        <v>1.4599999999999999E-9</v>
      </c>
      <c r="W39" s="10">
        <v>1.4800000000000001E-9</v>
      </c>
      <c r="X39" s="10">
        <v>1.5E-9</v>
      </c>
      <c r="Y39" s="10">
        <v>1.519E-9</v>
      </c>
      <c r="Z39" s="10">
        <v>1.5380000000000001E-9</v>
      </c>
      <c r="AA39" s="10">
        <v>1.5569999999999999E-9</v>
      </c>
      <c r="AB39" s="10">
        <v>1.575E-9</v>
      </c>
      <c r="AC39" s="10">
        <v>1.5920000000000001E-9</v>
      </c>
      <c r="AD39" s="10">
        <v>1.6089999999999999E-9</v>
      </c>
      <c r="AE39" s="10">
        <v>1.6250000000000001E-9</v>
      </c>
      <c r="AF39" s="10">
        <v>1.641E-9</v>
      </c>
      <c r="AG39" s="10">
        <v>1.6560000000000001E-9</v>
      </c>
      <c r="AH39" s="10">
        <v>1.6709999999999999E-9</v>
      </c>
      <c r="AI39" s="10">
        <v>1.686E-9</v>
      </c>
      <c r="AJ39" s="10">
        <v>1.701E-9</v>
      </c>
      <c r="AK39" s="10">
        <v>1.715E-9</v>
      </c>
      <c r="AL39" s="10">
        <v>1.7289999999999999E-9</v>
      </c>
      <c r="AM39" s="10">
        <v>1.742E-9</v>
      </c>
      <c r="AN39" s="10">
        <v>1.7539999999999999E-9</v>
      </c>
      <c r="AO39" s="10">
        <v>1.765E-9</v>
      </c>
      <c r="AP39" s="10">
        <v>1.775E-9</v>
      </c>
      <c r="AQ39" s="10">
        <v>1.7849999999999999E-9</v>
      </c>
      <c r="AR39" s="10">
        <v>1.794E-9</v>
      </c>
      <c r="AS39" s="10">
        <v>1.802E-9</v>
      </c>
      <c r="AT39" s="10">
        <v>1.81E-9</v>
      </c>
      <c r="AU39" s="10">
        <v>1.817E-9</v>
      </c>
      <c r="AV39" s="10">
        <v>1.8239999999999999E-9</v>
      </c>
      <c r="AW39" s="10">
        <v>1.831E-9</v>
      </c>
      <c r="AX39" s="10">
        <v>1.8380000000000001E-9</v>
      </c>
      <c r="AY39" s="10">
        <v>1.8449999999999999E-9</v>
      </c>
      <c r="AZ39" s="10">
        <v>1.852E-9</v>
      </c>
      <c r="BA39" s="10">
        <v>1.8590000000000001E-9</v>
      </c>
      <c r="BB39" s="10">
        <v>1.8669999999999999E-9</v>
      </c>
      <c r="BC39" s="10">
        <v>1.8739999999999999E-9</v>
      </c>
      <c r="BD39" s="10">
        <v>1.881E-9</v>
      </c>
      <c r="BE39" s="10">
        <v>1.8880000000000001E-9</v>
      </c>
      <c r="BF39" s="10">
        <v>1.8960000000000001E-9</v>
      </c>
      <c r="BG39" s="10">
        <v>1.904E-9</v>
      </c>
      <c r="BH39" s="10">
        <v>1.9129999999999999E-9</v>
      </c>
      <c r="BI39" s="10">
        <v>1.9220000000000002E-9</v>
      </c>
      <c r="BJ39" s="10">
        <v>1.9319999999999999E-9</v>
      </c>
      <c r="BK39" s="10">
        <v>1.9420000000000001E-9</v>
      </c>
      <c r="BL39" s="10">
        <v>1.9530000000000002E-9</v>
      </c>
      <c r="BM39" s="10">
        <v>1.9639999999999998E-9</v>
      </c>
      <c r="BN39" s="10">
        <v>1.9749999999999999E-9</v>
      </c>
      <c r="BO39" s="10">
        <v>1.9880000000000002E-9</v>
      </c>
      <c r="BP39" s="10">
        <v>2.0000000000000001E-9</v>
      </c>
      <c r="BQ39" s="10">
        <v>2.0139999999999999E-9</v>
      </c>
      <c r="BR39" s="10">
        <v>2.028E-9</v>
      </c>
      <c r="BS39" s="10">
        <v>2.0420000000000002E-9</v>
      </c>
      <c r="BT39" s="10">
        <v>2.0569999999999998E-9</v>
      </c>
      <c r="BU39" s="10">
        <v>2.0719999999999999E-9</v>
      </c>
      <c r="BV39" s="10">
        <v>2.0879999999999998E-9</v>
      </c>
      <c r="BW39" s="10">
        <v>2.1040000000000002E-9</v>
      </c>
      <c r="BX39" s="10">
        <v>2.1200000000000001E-9</v>
      </c>
      <c r="BY39" s="10">
        <v>2.137E-9</v>
      </c>
      <c r="BZ39" s="10">
        <v>2.1550000000000001E-9</v>
      </c>
      <c r="CA39" s="10">
        <v>2.1719999999999999E-9</v>
      </c>
      <c r="CB39" s="10">
        <v>2.1900000000000001E-9</v>
      </c>
      <c r="CC39" s="10">
        <v>2.2079999999999998E-9</v>
      </c>
      <c r="CD39" s="10">
        <v>2.2269999999999999E-9</v>
      </c>
      <c r="CE39" s="10">
        <v>2.245E-9</v>
      </c>
      <c r="CF39" s="10">
        <v>2.264E-9</v>
      </c>
      <c r="CG39" s="10">
        <v>2.2830000000000001E-9</v>
      </c>
      <c r="CH39" s="10">
        <v>2.303E-9</v>
      </c>
    </row>
    <row r="41" spans="1:86">
      <c r="A41" t="s">
        <v>40</v>
      </c>
    </row>
    <row r="42" spans="1:86">
      <c r="A42" t="s">
        <v>36</v>
      </c>
      <c r="B42" s="3">
        <v>287.06</v>
      </c>
      <c r="C42" s="3"/>
    </row>
    <row r="43" spans="1:86">
      <c r="A43" t="s">
        <v>31</v>
      </c>
      <c r="B43" s="3">
        <f>8314/(12+2*16)</f>
        <v>188.95454545454547</v>
      </c>
      <c r="C43" s="3"/>
      <c r="E43">
        <f>8314/(0.78*28+0.21*32+0.01*30)</f>
        <v>288.0803880803881</v>
      </c>
    </row>
    <row r="44" spans="1:86">
      <c r="A44" t="s">
        <v>32</v>
      </c>
      <c r="B44" s="3">
        <f>8314/(12+4*1)</f>
        <v>519.625</v>
      </c>
      <c r="C44" s="3"/>
    </row>
    <row r="45" spans="1:86">
      <c r="A45" t="s">
        <v>33</v>
      </c>
      <c r="B45" s="3">
        <f>8314/(14*2+16)</f>
        <v>188.95454545454547</v>
      </c>
      <c r="C45" s="3"/>
    </row>
    <row r="46" spans="1:86">
      <c r="A46" t="s">
        <v>34</v>
      </c>
      <c r="B46" s="3">
        <f>8314/(12+2*35.5+2*19)</f>
        <v>68.710743801652896</v>
      </c>
      <c r="C46" t="s">
        <v>37</v>
      </c>
    </row>
    <row r="47" spans="1:86">
      <c r="A47" t="s">
        <v>35</v>
      </c>
      <c r="B47" s="3">
        <f>8314/(12+2+19+12+3*19)</f>
        <v>81.509803921568633</v>
      </c>
      <c r="C47" t="s">
        <v>38</v>
      </c>
    </row>
    <row r="49" spans="1:3">
      <c r="A49" t="s">
        <v>39</v>
      </c>
    </row>
    <row r="50" spans="1:3">
      <c r="A50" t="s">
        <v>31</v>
      </c>
      <c r="B50" s="3">
        <f>B43/$B$42</f>
        <v>0.65824059588429407</v>
      </c>
      <c r="C50" s="3"/>
    </row>
    <row r="51" spans="1:3">
      <c r="A51" t="s">
        <v>32</v>
      </c>
      <c r="B51" s="3">
        <f>B44/$B$42</f>
        <v>1.8101616386818087</v>
      </c>
      <c r="C51" s="3"/>
    </row>
    <row r="52" spans="1:3">
      <c r="A52" t="s">
        <v>33</v>
      </c>
      <c r="B52" s="3">
        <f>B45/$B$42</f>
        <v>0.65824059588429407</v>
      </c>
      <c r="C52" s="3"/>
    </row>
    <row r="53" spans="1:3">
      <c r="A53" t="s">
        <v>34</v>
      </c>
      <c r="B53" s="3">
        <f>B46/$B$42</f>
        <v>0.23936021668519786</v>
      </c>
      <c r="C53" s="3"/>
    </row>
    <row r="54" spans="1:3">
      <c r="A54" t="s">
        <v>35</v>
      </c>
      <c r="B54" s="3">
        <f>B47/$B$42</f>
        <v>0.28394692371479352</v>
      </c>
      <c r="C54" s="3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earlsj</dc:creator>
  <cp:lastModifiedBy>David Leedal</cp:lastModifiedBy>
  <dcterms:created xsi:type="dcterms:W3CDTF">2013-04-05T14:19:27Z</dcterms:created>
  <dcterms:modified xsi:type="dcterms:W3CDTF">2013-04-08T14:28:26Z</dcterms:modified>
</cp:coreProperties>
</file>