
<file path=[Content_Types].xml><?xml version="1.0" encoding="utf-8"?>
<Types xmlns="http://schemas.openxmlformats.org/package/2006/content-types">
  <Default Extension="bin" ContentType="application/vnd.openxmlformats-officedocument.spreadsheetml.printerSettings"/>
  <Override PartName="/xl/styles.xml" ContentType="application/vnd.openxmlformats-officedocument.spreadsheetml.styles+xml"/>
  <Override PartName="/xl/worksheets/sheet9.xml" ContentType="application/vnd.openxmlformats-officedocument.spreadsheetml.worksheet+xml"/>
  <Override PartName="/xl/theme/theme1.xml" ContentType="application/vnd.openxmlformats-officedocument.theme+xml"/>
  <Default Extension="rels" ContentType="application/vnd.openxmlformats-package.relationships+xml"/>
  <Override PartName="/xl/worksheets/sheet7.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revisions/revisionLog46.xml" ContentType="application/vnd.openxmlformats-officedocument.spreadsheetml.revisionLog+xml"/>
  <Override PartName="/xl/worksheets/sheet6.xml" ContentType="application/vnd.openxmlformats-officedocument.spreadsheetml.worksheet+xml"/>
  <Override PartName="/xl/worksheets/sheet8.xml" ContentType="application/vnd.openxmlformats-officedocument.spreadsheetml.worksheet+xml"/>
  <Default Extension="xml" ContentType="application/xml"/>
  <Override PartName="/xl/worksheets/sheet5.xml" ContentType="application/vnd.openxmlformats-officedocument.spreadsheetml.worksheet+xml"/>
  <Override PartName="/xl/worksheets/sheet10.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docProps/app.xml" ContentType="application/vnd.openxmlformats-officedocument.extended-properties+xml"/>
  <Override PartName="/xl/worksheets/sheet3.xml" ContentType="application/vnd.openxmlformats-officedocument.spreadsheetml.worksheet+xml"/>
  <Override PartName="/xl/worksheets/sheet2.xml" ContentType="application/vnd.openxmlformats-officedocument.spreadsheetml.worksheet+xml"/>
  <Override PartName="/xl/revisions/userNames1.xml" ContentType="application/vnd.openxmlformats-officedocument.spreadsheetml.userNames+xml"/>
  <Override PartName="/xl/revisions/revisionHeaders.xml" ContentType="application/vnd.openxmlformats-officedocument.spreadsheetml.revisionHeaders+xml"/>
  <Override PartName="/xl/worksheets/sheet1.xml" ContentType="application/vnd.openxmlformats-officedocument.spreadsheetml.worksheet+xml"/>
  <Override PartName="/xl/comments1.xml" ContentType="application/vnd.openxmlformats-officedocument.spreadsheetml.comments+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210" windowWidth="20730" windowHeight="9870" tabRatio="710" firstSheet="3" activeTab="8"/>
  </bookViews>
  <sheets>
    <sheet name="Tractor" sheetId="1" r:id="rId1"/>
    <sheet name="FieldLoading" sheetId="2" r:id="rId2"/>
    <sheet name="Loading" sheetId="3" r:id="rId3"/>
    <sheet name="Handling" sheetId="4" r:id="rId4"/>
    <sheet name="Grinding" sheetId="5" r:id="rId5"/>
    <sheet name="Chopping" sheetId="6" r:id="rId6"/>
    <sheet name="Drying" sheetId="7" r:id="rId7"/>
    <sheet name="InFieldTransportation" sheetId="8" r:id="rId8"/>
    <sheet name="Transportation" sheetId="9" r:id="rId9"/>
    <sheet name="StorageSmallScale" sheetId="10" r:id="rId10"/>
    <sheet name="StorageProcessing" sheetId="11" r:id="rId11"/>
    <sheet name="StorageSmallScaleProcessing" sheetId="12" r:id="rId12"/>
  </sheets>
  <calcPr calcId="145621"/>
  <customWorkbookViews>
    <customWorkbookView name="Yogendra - Personal View" guid="{806CB607-140A-4856-B826-C6A11DB733D5}" mergeInterval="0" personalView="1" maximized="1" windowWidth="1362" windowHeight="543" tabRatio="710" activeSheetId="9"/>
    <customWorkbookView name="admin - Personal View" guid="{10672E03-0FC8-40E0-9A91-ACCBCA84390B}" mergeInterval="0" personalView="1" maximized="1" xWindow="1" yWindow="1" windowWidth="1916" windowHeight="850" tabRatio="851" activeSheetId="9"/>
  </customWorkbookViews>
</workbook>
</file>

<file path=xl/calcChain.xml><?xml version="1.0" encoding="utf-8"?>
<calcChain xmlns="http://schemas.openxmlformats.org/spreadsheetml/2006/main">
  <c r="C5" i="9" l="1"/>
  <c r="G70" i="9"/>
  <c r="F70" i="9"/>
  <c r="D70" i="9"/>
  <c r="E70" i="9"/>
  <c r="G17" i="9"/>
  <c r="F17" i="9"/>
  <c r="E17" i="9"/>
  <c r="G69" i="9"/>
  <c r="F69" i="9"/>
  <c r="D69" i="9"/>
  <c r="E69" i="9"/>
  <c r="G67" i="9" l="1"/>
  <c r="F67" i="9"/>
  <c r="D67" i="9"/>
  <c r="E68" i="9"/>
  <c r="G64" i="9"/>
  <c r="F64" i="9"/>
  <c r="E64" i="9"/>
  <c r="D64" i="9"/>
  <c r="G63" i="9"/>
  <c r="F63" i="9"/>
  <c r="E63" i="9"/>
  <c r="D63" i="9"/>
  <c r="G60" i="9"/>
  <c r="F60" i="9"/>
  <c r="E60" i="9"/>
  <c r="D60" i="9"/>
  <c r="G59" i="9"/>
  <c r="F59" i="9"/>
  <c r="E59" i="9"/>
  <c r="D59" i="9"/>
  <c r="B17" i="9"/>
  <c r="D17" i="9"/>
  <c r="C17" i="9"/>
  <c r="G186" i="9" l="1"/>
  <c r="F186" i="9"/>
  <c r="E186" i="9"/>
  <c r="D186" i="9"/>
  <c r="C186" i="9"/>
  <c r="G182" i="9"/>
  <c r="F182" i="9"/>
  <c r="E182" i="9"/>
  <c r="D182" i="9"/>
  <c r="G176" i="9"/>
  <c r="F176" i="9"/>
  <c r="E176" i="9"/>
  <c r="D176" i="9"/>
  <c r="G169" i="9"/>
  <c r="F169" i="9"/>
  <c r="E169" i="9"/>
  <c r="D169" i="9"/>
  <c r="G148" i="9"/>
  <c r="F148" i="9"/>
  <c r="E148" i="9"/>
  <c r="D148" i="9"/>
  <c r="C148" i="9"/>
  <c r="G144" i="9"/>
  <c r="F144" i="9"/>
  <c r="E144" i="9"/>
  <c r="D144" i="9"/>
  <c r="G138" i="9"/>
  <c r="F138" i="9"/>
  <c r="E138" i="9"/>
  <c r="D138" i="9"/>
  <c r="G131" i="9"/>
  <c r="F131" i="9"/>
  <c r="E131" i="9"/>
  <c r="D131" i="9"/>
  <c r="I23" i="8" l="1"/>
  <c r="H23" i="8"/>
  <c r="G23" i="8"/>
  <c r="F23" i="8"/>
  <c r="E23" i="8"/>
  <c r="D23" i="8"/>
  <c r="C23" i="8"/>
  <c r="B23" i="8"/>
  <c r="H19" i="8"/>
  <c r="G19" i="8"/>
  <c r="F19" i="8"/>
  <c r="H13" i="8"/>
  <c r="G13" i="8"/>
  <c r="F13" i="8"/>
  <c r="H6" i="8"/>
  <c r="G6" i="8"/>
  <c r="F6" i="8"/>
  <c r="K28" i="6"/>
  <c r="C20" i="6"/>
  <c r="B20" i="6"/>
  <c r="C7" i="6"/>
  <c r="B7" i="6"/>
  <c r="D14" i="5"/>
  <c r="C14" i="5"/>
  <c r="B14" i="5"/>
  <c r="I15" i="3"/>
  <c r="H15" i="3"/>
  <c r="G15" i="3"/>
  <c r="F15" i="3"/>
  <c r="E15" i="3"/>
  <c r="D15" i="3"/>
  <c r="C15" i="3"/>
  <c r="B15" i="3"/>
  <c r="E10" i="3"/>
  <c r="D10" i="3"/>
  <c r="C10" i="3"/>
  <c r="B10" i="3"/>
  <c r="C10" i="2"/>
  <c r="B10" i="2"/>
  <c r="F23" i="12" l="1"/>
  <c r="E23" i="12"/>
  <c r="D23" i="12"/>
  <c r="F22" i="11"/>
  <c r="E22" i="11"/>
  <c r="D22" i="11"/>
  <c r="E3" i="10" l="1"/>
</calcChain>
</file>

<file path=xl/comments1.xml><?xml version="1.0" encoding="utf-8"?>
<comments xmlns="http://schemas.openxmlformats.org/spreadsheetml/2006/main">
  <authors>
    <author>Yogendra</author>
  </authors>
  <commentList>
    <comment ref="E67" authorId="0" guid="{44403BC7-F6CB-4DA5-929C-32BF2AA0E817}">
      <text>
        <r>
          <rPr>
            <b/>
            <sz val="9"/>
            <color indexed="81"/>
            <rFont val="Tahoma"/>
            <family val="2"/>
          </rPr>
          <t xml:space="preserve">This is the current cost of an Askhol Layland truck with the capacity of approximately 9 ton
</t>
        </r>
      </text>
    </comment>
  </commentList>
</comments>
</file>

<file path=xl/sharedStrings.xml><?xml version="1.0" encoding="utf-8"?>
<sst xmlns="http://schemas.openxmlformats.org/spreadsheetml/2006/main" count="615" uniqueCount="223">
  <si>
    <t>DryMatterLoss</t>
  </si>
  <si>
    <t>StorageCost</t>
  </si>
  <si>
    <t>fraction</t>
  </si>
  <si>
    <t>Capacity</t>
  </si>
  <si>
    <t>AreaMaximum</t>
  </si>
  <si>
    <t>sq m</t>
  </si>
  <si>
    <t>Height</t>
  </si>
  <si>
    <t>meter</t>
  </si>
  <si>
    <t>TotalCost</t>
  </si>
  <si>
    <t>PurchaseCost</t>
  </si>
  <si>
    <t>VariableCost</t>
  </si>
  <si>
    <t>INR/sq-meter-year</t>
  </si>
  <si>
    <t>PurchasePrice</t>
  </si>
  <si>
    <t>$</t>
  </si>
  <si>
    <t>OperatingCost</t>
  </si>
  <si>
    <t>$/hour</t>
  </si>
  <si>
    <t>AnnualInterest</t>
  </si>
  <si>
    <t>IHT</t>
  </si>
  <si>
    <t>DesignCapacity</t>
  </si>
  <si>
    <t>Mg/hour</t>
  </si>
  <si>
    <t>CorrectedThroughput</t>
  </si>
  <si>
    <t>-</t>
  </si>
  <si>
    <t>BaseMoisture</t>
  </si>
  <si>
    <t>Efficiency</t>
  </si>
  <si>
    <t>BulkDensity</t>
  </si>
  <si>
    <t>Mg/cubic meter</t>
  </si>
  <si>
    <t>BasePower</t>
  </si>
  <si>
    <t>hp</t>
  </si>
  <si>
    <t>BaseHeatEnergy</t>
  </si>
  <si>
    <t>KW</t>
  </si>
  <si>
    <t>CorrectedEMPower</t>
  </si>
  <si>
    <t>FuelConsumption</t>
  </si>
  <si>
    <t>gallons/hour</t>
  </si>
  <si>
    <t>CorrectedEnergy</t>
  </si>
  <si>
    <t>BaseParticleSize</t>
  </si>
  <si>
    <t>ParticleSize</t>
  </si>
  <si>
    <t>SizeReductionStrengthIndex</t>
  </si>
  <si>
    <t>MoistureContent</t>
  </si>
  <si>
    <t>BiomassLoss</t>
  </si>
  <si>
    <t>BaseMoistureIn</t>
  </si>
  <si>
    <t>BaseMoistureOut</t>
  </si>
  <si>
    <t>PelletDiameter</t>
  </si>
  <si>
    <t>PelletabilityIndex</t>
  </si>
  <si>
    <t>Dryability</t>
  </si>
  <si>
    <t>InputForm</t>
  </si>
  <si>
    <t>OutputForm</t>
  </si>
  <si>
    <t>Stationary</t>
  </si>
  <si>
    <t>Mobile</t>
  </si>
  <si>
    <t xml:space="preserve">read chapter 1 of the following chapter to see the dryer options : http://books.google.co.in/books?hl=en&amp;lr=&amp;id=qx-BaufhXKoC&amp;oi=fnd&amp;pg=PR9&amp;dq=drying+of+grains+machine&amp;ots=X4P-NSj4Q7&amp;sig=Cmq8prTaU44Z78n6pCMusb-hIvc#v=onepage&amp;q=drying%20of%20grains%20machine&amp;f=false </t>
  </si>
  <si>
    <t>Cross-flow</t>
  </si>
  <si>
    <t>For drying facility at the small scale storage, full-bin, layer and column is being considered and for processing at large scale,  cross-flow, counter-flow and mixed-flow is considered. Ofcoursem since I am taking dummy data, future modeler can take any of the drying system depending on the availablility of data</t>
  </si>
  <si>
    <t>Layer</t>
  </si>
  <si>
    <t>Column</t>
  </si>
  <si>
    <t>Counter-flow</t>
  </si>
  <si>
    <t>Mixed-flow</t>
  </si>
  <si>
    <t>Full-bin</t>
  </si>
  <si>
    <t>45HP</t>
  </si>
  <si>
    <t>85HP</t>
  </si>
  <si>
    <t>100HP</t>
  </si>
  <si>
    <t>120HP</t>
  </si>
  <si>
    <t>160HP</t>
  </si>
  <si>
    <t>200HP</t>
  </si>
  <si>
    <t>250HP</t>
  </si>
  <si>
    <t>350HP</t>
  </si>
  <si>
    <t>450HP</t>
  </si>
  <si>
    <t>550HP</t>
  </si>
  <si>
    <t>Horsepower</t>
  </si>
  <si>
    <t>BiomassShare</t>
  </si>
  <si>
    <t>Biomass form</t>
  </si>
  <si>
    <t>Harvested</t>
  </si>
  <si>
    <t>Bale</t>
  </si>
  <si>
    <t>Chopped</t>
  </si>
  <si>
    <t>Ground</t>
  </si>
  <si>
    <t>Pellet</t>
  </si>
  <si>
    <t>Throughput</t>
  </si>
  <si>
    <t>TractorHorsePower</t>
  </si>
  <si>
    <t>TractorOperartingCost</t>
  </si>
  <si>
    <t>TractorFuelConsumption</t>
  </si>
  <si>
    <t>TractorIHT</t>
  </si>
  <si>
    <t>TractorAnnualInterest</t>
  </si>
  <si>
    <t>cubic meter</t>
  </si>
  <si>
    <t>ContractorIndicator</t>
  </si>
  <si>
    <t>Loader_1_Row</t>
  </si>
  <si>
    <t>Loader_2_Row</t>
  </si>
  <si>
    <t>$/hr</t>
  </si>
  <si>
    <t>$/year</t>
  </si>
  <si>
    <t>Mg</t>
  </si>
  <si>
    <t>square km/hour</t>
  </si>
  <si>
    <t>minutes</t>
  </si>
  <si>
    <t>Loss</t>
  </si>
  <si>
    <t>binary</t>
  </si>
  <si>
    <t>kW</t>
  </si>
  <si>
    <t>Wheel_Loader_Bucket</t>
  </si>
  <si>
    <t>Wheel_Loader_Bucket_Chop</t>
  </si>
  <si>
    <t>Wheel_Loader_Bucket_Ground</t>
  </si>
  <si>
    <t>Wheel_Loader_Bucket_Pellet</t>
  </si>
  <si>
    <t>Wheel_Loader_Bale</t>
  </si>
  <si>
    <t>Telescopic_Bale_Loader</t>
  </si>
  <si>
    <t>Telescopic_Bale_Stacker</t>
  </si>
  <si>
    <t>Skid_Steer</t>
  </si>
  <si>
    <t>BucketVolume</t>
  </si>
  <si>
    <t>LoadDensity</t>
  </si>
  <si>
    <t>Mg/Cubic meter</t>
  </si>
  <si>
    <t>BalesPerLoad</t>
  </si>
  <si>
    <t>units</t>
  </si>
  <si>
    <t>LoadWeightLimit</t>
  </si>
  <si>
    <t>LoadingTime</t>
  </si>
  <si>
    <t>UnloadingTime</t>
  </si>
  <si>
    <t>Conveyor_Belt</t>
  </si>
  <si>
    <t>Conveyor_Chain</t>
  </si>
  <si>
    <t>Conveyor_Screw</t>
  </si>
  <si>
    <t>Conveyor_Elevator</t>
  </si>
  <si>
    <t>Conveyor_Pneumatic</t>
  </si>
  <si>
    <t>Cyclone</t>
  </si>
  <si>
    <t>Surge_Bin</t>
  </si>
  <si>
    <t>ConveyorLength</t>
  </si>
  <si>
    <t>Inclination</t>
  </si>
  <si>
    <t>angle</t>
  </si>
  <si>
    <t>ParticleDensity</t>
  </si>
  <si>
    <t>BulkPorocity</t>
  </si>
  <si>
    <t>Tub_Grinder</t>
  </si>
  <si>
    <t>Hammer_Mill</t>
  </si>
  <si>
    <t>Rotary_Knife_Mill</t>
  </si>
  <si>
    <t>SizeReduction_LinearKnife</t>
  </si>
  <si>
    <t>SizeReduction_Chipper</t>
  </si>
  <si>
    <t>Chopper_Pull</t>
  </si>
  <si>
    <t>Contractor_SP</t>
  </si>
  <si>
    <t>CorrectedDesignCapacity</t>
  </si>
  <si>
    <t>Dryer</t>
  </si>
  <si>
    <t>DryingTemperature</t>
  </si>
  <si>
    <t>C</t>
  </si>
  <si>
    <t>Airflow</t>
  </si>
  <si>
    <t>cubic meter per minute</t>
  </si>
  <si>
    <t>DryParticleDensity</t>
  </si>
  <si>
    <t>BedDepth</t>
  </si>
  <si>
    <t>DryingConstantFactor</t>
  </si>
  <si>
    <t>ElectricPower</t>
  </si>
  <si>
    <t>PriceOfElectricity</t>
  </si>
  <si>
    <t>$/kWh</t>
  </si>
  <si>
    <t>FuelPrice</t>
  </si>
  <si>
    <t>$/GJ</t>
  </si>
  <si>
    <t>Fuel</t>
  </si>
  <si>
    <t>Cart_Bulk_Transport</t>
  </si>
  <si>
    <t>Cart_Chop_Transport</t>
  </si>
  <si>
    <t>Wagon_Forage_Transport</t>
  </si>
  <si>
    <t>Truck_Box_Bulk</t>
  </si>
  <si>
    <t>Trailer_GooseNeck_BaleTranport</t>
  </si>
  <si>
    <t>Trailer_Auto_BaleTransport</t>
  </si>
  <si>
    <t>Stinger_Bale</t>
  </si>
  <si>
    <t>Transport_Loafer</t>
  </si>
  <si>
    <t>AnnualFixedCost</t>
  </si>
  <si>
    <t>Volume</t>
  </si>
  <si>
    <t>BaleSize</t>
  </si>
  <si>
    <t>BaleDensity</t>
  </si>
  <si>
    <t>NumberOfBales</t>
  </si>
  <si>
    <t>LoadFactor</t>
  </si>
  <si>
    <t>BaleLoadingTime</t>
  </si>
  <si>
    <t>LoadingEfficiency</t>
  </si>
  <si>
    <t>SpeedLoaded</t>
  </si>
  <si>
    <t>SpeedEmpty</t>
  </si>
  <si>
    <t>TravelEfficiency</t>
  </si>
  <si>
    <t>BaleUnloadingTime</t>
  </si>
  <si>
    <t>UnloadingEfficiency</t>
  </si>
  <si>
    <t>Power</t>
  </si>
  <si>
    <t>MaximumLoad</t>
  </si>
  <si>
    <t>DistanceMinimum</t>
  </si>
  <si>
    <t>DistanceMaximum</t>
  </si>
  <si>
    <t>WindingFactor</t>
  </si>
  <si>
    <t>NumberOfOperator</t>
  </si>
  <si>
    <t>InFieldIndicator</t>
  </si>
  <si>
    <t>LongDistanceIndicator</t>
  </si>
  <si>
    <t>Trailer_Bulk</t>
  </si>
  <si>
    <t>Truck_Flat_Bed</t>
  </si>
  <si>
    <t>Trailer_Flat_Bed_F20</t>
  </si>
  <si>
    <t>Trailer_Flat_Bed_F40</t>
  </si>
  <si>
    <t>Trailer_Container_BaleTransport</t>
  </si>
  <si>
    <t>Kothi_Kucha_House</t>
  </si>
  <si>
    <t>Kothi_Pucca_House</t>
  </si>
  <si>
    <t>Steel_Drums_Pucca_House</t>
  </si>
  <si>
    <t>Granary_plastic_bag</t>
  </si>
  <si>
    <t>NaturalGas</t>
  </si>
  <si>
    <t>kg</t>
  </si>
  <si>
    <t>fraction on an annual basis</t>
  </si>
  <si>
    <t>*Note about the calculation of the dry matter loss</t>
  </si>
  <si>
    <t>The numbers for "Kothi_Kucha_House" and "Kothi_Pucca_House" are based on the document "ASSESSMENT OF PRE AND POST HARVEST LOSSES OF WHEAT AND SOYBEAN IN MADHYA PRADESH"</t>
  </si>
  <si>
    <t>The numbers are reported on page 60 for the two different modes of storage. Here, the loss numbers are converted into an annual basis using the numbers presented in the table.</t>
  </si>
  <si>
    <t>For example, the annual loss rate for "Kothi_Kucha_House" are calculated as: (9+1.58)/100*(360/192)=0.1983</t>
  </si>
  <si>
    <t>Similar calculation is done for "Kothi_Pucca_House".</t>
  </si>
  <si>
    <t>in INR/kg</t>
  </si>
  <si>
    <t>Rs/(kg.km)</t>
  </si>
  <si>
    <t>TransportCostRate</t>
  </si>
  <si>
    <t>Rs/hr</t>
  </si>
  <si>
    <t>Tractor_Trolley</t>
  </si>
  <si>
    <t>The maximum load of 200 kg for the tractor trolley is based on the information given by the farmer  in Haryana. The number is calculted based on the total product moved to the regional market and the number of trips required.</t>
  </si>
  <si>
    <t>Bulluck_Cart</t>
  </si>
  <si>
    <t>The operating cost for Truck is calculated from the document for year 2002. The total annual cost is first scaled up based on the increase in the diesel cost. Then each truck is assumed to be operated for 10 hours for 300 days in a year. That gives the Rs. per hour rate</t>
  </si>
  <si>
    <t>The TransportCostRate for truck is calculated based on the document for year 2002 and by scaling the number based on the increase in diesel cost.</t>
  </si>
  <si>
    <t>ShortDistanceIndicator</t>
  </si>
  <si>
    <t>MediumDistanceIndicator</t>
  </si>
  <si>
    <t>Truck_9_Ton</t>
  </si>
  <si>
    <t>Truck_5_Ton</t>
  </si>
  <si>
    <t>Truck_16_Ton</t>
  </si>
  <si>
    <t>Truck_27_Ton</t>
  </si>
  <si>
    <t>Rs/year</t>
  </si>
  <si>
    <t>Diesel price</t>
  </si>
  <si>
    <t>Rs/ton-km</t>
  </si>
  <si>
    <t>Rs/kg-km</t>
  </si>
  <si>
    <t>Annual expense</t>
  </si>
  <si>
    <t>Annual operating hours</t>
  </si>
  <si>
    <t>Rs./year</t>
  </si>
  <si>
    <t>Rs./hour</t>
  </si>
  <si>
    <t>The operating cost parameter in Rs./hour (OperatingCost) includes the cost of fuel as well. Therefore, when this parameter is being used, make sure that the cost of diesel fuel is not added during cost calculations</t>
  </si>
  <si>
    <t>Purchase cost</t>
  </si>
  <si>
    <t>Rs</t>
  </si>
  <si>
    <t>Truck price convertor</t>
  </si>
  <si>
    <t>This 1.2265 factor is based on the current cost of Ashok Layland truck, and this factor is used to scale up other costs. The price includes the on-road price by assuming a 10% increase over showroon price</t>
  </si>
  <si>
    <t>The relationship between the purchase price and the annual fixed cost for BioFeed data was considered, and it ranged between 0.05 and 0.057. So an appropriate number is used here.</t>
  </si>
  <si>
    <t>Annual interest (using BioFeed data)</t>
  </si>
  <si>
    <t>Annual interest (using annualization calculations)</t>
  </si>
  <si>
    <t>Annual cost calculator (BioFeed)</t>
  </si>
  <si>
    <t>Annual cost calculator (calculations)</t>
  </si>
  <si>
    <t>Some interest rate and lifetime of equipment is assumed and the conversion factors are taken from Edgar and Himmelblau</t>
  </si>
  <si>
    <t>The cost of the tractor_trolley is obtained from the internet. The costs were around 1.3-1.5 Lakhs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</si>
</sst>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0"/>
      <name val="Arial"/>
      <family val="2"/>
    </font>
    <font>
      <sz val="10"/>
      <name val="Arial"/>
      <family val="2"/>
    </font>
    <font>
      <sz val="10"/>
      <name val="Arial"/>
      <family val="2"/>
    </font>
    <font>
      <b/>
      <sz val="9"/>
      <color indexed="81"/>
      <name val="Tahoma"/>
      <family val="2"/>
    </font>
  </fonts>
  <fills count="8">
    <fill>
      <patternFill patternType="none"/>
    </fill>
    <fill>
      <patternFill patternType="gray125"/>
    </fill>
    <fill>
      <patternFill patternType="solid">
        <fgColor indexed="13"/>
        <bgColor indexed="64"/>
      </patternFill>
    </fill>
    <fill>
      <patternFill patternType="solid">
        <fgColor rgb="FFFFFF00"/>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0"/>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30">
    <xf numFmtId="0" fontId="0" fillId="0" borderId="0" xfId="0"/>
    <xf numFmtId="0" fontId="1"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3" fillId="0" borderId="0" xfId="0" applyFont="1" applyAlignment="1">
      <alignment horizontal="center"/>
    </xf>
    <xf numFmtId="0" fontId="0" fillId="0" borderId="0" xfId="0" applyFill="1" applyAlignment="1">
      <alignment horizontal="center"/>
    </xf>
    <xf numFmtId="0" fontId="0" fillId="0" borderId="0" xfId="0" applyFill="1" applyBorder="1" applyAlignment="1">
      <alignment horizontal="center"/>
    </xf>
    <xf numFmtId="0" fontId="0" fillId="2" borderId="0" xfId="0" applyFill="1" applyAlignment="1">
      <alignment horizontal="center"/>
    </xf>
    <xf numFmtId="0" fontId="0" fillId="2" borderId="0" xfId="0" applyFill="1" applyBorder="1" applyAlignment="1">
      <alignment horizontal="center"/>
    </xf>
    <xf numFmtId="2" fontId="0" fillId="0" borderId="0" xfId="0" applyNumberFormat="1" applyBorder="1" applyAlignment="1">
      <alignment horizontal="center"/>
    </xf>
    <xf numFmtId="2" fontId="0" fillId="0" borderId="0" xfId="0" applyNumberFormat="1" applyAlignment="1">
      <alignment horizontal="center"/>
    </xf>
    <xf numFmtId="0" fontId="0" fillId="0" borderId="0" xfId="0" applyBorder="1" applyAlignment="1">
      <alignment horizontal="center"/>
    </xf>
    <xf numFmtId="0" fontId="0" fillId="0" borderId="0" xfId="0" applyBorder="1"/>
    <xf numFmtId="0" fontId="0" fillId="0" borderId="0" xfId="0" applyFill="1" applyBorder="1"/>
    <xf numFmtId="2" fontId="0" fillId="0" borderId="0" xfId="0" applyNumberFormat="1" applyFill="1" applyBorder="1"/>
    <xf numFmtId="1" fontId="0" fillId="0" borderId="0" xfId="0" applyNumberFormat="1" applyFill="1" applyBorder="1"/>
    <xf numFmtId="0" fontId="4" fillId="0" borderId="0" xfId="0" applyFont="1" applyAlignment="1">
      <alignment horizontal="center"/>
    </xf>
    <xf numFmtId="0" fontId="2" fillId="0" borderId="0" xfId="0" applyFont="1" applyFill="1" applyAlignment="1">
      <alignment horizontal="center"/>
    </xf>
    <xf numFmtId="0" fontId="0" fillId="3" borderId="0" xfId="0" applyFill="1"/>
    <xf numFmtId="0" fontId="0" fillId="4" borderId="0" xfId="0" applyFill="1"/>
    <xf numFmtId="0" fontId="0" fillId="4" borderId="0" xfId="0" applyFill="1" applyAlignment="1">
      <alignment horizontal="center"/>
    </xf>
    <xf numFmtId="0" fontId="0" fillId="5" borderId="0" xfId="0" applyFill="1" applyAlignment="1">
      <alignment horizontal="center"/>
    </xf>
    <xf numFmtId="0" fontId="1" fillId="0" borderId="0" xfId="0" applyFont="1" applyAlignment="1">
      <alignment horizontal="center"/>
    </xf>
    <xf numFmtId="0" fontId="2" fillId="0" borderId="0" xfId="0" applyFont="1" applyAlignment="1">
      <alignment horizontal="left"/>
    </xf>
    <xf numFmtId="0" fontId="0" fillId="6" borderId="0" xfId="0" applyFill="1" applyAlignment="1">
      <alignment horizontal="center"/>
    </xf>
    <xf numFmtId="0" fontId="0" fillId="7" borderId="0" xfId="0" applyFill="1" applyAlignment="1">
      <alignment horizontal="center"/>
    </xf>
    <xf numFmtId="0" fontId="2" fillId="0" borderId="0" xfId="0" applyFont="1" applyFill="1" applyAlignment="1">
      <alignment horizontal="left"/>
    </xf>
    <xf numFmtId="3" fontId="0" fillId="0" borderId="0" xfId="0" applyNumberFormat="1"/>
    <xf numFmtId="0" fontId="3" fillId="4"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revisionHeaders" Target="revisions/revisionHeader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usernames" Target="revisions/userNames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revisions/_rels/revisionHeaders.xml.rels><?xml version="1.0" encoding="UTF-8" standalone="yes"?>
<Relationships xmlns="http://schemas.openxmlformats.org/package/2006/relationships"><Relationship Id="rId116" Type="http://schemas.openxmlformats.org/officeDocument/2006/relationships/revisionLog" Target="revisionLog46.xml"/></Relationships>
</file>

<file path=xl/revisions/revisionHeaders.xml><?xml version="1.0" encoding="utf-8"?>
<headers xmlns="http://schemas.openxmlformats.org/spreadsheetml/2006/main" xmlns:r="http://schemas.openxmlformats.org/officeDocument/2006/relationships" guid="{41242478-D730-4A7A-A281-8543BDB3728C}" diskRevisions="1" revisionId="1141" version="116">
  <header guid="{41242478-D730-4A7A-A281-8543BDB3728C}" dateTime="2014-12-07T00:10:28" maxSheetId="13" userName="Yogendra" r:id="rId116" minRId="1141">
    <sheetIdMap count="12">
      <sheetId val="1"/>
      <sheetId val="2"/>
      <sheetId val="3"/>
      <sheetId val="4"/>
      <sheetId val="5"/>
      <sheetId val="6"/>
      <sheetId val="7"/>
      <sheetId val="8"/>
      <sheetId val="9"/>
      <sheetId val="10"/>
      <sheetId val="11"/>
      <sheetId val="12"/>
    </sheetIdMap>
  </header>
</header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41" sId="9">
    <nc r="I2" t="inlineStr">
      <is>
        <t>Rs</t>
      </is>
    </nc>
  </rcc>
</revisions>
</file>

<file path=xl/revisions/userNames1.xml><?xml version="1.0" encoding="utf-8"?>
<users xmlns="http://schemas.openxmlformats.org/spreadsheetml/2006/main" xmlns:r="http://schemas.openxmlformats.org/officeDocument/2006/relationships"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30"/>
  <sheetViews>
    <sheetView workbookViewId="0">
      <selection activeCell="D22" sqref="D22"/>
    </sheetView>
  </sheetViews>
  <sheetFormatPr defaultRowHeight="15" x14ac:dyDescent="0.25"/>
  <cols>
    <col min="1" max="1" width="30.5703125" customWidth="1"/>
  </cols>
  <sheetData>
    <row r="2" spans="1:15" x14ac:dyDescent="0.25">
      <c r="A2" s="4"/>
      <c r="B2" s="3" t="s">
        <v>56</v>
      </c>
      <c r="C2" s="3" t="s">
        <v>57</v>
      </c>
      <c r="D2" s="3" t="s">
        <v>58</v>
      </c>
      <c r="E2" s="3" t="s">
        <v>59</v>
      </c>
      <c r="F2" s="3" t="s">
        <v>60</v>
      </c>
      <c r="G2" s="3" t="s">
        <v>61</v>
      </c>
      <c r="H2" s="3" t="s">
        <v>62</v>
      </c>
      <c r="I2" s="3" t="s">
        <v>63</v>
      </c>
      <c r="J2" s="3" t="s">
        <v>64</v>
      </c>
      <c r="K2" s="3" t="s">
        <v>65</v>
      </c>
      <c r="L2" s="3"/>
      <c r="M2" s="3"/>
      <c r="N2" s="3"/>
    </row>
    <row r="3" spans="1:15" x14ac:dyDescent="0.25">
      <c r="A3" s="3" t="s">
        <v>12</v>
      </c>
      <c r="B3" s="4">
        <v>19844</v>
      </c>
      <c r="C3" s="4">
        <v>60394</v>
      </c>
      <c r="D3" s="4">
        <v>64241</v>
      </c>
      <c r="E3" s="4">
        <v>71194</v>
      </c>
      <c r="F3" s="4">
        <v>106909</v>
      </c>
      <c r="G3" s="4">
        <v>98787</v>
      </c>
      <c r="H3" s="4">
        <v>88389</v>
      </c>
      <c r="I3" s="4">
        <v>77990</v>
      </c>
      <c r="J3" s="4">
        <v>93588</v>
      </c>
      <c r="K3" s="4">
        <v>109189</v>
      </c>
      <c r="L3" s="4"/>
      <c r="M3" s="4"/>
      <c r="N3" s="4"/>
      <c r="O3" s="5" t="s">
        <v>13</v>
      </c>
    </row>
    <row r="4" spans="1:15" x14ac:dyDescent="0.25">
      <c r="A4" s="3" t="s">
        <v>14</v>
      </c>
      <c r="B4" s="7">
        <v>19.510000000000002</v>
      </c>
      <c r="C4" s="7">
        <v>26.57</v>
      </c>
      <c r="D4" s="7">
        <v>27.87</v>
      </c>
      <c r="E4" s="7">
        <v>29.25</v>
      </c>
      <c r="F4" s="7">
        <v>35.200000000000003</v>
      </c>
      <c r="G4" s="7">
        <v>35.1</v>
      </c>
      <c r="H4" s="12">
        <v>33.35</v>
      </c>
      <c r="I4" s="12">
        <v>31.81</v>
      </c>
      <c r="J4" s="12">
        <v>35.200000000000003</v>
      </c>
      <c r="K4" s="4">
        <v>38.590000000000003</v>
      </c>
      <c r="L4" s="4"/>
      <c r="M4" s="4"/>
      <c r="N4" s="4"/>
      <c r="O4" s="4" t="s">
        <v>15</v>
      </c>
    </row>
    <row r="5" spans="1:15" x14ac:dyDescent="0.25">
      <c r="A5" s="3" t="s">
        <v>16</v>
      </c>
      <c r="B5" s="10">
        <v>1010</v>
      </c>
      <c r="C5" s="10">
        <v>3196</v>
      </c>
      <c r="D5" s="10">
        <v>3463</v>
      </c>
      <c r="E5" s="10">
        <v>3837</v>
      </c>
      <c r="F5" s="10">
        <v>5530</v>
      </c>
      <c r="G5" s="10">
        <v>5110</v>
      </c>
      <c r="H5" s="7">
        <v>4572</v>
      </c>
      <c r="I5" s="7">
        <v>4034</v>
      </c>
      <c r="J5" s="12">
        <v>4841</v>
      </c>
      <c r="K5" s="4">
        <v>5647</v>
      </c>
      <c r="L5" s="4"/>
      <c r="M5" s="4"/>
      <c r="N5" s="4"/>
      <c r="O5" s="4" t="s">
        <v>13</v>
      </c>
    </row>
    <row r="6" spans="1:15" x14ac:dyDescent="0.25">
      <c r="A6" s="3" t="s">
        <v>17</v>
      </c>
      <c r="B6" s="12">
        <v>0.27</v>
      </c>
      <c r="C6" s="7">
        <v>0.88</v>
      </c>
      <c r="D6" s="7">
        <v>0.96</v>
      </c>
      <c r="E6" s="7">
        <v>1.07</v>
      </c>
      <c r="F6" s="7">
        <v>1.4</v>
      </c>
      <c r="G6" s="7">
        <v>1.39</v>
      </c>
      <c r="H6" s="7">
        <v>1.25</v>
      </c>
      <c r="I6" s="7">
        <v>1.1000000000000001</v>
      </c>
      <c r="J6" s="12">
        <v>1.32</v>
      </c>
      <c r="K6" s="4">
        <v>1.54</v>
      </c>
      <c r="L6" s="4"/>
      <c r="M6" s="4"/>
      <c r="N6" s="4"/>
      <c r="O6" s="4" t="s">
        <v>15</v>
      </c>
    </row>
    <row r="7" spans="1:15" x14ac:dyDescent="0.25">
      <c r="A7" s="3" t="s">
        <v>66</v>
      </c>
      <c r="B7" s="12">
        <v>45</v>
      </c>
      <c r="C7" s="7">
        <v>85</v>
      </c>
      <c r="D7" s="7">
        <v>100</v>
      </c>
      <c r="E7" s="7">
        <v>120</v>
      </c>
      <c r="F7" s="7">
        <v>160</v>
      </c>
      <c r="G7" s="7">
        <v>200</v>
      </c>
      <c r="H7" s="7">
        <v>250</v>
      </c>
      <c r="I7" s="7">
        <v>350</v>
      </c>
      <c r="J7" s="12">
        <v>450</v>
      </c>
      <c r="K7" s="4">
        <v>550</v>
      </c>
      <c r="L7" s="4"/>
      <c r="M7" s="4"/>
      <c r="N7" s="4"/>
      <c r="O7" s="4" t="s">
        <v>27</v>
      </c>
    </row>
    <row r="8" spans="1:15" x14ac:dyDescent="0.25">
      <c r="A8" s="3" t="s">
        <v>31</v>
      </c>
      <c r="B8" s="12">
        <v>1.9710000000000001</v>
      </c>
      <c r="C8" s="7">
        <v>3.7229999999999999</v>
      </c>
      <c r="D8" s="7">
        <v>4.38</v>
      </c>
      <c r="E8" s="7">
        <v>5.2560000000000002</v>
      </c>
      <c r="F8" s="7">
        <v>7.008</v>
      </c>
      <c r="G8" s="7">
        <v>8.76</v>
      </c>
      <c r="H8" s="7">
        <v>10.95</v>
      </c>
      <c r="I8" s="7">
        <v>15.33</v>
      </c>
      <c r="J8" s="12">
        <v>19.71</v>
      </c>
      <c r="K8" s="4">
        <v>24.09</v>
      </c>
      <c r="L8" s="4"/>
      <c r="M8" s="4"/>
      <c r="N8" s="4"/>
      <c r="O8" s="4" t="s">
        <v>32</v>
      </c>
    </row>
    <row r="9" spans="1:15" x14ac:dyDescent="0.25">
      <c r="A9" s="3" t="s">
        <v>67</v>
      </c>
      <c r="B9" s="12">
        <v>1</v>
      </c>
      <c r="C9" s="7">
        <v>1</v>
      </c>
      <c r="D9" s="7">
        <v>1</v>
      </c>
      <c r="E9" s="7">
        <v>1</v>
      </c>
      <c r="F9" s="7">
        <v>1</v>
      </c>
      <c r="G9" s="7">
        <v>1</v>
      </c>
      <c r="H9" s="7">
        <v>1</v>
      </c>
      <c r="I9" s="7">
        <v>1</v>
      </c>
      <c r="J9" s="12">
        <v>1</v>
      </c>
      <c r="K9" s="7">
        <v>1</v>
      </c>
      <c r="L9" s="7"/>
      <c r="M9" s="7"/>
      <c r="N9" s="7"/>
      <c r="O9" s="4" t="s">
        <v>2</v>
      </c>
    </row>
    <row r="10" spans="1:15" x14ac:dyDescent="0.25">
      <c r="B10" s="13"/>
      <c r="C10" s="14"/>
      <c r="D10" s="14"/>
      <c r="E10" s="14"/>
      <c r="F10" s="14"/>
      <c r="G10" s="14"/>
      <c r="H10" s="14"/>
      <c r="I10" s="14"/>
      <c r="J10" s="13"/>
    </row>
    <row r="11" spans="1:15" x14ac:dyDescent="0.25">
      <c r="B11" s="13"/>
      <c r="C11" s="14"/>
      <c r="D11" s="14"/>
      <c r="E11" s="14"/>
      <c r="F11" s="14"/>
      <c r="G11" s="14"/>
      <c r="H11" s="15"/>
      <c r="I11" s="14"/>
      <c r="J11" s="13"/>
    </row>
    <row r="12" spans="1:15" x14ac:dyDescent="0.25">
      <c r="B12" s="13"/>
      <c r="C12" s="14"/>
      <c r="D12" s="14"/>
      <c r="E12" s="14"/>
      <c r="F12" s="14"/>
      <c r="G12" s="14"/>
      <c r="H12" s="15"/>
      <c r="I12" s="14"/>
      <c r="J12" s="13"/>
    </row>
    <row r="13" spans="1:15" x14ac:dyDescent="0.25">
      <c r="B13" s="13"/>
      <c r="C13" s="14"/>
      <c r="D13" s="14"/>
      <c r="E13" s="14"/>
      <c r="F13" s="14"/>
      <c r="G13" s="14"/>
      <c r="H13" s="15"/>
      <c r="I13" s="14"/>
      <c r="J13" s="13"/>
    </row>
    <row r="14" spans="1:15" x14ac:dyDescent="0.25">
      <c r="B14" s="13"/>
      <c r="C14" s="14"/>
      <c r="D14" s="14"/>
      <c r="E14" s="14"/>
      <c r="F14" s="14"/>
      <c r="G14" s="14"/>
      <c r="H14" s="16"/>
      <c r="I14" s="14"/>
      <c r="J14" s="13"/>
    </row>
    <row r="15" spans="1:15" x14ac:dyDescent="0.25">
      <c r="B15" s="13"/>
      <c r="C15" s="13"/>
      <c r="D15" s="13"/>
      <c r="E15" s="13"/>
      <c r="F15" s="13"/>
      <c r="G15" s="13"/>
      <c r="H15" s="13"/>
      <c r="I15" s="13"/>
      <c r="J15" s="13"/>
    </row>
    <row r="16" spans="1:15" x14ac:dyDescent="0.25">
      <c r="B16" s="13"/>
      <c r="C16" s="13"/>
      <c r="D16" s="13"/>
      <c r="E16" s="13"/>
      <c r="F16" s="13"/>
      <c r="G16" s="13"/>
      <c r="H16" s="13"/>
      <c r="I16" s="13"/>
      <c r="J16" s="13"/>
    </row>
    <row r="17" spans="1:10" x14ac:dyDescent="0.25">
      <c r="B17" s="13"/>
      <c r="C17" s="13"/>
      <c r="D17" s="13"/>
      <c r="E17" s="13"/>
      <c r="F17" s="13"/>
      <c r="G17" s="13"/>
      <c r="H17" s="13"/>
      <c r="I17" s="13"/>
      <c r="J17" s="13"/>
    </row>
    <row r="25" spans="1:10" x14ac:dyDescent="0.25">
      <c r="A25" s="2" t="s">
        <v>68</v>
      </c>
      <c r="B25" s="2"/>
    </row>
    <row r="26" spans="1:10" x14ac:dyDescent="0.25">
      <c r="A26" s="2" t="s">
        <v>69</v>
      </c>
      <c r="B26" s="2">
        <v>1</v>
      </c>
    </row>
    <row r="27" spans="1:10" x14ac:dyDescent="0.25">
      <c r="A27" s="2" t="s">
        <v>70</v>
      </c>
      <c r="B27" s="2">
        <v>2</v>
      </c>
    </row>
    <row r="28" spans="1:10" x14ac:dyDescent="0.25">
      <c r="A28" s="2" t="s">
        <v>71</v>
      </c>
      <c r="B28" s="2">
        <v>3</v>
      </c>
    </row>
    <row r="29" spans="1:10" x14ac:dyDescent="0.25">
      <c r="A29" s="2" t="s">
        <v>72</v>
      </c>
      <c r="B29" s="2">
        <v>4</v>
      </c>
    </row>
    <row r="30" spans="1:10" x14ac:dyDescent="0.25">
      <c r="A30" s="2" t="s">
        <v>73</v>
      </c>
      <c r="B30" s="2">
        <v>5</v>
      </c>
    </row>
  </sheetData>
  <customSheetViews>
    <customSheetView guid="{806CB607-140A-4856-B826-C6A11DB733D5}">
      <selection activeCell="D22" sqref="D22"/>
      <pageMargins left="0.7" right="0.7" top="0.75" bottom="0.75" header="0.3" footer="0.3"/>
    </customSheetView>
    <customSheetView guid="{10672E03-0FC8-40E0-9A91-ACCBCA84390B}">
      <selection activeCell="D22" sqref="D22"/>
      <pageMargins left="0.7" right="0.7" top="0.75" bottom="0.75" header="0.3" footer="0.3"/>
    </customSheetView>
  </customSheetView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3"/>
  <sheetViews>
    <sheetView workbookViewId="0">
      <selection activeCell="D8" sqref="D8"/>
    </sheetView>
  </sheetViews>
  <sheetFormatPr defaultRowHeight="15" x14ac:dyDescent="0.25"/>
  <cols>
    <col min="1" max="1" width="19.28515625" customWidth="1"/>
    <col min="2" max="2" width="19.85546875" customWidth="1"/>
    <col min="3" max="3" width="19.140625" bestFit="1" customWidth="1"/>
    <col min="4" max="4" width="24.7109375" bestFit="1" customWidth="1"/>
    <col min="5" max="5" width="19.85546875" bestFit="1" customWidth="1"/>
  </cols>
  <sheetData>
    <row r="2" spans="1:7" x14ac:dyDescent="0.25">
      <c r="B2" s="2" t="s">
        <v>176</v>
      </c>
      <c r="C2" s="2" t="s">
        <v>177</v>
      </c>
      <c r="D2" s="2" t="s">
        <v>178</v>
      </c>
      <c r="E2" s="2" t="s">
        <v>179</v>
      </c>
    </row>
    <row r="3" spans="1:7" x14ac:dyDescent="0.25">
      <c r="A3" s="2" t="s">
        <v>0</v>
      </c>
      <c r="B3" s="20">
        <v>0.1983</v>
      </c>
      <c r="C3" s="20">
        <v>0.16639999999999999</v>
      </c>
      <c r="D3" s="20">
        <v>2.0000000000000001E-4</v>
      </c>
      <c r="E3" s="19">
        <f>2.23/132</f>
        <v>1.6893939393939395E-2</v>
      </c>
      <c r="G3" t="s">
        <v>182</v>
      </c>
    </row>
    <row r="4" spans="1:7" x14ac:dyDescent="0.25">
      <c r="A4" s="2" t="s">
        <v>8</v>
      </c>
      <c r="B4">
        <v>110</v>
      </c>
      <c r="C4">
        <v>165</v>
      </c>
      <c r="D4">
        <v>200</v>
      </c>
      <c r="E4" s="19">
        <v>178</v>
      </c>
      <c r="G4" t="s">
        <v>11</v>
      </c>
    </row>
    <row r="5" spans="1:7" x14ac:dyDescent="0.25">
      <c r="A5" s="2" t="s">
        <v>10</v>
      </c>
      <c r="B5">
        <v>10</v>
      </c>
      <c r="C5">
        <v>15</v>
      </c>
      <c r="D5">
        <v>20</v>
      </c>
      <c r="E5" s="19">
        <v>18</v>
      </c>
      <c r="G5" t="s">
        <v>11</v>
      </c>
    </row>
    <row r="6" spans="1:7" x14ac:dyDescent="0.25">
      <c r="A6" s="2" t="s">
        <v>9</v>
      </c>
      <c r="B6">
        <v>100</v>
      </c>
      <c r="C6">
        <v>150</v>
      </c>
      <c r="D6">
        <v>180</v>
      </c>
      <c r="E6" s="19">
        <v>160</v>
      </c>
      <c r="G6" t="s">
        <v>11</v>
      </c>
    </row>
    <row r="7" spans="1:7" x14ac:dyDescent="0.25">
      <c r="A7" s="2" t="s">
        <v>1</v>
      </c>
      <c r="B7" s="20">
        <v>4.82E-2</v>
      </c>
      <c r="C7" s="20">
        <v>3.56E-2</v>
      </c>
      <c r="D7" s="20">
        <v>3.3500000000000002E-2</v>
      </c>
      <c r="E7" s="19">
        <v>1025</v>
      </c>
      <c r="G7" t="s">
        <v>188</v>
      </c>
    </row>
    <row r="8" spans="1:7" x14ac:dyDescent="0.25">
      <c r="A8" s="1" t="s">
        <v>3</v>
      </c>
      <c r="B8">
        <v>0.05</v>
      </c>
      <c r="C8">
        <v>0.05</v>
      </c>
      <c r="D8">
        <v>0.05</v>
      </c>
      <c r="E8" s="19">
        <v>0.05</v>
      </c>
      <c r="G8" t="s">
        <v>2</v>
      </c>
    </row>
    <row r="9" spans="1:7" x14ac:dyDescent="0.25">
      <c r="A9" s="1" t="s">
        <v>4</v>
      </c>
      <c r="B9">
        <v>5000</v>
      </c>
      <c r="C9">
        <v>5000</v>
      </c>
      <c r="D9">
        <v>5000</v>
      </c>
      <c r="E9" s="19">
        <v>5000</v>
      </c>
      <c r="G9" t="s">
        <v>5</v>
      </c>
    </row>
    <row r="10" spans="1:7" x14ac:dyDescent="0.25">
      <c r="A10" s="1" t="s">
        <v>6</v>
      </c>
      <c r="B10">
        <v>3</v>
      </c>
      <c r="C10">
        <v>6</v>
      </c>
      <c r="D10">
        <v>10</v>
      </c>
      <c r="E10" s="19">
        <v>12</v>
      </c>
      <c r="G10" t="s">
        <v>7</v>
      </c>
    </row>
    <row r="19" spans="1:1" x14ac:dyDescent="0.25">
      <c r="A19" t="s">
        <v>183</v>
      </c>
    </row>
    <row r="20" spans="1:1" x14ac:dyDescent="0.25">
      <c r="A20" t="s">
        <v>184</v>
      </c>
    </row>
    <row r="21" spans="1:1" x14ac:dyDescent="0.25">
      <c r="A21" t="s">
        <v>185</v>
      </c>
    </row>
    <row r="22" spans="1:1" x14ac:dyDescent="0.25">
      <c r="A22" t="s">
        <v>186</v>
      </c>
    </row>
    <row r="23" spans="1:1" x14ac:dyDescent="0.25">
      <c r="A23" t="s">
        <v>187</v>
      </c>
    </row>
  </sheetData>
  <customSheetViews>
    <customSheetView guid="{806CB607-140A-4856-B826-C6A11DB733D5}">
      <selection activeCell="D8" sqref="D8"/>
      <pageMargins left="0.7" right="0.7" top="0.75" bottom="0.75" header="0.3" footer="0.3"/>
    </customSheetView>
    <customSheetView guid="{10672E03-0FC8-40E0-9A91-ACCBCA84390B}">
      <selection activeCell="D8" sqref="D8"/>
      <pageMargins left="0.7" right="0.7" top="0.75" bottom="0.75" header="0.3" footer="0.3"/>
    </customSheetView>
  </customSheetView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I28"/>
  <sheetViews>
    <sheetView workbookViewId="0">
      <selection activeCell="C15" sqref="C15"/>
    </sheetView>
  </sheetViews>
  <sheetFormatPr defaultRowHeight="15" x14ac:dyDescent="0.25"/>
  <cols>
    <col min="3" max="3" width="27.5703125" bestFit="1" customWidth="1"/>
    <col min="4" max="4" width="14.7109375" customWidth="1"/>
    <col min="5" max="5" width="16.140625" customWidth="1"/>
    <col min="6" max="6" width="19.42578125" customWidth="1"/>
  </cols>
  <sheetData>
    <row r="2" spans="3:9" x14ac:dyDescent="0.25">
      <c r="D2" t="s">
        <v>48</v>
      </c>
    </row>
    <row r="4" spans="3:9" x14ac:dyDescent="0.25">
      <c r="D4" t="s">
        <v>50</v>
      </c>
    </row>
    <row r="10" spans="3:9" x14ac:dyDescent="0.25">
      <c r="D10" s="3" t="s">
        <v>49</v>
      </c>
      <c r="E10" s="3" t="s">
        <v>53</v>
      </c>
      <c r="F10" s="3" t="s">
        <v>54</v>
      </c>
      <c r="G10" s="3"/>
      <c r="H10" s="3"/>
    </row>
    <row r="11" spans="3:9" x14ac:dyDescent="0.25">
      <c r="C11" s="3" t="s">
        <v>12</v>
      </c>
      <c r="D11" s="4">
        <v>387517</v>
      </c>
      <c r="E11" s="4">
        <v>58681</v>
      </c>
      <c r="F11" s="4">
        <v>83039</v>
      </c>
      <c r="G11" s="4"/>
      <c r="H11" s="4"/>
      <c r="I11" s="5" t="s">
        <v>13</v>
      </c>
    </row>
    <row r="12" spans="3:9" x14ac:dyDescent="0.25">
      <c r="C12" s="3" t="s">
        <v>14</v>
      </c>
      <c r="D12" s="4">
        <v>188.23</v>
      </c>
      <c r="E12" s="4">
        <v>31.65</v>
      </c>
      <c r="F12" s="4">
        <v>43.08</v>
      </c>
      <c r="G12" s="4"/>
      <c r="H12" s="4"/>
      <c r="I12" s="4" t="s">
        <v>15</v>
      </c>
    </row>
    <row r="13" spans="3:9" x14ac:dyDescent="0.25">
      <c r="C13" s="3" t="s">
        <v>16</v>
      </c>
      <c r="D13" s="4">
        <v>21467</v>
      </c>
      <c r="E13" s="4">
        <v>3250</v>
      </c>
      <c r="F13" s="4">
        <v>4600</v>
      </c>
      <c r="G13" s="6"/>
      <c r="H13" s="6"/>
      <c r="I13" s="4" t="s">
        <v>13</v>
      </c>
    </row>
    <row r="14" spans="3:9" x14ac:dyDescent="0.25">
      <c r="C14" s="3" t="s">
        <v>17</v>
      </c>
      <c r="D14" s="4">
        <v>5.2</v>
      </c>
      <c r="E14" s="4">
        <v>0.79</v>
      </c>
      <c r="F14" s="4">
        <v>1.1200000000000001</v>
      </c>
      <c r="G14" s="6"/>
      <c r="H14" s="6"/>
      <c r="I14" s="4" t="s">
        <v>15</v>
      </c>
    </row>
    <row r="15" spans="3:9" x14ac:dyDescent="0.25">
      <c r="C15" s="3" t="s">
        <v>18</v>
      </c>
      <c r="D15" s="4">
        <v>36.28</v>
      </c>
      <c r="E15" s="4">
        <v>4.53</v>
      </c>
      <c r="F15" s="4">
        <v>3.62</v>
      </c>
      <c r="G15" s="4"/>
      <c r="H15" s="4"/>
      <c r="I15" s="4" t="s">
        <v>19</v>
      </c>
    </row>
    <row r="16" spans="3:9" x14ac:dyDescent="0.25">
      <c r="C16" s="3" t="s">
        <v>20</v>
      </c>
      <c r="D16" s="4">
        <v>51.32</v>
      </c>
      <c r="E16" s="4">
        <v>6.41</v>
      </c>
      <c r="F16" s="4">
        <v>5.12</v>
      </c>
      <c r="I16" s="4" t="s">
        <v>19</v>
      </c>
    </row>
    <row r="17" spans="3:9" x14ac:dyDescent="0.25">
      <c r="C17" s="3" t="s">
        <v>22</v>
      </c>
      <c r="D17" s="4">
        <v>0.1</v>
      </c>
      <c r="E17" s="4">
        <v>0.1</v>
      </c>
      <c r="F17" s="4">
        <v>0.1</v>
      </c>
      <c r="I17" s="7" t="s">
        <v>2</v>
      </c>
    </row>
    <row r="18" spans="3:9" x14ac:dyDescent="0.25">
      <c r="C18" s="3" t="s">
        <v>23</v>
      </c>
      <c r="D18" s="4">
        <v>0.8</v>
      </c>
      <c r="E18" s="4">
        <v>0.8</v>
      </c>
      <c r="F18" s="4">
        <v>0.8</v>
      </c>
      <c r="G18" s="7"/>
      <c r="H18" s="7"/>
      <c r="I18" s="7" t="s">
        <v>2</v>
      </c>
    </row>
    <row r="19" spans="3:9" x14ac:dyDescent="0.25">
      <c r="C19" s="3" t="s">
        <v>26</v>
      </c>
      <c r="D19" s="4">
        <v>500</v>
      </c>
      <c r="E19" s="4">
        <v>150</v>
      </c>
      <c r="F19" s="4">
        <v>125</v>
      </c>
      <c r="G19" s="7"/>
      <c r="H19" s="7"/>
      <c r="I19" s="4" t="s">
        <v>27</v>
      </c>
    </row>
    <row r="20" spans="3:9" x14ac:dyDescent="0.25">
      <c r="C20" s="3" t="s">
        <v>28</v>
      </c>
      <c r="D20" s="4">
        <v>1</v>
      </c>
      <c r="E20" s="4">
        <v>1</v>
      </c>
      <c r="F20" s="4">
        <v>1</v>
      </c>
      <c r="G20" s="10"/>
      <c r="H20" s="10"/>
      <c r="I20" s="4" t="s">
        <v>29</v>
      </c>
    </row>
    <row r="21" spans="3:9" x14ac:dyDescent="0.25">
      <c r="C21" s="3" t="s">
        <v>30</v>
      </c>
      <c r="D21" s="4">
        <v>707.1</v>
      </c>
      <c r="E21" s="4">
        <v>212.13</v>
      </c>
      <c r="F21" s="4">
        <v>176.77</v>
      </c>
      <c r="G21" s="4"/>
      <c r="H21" s="4"/>
      <c r="I21" s="4" t="s">
        <v>29</v>
      </c>
    </row>
    <row r="22" spans="3:9" x14ac:dyDescent="0.25">
      <c r="C22" s="3" t="s">
        <v>31</v>
      </c>
      <c r="D22" s="11">
        <f>D21*1.36*0.06*0.73</f>
        <v>42.120532799999999</v>
      </c>
      <c r="E22" s="11">
        <f>E21*1.36*0.06*0.73</f>
        <v>12.636159839999999</v>
      </c>
      <c r="F22" s="11">
        <f>F21*1.36*0.06*0.73</f>
        <v>10.52983536</v>
      </c>
      <c r="G22" s="11"/>
      <c r="H22" s="11"/>
      <c r="I22" s="4" t="s">
        <v>32</v>
      </c>
    </row>
    <row r="23" spans="3:9" x14ac:dyDescent="0.25">
      <c r="C23" s="3" t="s">
        <v>33</v>
      </c>
      <c r="D23" s="4">
        <v>1.095</v>
      </c>
      <c r="E23" s="4">
        <v>1.224</v>
      </c>
      <c r="F23" s="4">
        <v>1.224</v>
      </c>
      <c r="G23" s="6"/>
      <c r="H23" s="6"/>
      <c r="I23" s="4" t="s">
        <v>29</v>
      </c>
    </row>
    <row r="24" spans="3:9" x14ac:dyDescent="0.25">
      <c r="C24" s="3" t="s">
        <v>35</v>
      </c>
      <c r="D24" s="4">
        <v>3.7999999999999999E-2</v>
      </c>
      <c r="E24" s="4">
        <v>2.5500000000000002E-3</v>
      </c>
      <c r="F24" s="4">
        <v>1.2699999999999999E-2</v>
      </c>
      <c r="I24" s="4" t="s">
        <v>7</v>
      </c>
    </row>
    <row r="25" spans="3:9" x14ac:dyDescent="0.25">
      <c r="C25" s="3" t="s">
        <v>37</v>
      </c>
      <c r="D25" s="4">
        <v>0.12</v>
      </c>
      <c r="E25" s="4">
        <v>0.15</v>
      </c>
      <c r="F25" s="4">
        <v>0.15</v>
      </c>
      <c r="G25" s="7"/>
      <c r="H25" s="7"/>
      <c r="I25" s="4" t="s">
        <v>2</v>
      </c>
    </row>
    <row r="26" spans="3:9" x14ac:dyDescent="0.25">
      <c r="C26" s="3" t="s">
        <v>38</v>
      </c>
      <c r="D26" s="4">
        <v>5.0000000000000001E-3</v>
      </c>
      <c r="E26" s="4">
        <v>5.0000000000000001E-3</v>
      </c>
      <c r="F26" s="4">
        <v>5.0000000000000001E-3</v>
      </c>
      <c r="G26" s="4"/>
      <c r="H26" s="4"/>
      <c r="I26" s="4" t="s">
        <v>2</v>
      </c>
    </row>
    <row r="27" spans="3:9" x14ac:dyDescent="0.25">
      <c r="C27" s="3" t="s">
        <v>39</v>
      </c>
      <c r="D27" s="4" t="s">
        <v>21</v>
      </c>
      <c r="E27" s="4" t="s">
        <v>21</v>
      </c>
      <c r="F27" s="4" t="s">
        <v>21</v>
      </c>
      <c r="G27" s="4"/>
      <c r="H27" s="4"/>
      <c r="I27" s="4" t="s">
        <v>2</v>
      </c>
    </row>
    <row r="28" spans="3:9" x14ac:dyDescent="0.25">
      <c r="C28" s="3" t="s">
        <v>40</v>
      </c>
      <c r="D28" s="4">
        <v>0.1</v>
      </c>
      <c r="E28" s="4">
        <v>0.1</v>
      </c>
      <c r="F28" s="4">
        <v>0.1</v>
      </c>
      <c r="G28" s="4"/>
      <c r="H28" s="4"/>
      <c r="I28" s="4" t="s">
        <v>2</v>
      </c>
    </row>
  </sheetData>
  <customSheetViews>
    <customSheetView guid="{806CB607-140A-4856-B826-C6A11DB733D5}">
      <selection activeCell="C15" sqref="C15"/>
      <pageMargins left="0.7" right="0.7" top="0.75" bottom="0.75" header="0.3" footer="0.3"/>
    </customSheetView>
    <customSheetView guid="{10672E03-0FC8-40E0-9A91-ACCBCA84390B}">
      <selection activeCell="C15" sqref="C15"/>
      <pageMargins left="0.7" right="0.7" top="0.75" bottom="0.75" header="0.3" footer="0.3"/>
    </customSheetView>
  </customSheetView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I38"/>
  <sheetViews>
    <sheetView workbookViewId="0">
      <selection activeCell="I16" sqref="I16"/>
    </sheetView>
  </sheetViews>
  <sheetFormatPr defaultRowHeight="15" x14ac:dyDescent="0.25"/>
  <cols>
    <col min="3" max="3" width="17.85546875" customWidth="1"/>
    <col min="4" max="4" width="14.85546875" customWidth="1"/>
    <col min="5" max="5" width="15.28515625" customWidth="1"/>
    <col min="6" max="6" width="15.5703125" customWidth="1"/>
  </cols>
  <sheetData>
    <row r="3" spans="3:9" x14ac:dyDescent="0.25">
      <c r="C3" t="s">
        <v>48</v>
      </c>
    </row>
    <row r="5" spans="3:9" x14ac:dyDescent="0.25">
      <c r="C5" t="s">
        <v>50</v>
      </c>
    </row>
    <row r="10" spans="3:9" x14ac:dyDescent="0.25">
      <c r="D10" s="3" t="s">
        <v>55</v>
      </c>
      <c r="E10" s="3" t="s">
        <v>51</v>
      </c>
      <c r="F10" s="3" t="s">
        <v>52</v>
      </c>
      <c r="G10" s="3"/>
      <c r="H10" s="3"/>
    </row>
    <row r="11" spans="3:9" x14ac:dyDescent="0.25">
      <c r="C11" s="3" t="s">
        <v>12</v>
      </c>
      <c r="D11" s="4">
        <v>387517</v>
      </c>
      <c r="E11" s="4">
        <v>58681</v>
      </c>
      <c r="F11" s="4">
        <v>83039</v>
      </c>
      <c r="G11" s="4"/>
      <c r="H11" s="4"/>
      <c r="I11" s="5" t="s">
        <v>13</v>
      </c>
    </row>
    <row r="12" spans="3:9" x14ac:dyDescent="0.25">
      <c r="C12" s="3" t="s">
        <v>14</v>
      </c>
      <c r="D12" s="4">
        <v>188.23</v>
      </c>
      <c r="E12" s="4">
        <v>31.65</v>
      </c>
      <c r="F12" s="4">
        <v>43.08</v>
      </c>
      <c r="G12" s="4"/>
      <c r="H12" s="4"/>
      <c r="I12" s="4" t="s">
        <v>15</v>
      </c>
    </row>
    <row r="13" spans="3:9" x14ac:dyDescent="0.25">
      <c r="C13" s="3" t="s">
        <v>16</v>
      </c>
      <c r="D13" s="4">
        <v>21467</v>
      </c>
      <c r="E13" s="4">
        <v>3250</v>
      </c>
      <c r="F13" s="4">
        <v>4600</v>
      </c>
      <c r="G13" s="6"/>
      <c r="H13" s="6"/>
      <c r="I13" s="4" t="s">
        <v>13</v>
      </c>
    </row>
    <row r="14" spans="3:9" x14ac:dyDescent="0.25">
      <c r="C14" s="3" t="s">
        <v>17</v>
      </c>
      <c r="D14" s="4">
        <v>5.2</v>
      </c>
      <c r="E14" s="4">
        <v>0.79</v>
      </c>
      <c r="F14" s="4">
        <v>1.1200000000000001</v>
      </c>
      <c r="G14" s="6"/>
      <c r="H14" s="6"/>
      <c r="I14" s="4" t="s">
        <v>15</v>
      </c>
    </row>
    <row r="15" spans="3:9" x14ac:dyDescent="0.25">
      <c r="C15" s="3" t="s">
        <v>18</v>
      </c>
      <c r="D15" s="4">
        <v>36.28</v>
      </c>
      <c r="E15" s="4">
        <v>4.53</v>
      </c>
      <c r="F15" s="4">
        <v>3.62</v>
      </c>
      <c r="G15" s="4"/>
      <c r="H15" s="4"/>
      <c r="I15" s="4" t="s">
        <v>19</v>
      </c>
    </row>
    <row r="16" spans="3:9" x14ac:dyDescent="0.25">
      <c r="C16" s="3" t="s">
        <v>20</v>
      </c>
      <c r="D16" s="4">
        <v>51.32</v>
      </c>
      <c r="E16" s="4">
        <v>6.41</v>
      </c>
      <c r="F16" s="4">
        <v>5.12</v>
      </c>
      <c r="I16" s="4" t="s">
        <v>19</v>
      </c>
    </row>
    <row r="17" spans="3:9" x14ac:dyDescent="0.25">
      <c r="C17" s="3" t="s">
        <v>22</v>
      </c>
      <c r="D17" s="4">
        <v>0.1</v>
      </c>
      <c r="E17" s="4">
        <v>0.1</v>
      </c>
      <c r="F17" s="4">
        <v>0.1</v>
      </c>
      <c r="I17" s="7" t="s">
        <v>2</v>
      </c>
    </row>
    <row r="18" spans="3:9" x14ac:dyDescent="0.25">
      <c r="C18" s="3" t="s">
        <v>23</v>
      </c>
      <c r="D18" s="4">
        <v>0.8</v>
      </c>
      <c r="E18" s="4">
        <v>0.8</v>
      </c>
      <c r="F18" s="4">
        <v>0.8</v>
      </c>
      <c r="G18" s="7"/>
      <c r="H18" s="7"/>
      <c r="I18" s="7" t="s">
        <v>2</v>
      </c>
    </row>
    <row r="19" spans="3:9" x14ac:dyDescent="0.25">
      <c r="C19" s="3" t="s">
        <v>24</v>
      </c>
      <c r="D19" s="8">
        <v>0.125</v>
      </c>
      <c r="E19" s="8">
        <v>0.2</v>
      </c>
      <c r="F19" s="8">
        <v>0.17</v>
      </c>
      <c r="G19" s="9"/>
      <c r="H19" s="9"/>
      <c r="I19" s="7" t="s">
        <v>25</v>
      </c>
    </row>
    <row r="20" spans="3:9" x14ac:dyDescent="0.25">
      <c r="C20" s="3" t="s">
        <v>26</v>
      </c>
      <c r="D20" s="4">
        <v>500</v>
      </c>
      <c r="E20" s="4">
        <v>150</v>
      </c>
      <c r="F20" s="4">
        <v>125</v>
      </c>
      <c r="G20" s="7"/>
      <c r="H20" s="7"/>
      <c r="I20" s="4" t="s">
        <v>27</v>
      </c>
    </row>
    <row r="21" spans="3:9" x14ac:dyDescent="0.25">
      <c r="C21" s="3" t="s">
        <v>28</v>
      </c>
      <c r="D21" s="4">
        <v>1</v>
      </c>
      <c r="E21" s="4">
        <v>1</v>
      </c>
      <c r="F21" s="4">
        <v>1</v>
      </c>
      <c r="G21" s="10"/>
      <c r="H21" s="10"/>
      <c r="I21" s="4" t="s">
        <v>29</v>
      </c>
    </row>
    <row r="22" spans="3:9" x14ac:dyDescent="0.25">
      <c r="C22" s="3" t="s">
        <v>30</v>
      </c>
      <c r="D22" s="4">
        <v>707.1</v>
      </c>
      <c r="E22" s="4">
        <v>212.13</v>
      </c>
      <c r="F22" s="4">
        <v>176.77</v>
      </c>
      <c r="G22" s="4"/>
      <c r="H22" s="4"/>
      <c r="I22" s="4" t="s">
        <v>29</v>
      </c>
    </row>
    <row r="23" spans="3:9" x14ac:dyDescent="0.25">
      <c r="C23" s="3" t="s">
        <v>31</v>
      </c>
      <c r="D23" s="11">
        <f>D22*1.36*0.06*0.73</f>
        <v>42.120532799999999</v>
      </c>
      <c r="E23" s="11">
        <f>E22*1.36*0.06*0.73</f>
        <v>12.636159839999999</v>
      </c>
      <c r="F23" s="11">
        <f>F22*1.36*0.06*0.73</f>
        <v>10.52983536</v>
      </c>
      <c r="G23" s="11"/>
      <c r="H23" s="11"/>
      <c r="I23" s="4" t="s">
        <v>32</v>
      </c>
    </row>
    <row r="24" spans="3:9" x14ac:dyDescent="0.25">
      <c r="C24" s="3" t="s">
        <v>33</v>
      </c>
      <c r="D24" s="4">
        <v>1.095</v>
      </c>
      <c r="E24" s="4">
        <v>1.224</v>
      </c>
      <c r="F24" s="4">
        <v>1.224</v>
      </c>
      <c r="G24" s="6"/>
      <c r="H24" s="6"/>
      <c r="I24" s="4" t="s">
        <v>29</v>
      </c>
    </row>
    <row r="25" spans="3:9" x14ac:dyDescent="0.25">
      <c r="C25" s="3" t="s">
        <v>34</v>
      </c>
      <c r="D25" s="4">
        <v>7.5999999999999998E-2</v>
      </c>
      <c r="E25" s="4">
        <v>5.1000000000000004E-3</v>
      </c>
      <c r="F25" s="4">
        <v>2.5399999999999999E-2</v>
      </c>
      <c r="I25" s="4" t="s">
        <v>7</v>
      </c>
    </row>
    <row r="26" spans="3:9" x14ac:dyDescent="0.25">
      <c r="C26" s="3" t="s">
        <v>35</v>
      </c>
      <c r="D26" s="4">
        <v>3.7999999999999999E-2</v>
      </c>
      <c r="E26" s="4">
        <v>2.5500000000000002E-3</v>
      </c>
      <c r="F26" s="4">
        <v>1.2699999999999999E-2</v>
      </c>
      <c r="I26" s="4" t="s">
        <v>7</v>
      </c>
    </row>
    <row r="27" spans="3:9" x14ac:dyDescent="0.25">
      <c r="C27" s="3" t="s">
        <v>36</v>
      </c>
      <c r="D27" s="4">
        <v>1</v>
      </c>
      <c r="E27" s="4">
        <v>1</v>
      </c>
      <c r="F27" s="4">
        <v>1</v>
      </c>
      <c r="I27" s="4" t="s">
        <v>2</v>
      </c>
    </row>
    <row r="28" spans="3:9" x14ac:dyDescent="0.25">
      <c r="C28" s="3" t="s">
        <v>37</v>
      </c>
      <c r="D28" s="4">
        <v>0.12</v>
      </c>
      <c r="E28" s="4">
        <v>0.15</v>
      </c>
      <c r="F28" s="4">
        <v>0.15</v>
      </c>
      <c r="G28" s="7"/>
      <c r="H28" s="7"/>
      <c r="I28" s="4" t="s">
        <v>2</v>
      </c>
    </row>
    <row r="29" spans="3:9" x14ac:dyDescent="0.25">
      <c r="C29" s="3" t="s">
        <v>38</v>
      </c>
      <c r="D29" s="4">
        <v>5.0000000000000001E-3</v>
      </c>
      <c r="E29" s="4">
        <v>5.0000000000000001E-3</v>
      </c>
      <c r="F29" s="4">
        <v>5.0000000000000001E-3</v>
      </c>
      <c r="G29" s="4"/>
      <c r="H29" s="4"/>
      <c r="I29" s="4" t="s">
        <v>2</v>
      </c>
    </row>
    <row r="30" spans="3:9" x14ac:dyDescent="0.25">
      <c r="C30" s="3" t="s">
        <v>39</v>
      </c>
      <c r="D30" s="4" t="s">
        <v>21</v>
      </c>
      <c r="E30" s="4" t="s">
        <v>21</v>
      </c>
      <c r="F30" s="4" t="s">
        <v>21</v>
      </c>
      <c r="G30" s="4"/>
      <c r="H30" s="4"/>
      <c r="I30" s="4" t="s">
        <v>2</v>
      </c>
    </row>
    <row r="31" spans="3:9" x14ac:dyDescent="0.25">
      <c r="C31" s="3" t="s">
        <v>40</v>
      </c>
      <c r="D31" s="4">
        <v>0.1</v>
      </c>
      <c r="E31" s="4">
        <v>0.1</v>
      </c>
      <c r="F31" s="4">
        <v>0.1</v>
      </c>
      <c r="G31" s="4"/>
      <c r="H31" s="4"/>
      <c r="I31" s="4" t="s">
        <v>2</v>
      </c>
    </row>
    <row r="32" spans="3:9" x14ac:dyDescent="0.25">
      <c r="C32" s="3" t="s">
        <v>41</v>
      </c>
      <c r="D32" s="4" t="s">
        <v>21</v>
      </c>
      <c r="E32" s="4" t="s">
        <v>21</v>
      </c>
      <c r="F32" s="4" t="s">
        <v>21</v>
      </c>
      <c r="G32" s="7"/>
      <c r="H32" s="7"/>
      <c r="I32" s="4" t="s">
        <v>7</v>
      </c>
    </row>
    <row r="33" spans="3:9" x14ac:dyDescent="0.25">
      <c r="C33" s="3" t="s">
        <v>42</v>
      </c>
      <c r="D33" s="4" t="s">
        <v>21</v>
      </c>
      <c r="E33" s="4" t="s">
        <v>21</v>
      </c>
      <c r="F33" s="4" t="s">
        <v>21</v>
      </c>
      <c r="G33" s="7"/>
      <c r="H33" s="7"/>
      <c r="I33" s="4"/>
    </row>
    <row r="34" spans="3:9" x14ac:dyDescent="0.25">
      <c r="C34" s="3" t="s">
        <v>43</v>
      </c>
      <c r="D34" s="4" t="s">
        <v>21</v>
      </c>
      <c r="E34" s="4" t="s">
        <v>21</v>
      </c>
      <c r="F34" s="4" t="s">
        <v>21</v>
      </c>
      <c r="G34" s="4"/>
      <c r="H34" s="4"/>
      <c r="I34" s="4" t="s">
        <v>2</v>
      </c>
    </row>
    <row r="35" spans="3:9" x14ac:dyDescent="0.25">
      <c r="C35" s="3" t="s">
        <v>44</v>
      </c>
      <c r="D35" s="4">
        <v>1</v>
      </c>
      <c r="E35" s="4">
        <v>1</v>
      </c>
      <c r="F35" s="4">
        <v>1</v>
      </c>
      <c r="G35" s="4"/>
      <c r="H35" s="4"/>
      <c r="I35" s="4"/>
    </row>
    <row r="36" spans="3:9" x14ac:dyDescent="0.25">
      <c r="C36" s="3" t="s">
        <v>45</v>
      </c>
      <c r="D36" s="4">
        <v>4</v>
      </c>
      <c r="E36" s="4">
        <v>4</v>
      </c>
      <c r="F36" s="4">
        <v>4</v>
      </c>
      <c r="G36" s="4"/>
      <c r="H36" s="4"/>
      <c r="I36" s="4"/>
    </row>
    <row r="37" spans="3:9" x14ac:dyDescent="0.25">
      <c r="C37" s="3" t="s">
        <v>46</v>
      </c>
      <c r="D37" s="4">
        <v>1</v>
      </c>
      <c r="E37" s="4">
        <v>1</v>
      </c>
      <c r="F37" s="4">
        <v>1</v>
      </c>
      <c r="G37" s="6"/>
      <c r="H37" s="6"/>
      <c r="I37" s="4"/>
    </row>
    <row r="38" spans="3:9" x14ac:dyDescent="0.25">
      <c r="C38" s="3" t="s">
        <v>47</v>
      </c>
      <c r="D38" s="4">
        <v>0</v>
      </c>
      <c r="E38" s="4">
        <v>0</v>
      </c>
      <c r="F38" s="4">
        <v>0</v>
      </c>
      <c r="G38" s="4"/>
      <c r="H38" s="4"/>
      <c r="I38" s="4"/>
    </row>
  </sheetData>
  <customSheetViews>
    <customSheetView guid="{806CB607-140A-4856-B826-C6A11DB733D5}">
      <selection activeCell="I16" sqref="I16"/>
      <pageMargins left="0.7" right="0.7" top="0.75" bottom="0.75" header="0.3" footer="0.3"/>
    </customSheetView>
    <customSheetView guid="{10672E03-0FC8-40E0-9A91-ACCBCA84390B}">
      <selection activeCell="I16" sqref="I16"/>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workbookViewId="0">
      <selection activeCell="E21" sqref="E21"/>
    </sheetView>
  </sheetViews>
  <sheetFormatPr defaultRowHeight="15" x14ac:dyDescent="0.25"/>
  <cols>
    <col min="1" max="1" width="20.42578125" customWidth="1"/>
    <col min="2" max="2" width="19.28515625" customWidth="1"/>
    <col min="3" max="3" width="18" customWidth="1"/>
  </cols>
  <sheetData>
    <row r="1" spans="1:11" x14ac:dyDescent="0.25">
      <c r="A1" s="4"/>
      <c r="B1" s="3" t="s">
        <v>82</v>
      </c>
      <c r="C1" s="3" t="s">
        <v>83</v>
      </c>
      <c r="D1" s="3"/>
      <c r="E1" s="3"/>
      <c r="F1" s="3"/>
      <c r="G1" s="3"/>
      <c r="H1" s="3"/>
      <c r="I1" s="3"/>
    </row>
    <row r="2" spans="1:11" x14ac:dyDescent="0.25">
      <c r="A2" s="3" t="s">
        <v>12</v>
      </c>
      <c r="B2" s="4">
        <v>72000</v>
      </c>
      <c r="C2" s="4">
        <v>134269</v>
      </c>
      <c r="D2" s="4"/>
      <c r="E2" s="5" t="s">
        <v>13</v>
      </c>
      <c r="F2" s="4"/>
      <c r="G2" s="4"/>
      <c r="H2" s="4"/>
      <c r="I2" s="4"/>
      <c r="K2" s="4" t="s">
        <v>13</v>
      </c>
    </row>
    <row r="3" spans="1:11" x14ac:dyDescent="0.25">
      <c r="A3" s="3" t="s">
        <v>14</v>
      </c>
      <c r="B3" s="4">
        <v>19.231622696148644</v>
      </c>
      <c r="C3" s="4">
        <v>51.118461801973019</v>
      </c>
      <c r="D3" s="4"/>
      <c r="E3" s="4" t="s">
        <v>15</v>
      </c>
      <c r="F3" s="4"/>
      <c r="G3" s="4"/>
      <c r="H3" s="4"/>
      <c r="I3" s="4"/>
      <c r="K3" s="4" t="s">
        <v>84</v>
      </c>
    </row>
    <row r="4" spans="1:11" x14ac:dyDescent="0.25">
      <c r="A4" s="3" t="s">
        <v>16</v>
      </c>
      <c r="B4" s="6">
        <v>3704.5579794949954</v>
      </c>
      <c r="C4" s="6">
        <v>6908.4346576224107</v>
      </c>
      <c r="D4" s="6"/>
      <c r="E4" s="4" t="s">
        <v>13</v>
      </c>
      <c r="F4" s="6"/>
      <c r="G4" s="4"/>
      <c r="H4" s="4"/>
      <c r="I4" s="4"/>
      <c r="K4" s="4" t="s">
        <v>85</v>
      </c>
    </row>
    <row r="5" spans="1:11" x14ac:dyDescent="0.25">
      <c r="A5" s="3" t="s">
        <v>17</v>
      </c>
      <c r="B5" s="6">
        <v>1.6542810022026289</v>
      </c>
      <c r="C5" s="6">
        <v>3.0849813317325663</v>
      </c>
      <c r="D5" s="6"/>
      <c r="E5" s="4" t="s">
        <v>15</v>
      </c>
      <c r="F5" s="4"/>
      <c r="G5" s="4"/>
      <c r="H5" s="4"/>
      <c r="I5" s="4"/>
      <c r="K5" s="4" t="s">
        <v>84</v>
      </c>
    </row>
    <row r="6" spans="1:11" x14ac:dyDescent="0.25">
      <c r="A6" s="3" t="s">
        <v>74</v>
      </c>
      <c r="B6" s="6">
        <v>45.3</v>
      </c>
      <c r="C6" s="6">
        <v>68</v>
      </c>
      <c r="D6" s="6"/>
      <c r="E6" s="4" t="s">
        <v>19</v>
      </c>
      <c r="F6" s="4"/>
      <c r="G6" s="4"/>
      <c r="H6" s="4"/>
      <c r="I6" s="4"/>
      <c r="K6" s="4" t="s">
        <v>86</v>
      </c>
    </row>
    <row r="7" spans="1:11" x14ac:dyDescent="0.25">
      <c r="A7" s="3" t="s">
        <v>3</v>
      </c>
      <c r="B7" s="4">
        <v>6.6E-3</v>
      </c>
      <c r="C7" s="4">
        <v>6.6E-3</v>
      </c>
      <c r="D7" s="4"/>
      <c r="E7" s="4" t="s">
        <v>87</v>
      </c>
      <c r="F7" s="4"/>
      <c r="G7" s="4"/>
      <c r="H7" s="4"/>
      <c r="I7" s="4"/>
      <c r="K7" s="4" t="s">
        <v>88</v>
      </c>
    </row>
    <row r="8" spans="1:11" x14ac:dyDescent="0.25">
      <c r="A8" s="3" t="s">
        <v>23</v>
      </c>
      <c r="B8" s="7">
        <v>0.8</v>
      </c>
      <c r="C8" s="7">
        <v>0.8</v>
      </c>
      <c r="D8" s="7"/>
      <c r="E8" s="7" t="s">
        <v>2</v>
      </c>
      <c r="F8" s="7"/>
      <c r="G8" s="4"/>
      <c r="H8" s="4"/>
      <c r="I8" s="4"/>
      <c r="K8" s="4" t="s">
        <v>2</v>
      </c>
    </row>
    <row r="9" spans="1:11" x14ac:dyDescent="0.25">
      <c r="A9" s="3" t="s">
        <v>66</v>
      </c>
      <c r="B9" s="4">
        <v>100</v>
      </c>
      <c r="C9" s="4">
        <v>125</v>
      </c>
      <c r="D9" s="4"/>
      <c r="E9" s="4" t="s">
        <v>27</v>
      </c>
      <c r="F9" s="4"/>
      <c r="G9" s="4"/>
      <c r="H9" s="4"/>
      <c r="I9" s="4"/>
      <c r="K9" s="4" t="s">
        <v>27</v>
      </c>
    </row>
    <row r="10" spans="1:11" x14ac:dyDescent="0.25">
      <c r="A10" s="3" t="s">
        <v>31</v>
      </c>
      <c r="B10" s="4">
        <f>B9*0.06*0.73</f>
        <v>4.38</v>
      </c>
      <c r="C10" s="4">
        <f>C9*0.06*0.73</f>
        <v>5.4749999999999996</v>
      </c>
      <c r="D10" s="4"/>
      <c r="E10" s="4" t="s">
        <v>32</v>
      </c>
      <c r="F10" s="4"/>
      <c r="G10" s="4"/>
      <c r="H10" s="4"/>
      <c r="I10" s="4"/>
      <c r="K10" s="4" t="s">
        <v>32</v>
      </c>
    </row>
    <row r="11" spans="1:11" x14ac:dyDescent="0.25">
      <c r="A11" s="3" t="s">
        <v>89</v>
      </c>
      <c r="B11" s="4">
        <v>5.0000000000000001E-3</v>
      </c>
      <c r="C11" s="4">
        <v>5.0000000000000001E-3</v>
      </c>
      <c r="D11" s="4"/>
      <c r="E11" s="4" t="s">
        <v>2</v>
      </c>
      <c r="F11" s="4"/>
      <c r="G11" s="4"/>
      <c r="H11" s="4"/>
      <c r="I11" s="4"/>
      <c r="K11" s="4" t="s">
        <v>2</v>
      </c>
    </row>
    <row r="12" spans="1:11" x14ac:dyDescent="0.25">
      <c r="A12" s="3" t="s">
        <v>44</v>
      </c>
      <c r="B12" s="4">
        <v>1</v>
      </c>
      <c r="C12" s="4">
        <v>1</v>
      </c>
      <c r="D12" s="4"/>
      <c r="E12" s="4" t="s">
        <v>90</v>
      </c>
      <c r="F12" s="4"/>
      <c r="G12" s="4"/>
      <c r="H12" s="4"/>
      <c r="I12" s="4"/>
    </row>
    <row r="13" spans="1:11" x14ac:dyDescent="0.25">
      <c r="A13" s="3" t="s">
        <v>45</v>
      </c>
      <c r="B13" s="4">
        <v>1</v>
      </c>
      <c r="C13" s="4">
        <v>1</v>
      </c>
      <c r="D13" s="4"/>
      <c r="E13" s="4" t="s">
        <v>90</v>
      </c>
      <c r="F13" s="4"/>
      <c r="G13" s="4"/>
      <c r="H13" s="4"/>
      <c r="I13" s="4"/>
    </row>
    <row r="14" spans="1:11" x14ac:dyDescent="0.25">
      <c r="A14" s="3" t="s">
        <v>46</v>
      </c>
      <c r="B14" s="4">
        <v>0</v>
      </c>
      <c r="C14" s="4">
        <v>0</v>
      </c>
      <c r="D14" s="4"/>
      <c r="E14" s="4"/>
      <c r="F14" s="4"/>
      <c r="G14" s="4"/>
    </row>
    <row r="15" spans="1:11" x14ac:dyDescent="0.25">
      <c r="A15" s="3" t="s">
        <v>47</v>
      </c>
      <c r="B15" s="4">
        <v>1</v>
      </c>
      <c r="C15" s="4">
        <v>1</v>
      </c>
      <c r="D15" s="4"/>
      <c r="E15" s="4"/>
      <c r="F15" s="4"/>
      <c r="G15" s="4"/>
    </row>
    <row r="16" spans="1:11" x14ac:dyDescent="0.25">
      <c r="A16" s="3" t="s">
        <v>81</v>
      </c>
      <c r="B16" s="4">
        <v>0</v>
      </c>
      <c r="C16" s="4">
        <v>0</v>
      </c>
      <c r="D16" s="6"/>
      <c r="E16" s="6"/>
      <c r="F16" s="4"/>
      <c r="G16" s="4"/>
    </row>
  </sheetData>
  <customSheetViews>
    <customSheetView guid="{806CB607-140A-4856-B826-C6A11DB733D5}">
      <selection activeCell="E21" sqref="E21"/>
      <pageMargins left="0.7" right="0.7" top="0.75" bottom="0.75" header="0.3" footer="0.3"/>
    </customSheetView>
    <customSheetView guid="{10672E03-0FC8-40E0-9A91-ACCBCA84390B}">
      <selection activeCell="E21" sqref="E21"/>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C21" sqref="C21"/>
    </sheetView>
  </sheetViews>
  <sheetFormatPr defaultRowHeight="15" x14ac:dyDescent="0.25"/>
  <cols>
    <col min="1" max="1" width="13.85546875" customWidth="1"/>
    <col min="2" max="2" width="24.42578125" customWidth="1"/>
    <col min="3" max="3" width="27.140625" customWidth="1"/>
    <col min="4" max="4" width="28" customWidth="1"/>
    <col min="5" max="5" width="29.140625" customWidth="1"/>
    <col min="6" max="6" width="24.7109375" customWidth="1"/>
    <col min="7" max="7" width="24.28515625" customWidth="1"/>
    <col min="8" max="8" width="24.140625" customWidth="1"/>
    <col min="9" max="9" width="15.42578125" customWidth="1"/>
  </cols>
  <sheetData>
    <row r="1" spans="1:11" x14ac:dyDescent="0.25">
      <c r="A1" s="4"/>
      <c r="B1" s="3" t="s">
        <v>92</v>
      </c>
      <c r="C1" s="3" t="s">
        <v>93</v>
      </c>
      <c r="D1" s="3" t="s">
        <v>94</v>
      </c>
      <c r="E1" s="3" t="s">
        <v>95</v>
      </c>
      <c r="F1" s="3" t="s">
        <v>96</v>
      </c>
      <c r="G1" s="3" t="s">
        <v>97</v>
      </c>
      <c r="H1" s="3" t="s">
        <v>98</v>
      </c>
      <c r="I1" s="3" t="s">
        <v>99</v>
      </c>
    </row>
    <row r="2" spans="1:11" x14ac:dyDescent="0.25">
      <c r="A2" s="3" t="s">
        <v>12</v>
      </c>
      <c r="B2" s="4">
        <v>288851</v>
      </c>
      <c r="C2" s="4">
        <v>288851</v>
      </c>
      <c r="D2" s="4">
        <v>288851</v>
      </c>
      <c r="E2" s="4">
        <v>288851</v>
      </c>
      <c r="F2" s="4">
        <v>288851</v>
      </c>
      <c r="G2" s="4">
        <v>66511</v>
      </c>
      <c r="H2" s="4">
        <v>104076</v>
      </c>
      <c r="I2" s="4">
        <v>23318</v>
      </c>
      <c r="K2" s="4" t="s">
        <v>13</v>
      </c>
    </row>
    <row r="3" spans="1:11" x14ac:dyDescent="0.25">
      <c r="A3" s="3" t="s">
        <v>14</v>
      </c>
      <c r="B3" s="4">
        <v>73.849999999999994</v>
      </c>
      <c r="C3" s="4">
        <v>73.849999999999994</v>
      </c>
      <c r="D3" s="4">
        <v>73.849999999999994</v>
      </c>
      <c r="E3" s="4">
        <v>73.849999999999994</v>
      </c>
      <c r="F3" s="4">
        <v>73.849999999999994</v>
      </c>
      <c r="G3" s="4">
        <v>47.6</v>
      </c>
      <c r="H3" s="4">
        <v>65.25</v>
      </c>
      <c r="I3" s="4">
        <v>24.59</v>
      </c>
      <c r="K3" s="4" t="s">
        <v>84</v>
      </c>
    </row>
    <row r="4" spans="1:11" x14ac:dyDescent="0.25">
      <c r="A4" s="3" t="s">
        <v>16</v>
      </c>
      <c r="B4" s="6">
        <v>14130</v>
      </c>
      <c r="C4" s="6">
        <v>14130</v>
      </c>
      <c r="D4" s="6">
        <v>14130</v>
      </c>
      <c r="E4" s="6">
        <v>14130</v>
      </c>
      <c r="F4" s="6">
        <v>14130</v>
      </c>
      <c r="G4" s="4">
        <v>3430</v>
      </c>
      <c r="H4" s="4">
        <v>5368</v>
      </c>
      <c r="I4" s="4">
        <v>1201</v>
      </c>
      <c r="K4" s="4" t="s">
        <v>85</v>
      </c>
    </row>
    <row r="5" spans="1:11" x14ac:dyDescent="0.25">
      <c r="A5" s="3" t="s">
        <v>17</v>
      </c>
      <c r="B5" s="6">
        <v>1.84</v>
      </c>
      <c r="C5" s="6">
        <v>1.84</v>
      </c>
      <c r="D5" s="6">
        <v>1.84</v>
      </c>
      <c r="E5" s="6">
        <v>1.84</v>
      </c>
      <c r="F5" s="4">
        <v>1.84</v>
      </c>
      <c r="G5" s="4">
        <v>0.89</v>
      </c>
      <c r="H5" s="4">
        <v>1.4</v>
      </c>
      <c r="I5" s="4">
        <v>0.12</v>
      </c>
      <c r="K5" s="4" t="s">
        <v>84</v>
      </c>
    </row>
    <row r="6" spans="1:11" x14ac:dyDescent="0.25">
      <c r="A6" s="3" t="s">
        <v>100</v>
      </c>
      <c r="B6" s="6">
        <v>3.54</v>
      </c>
      <c r="C6" s="6">
        <v>3.54</v>
      </c>
      <c r="D6" s="6">
        <v>3.54</v>
      </c>
      <c r="E6" s="6">
        <v>3.54</v>
      </c>
      <c r="F6" s="4">
        <v>0</v>
      </c>
      <c r="G6" s="4">
        <v>0</v>
      </c>
      <c r="H6" s="4">
        <v>0</v>
      </c>
      <c r="I6" s="4">
        <v>0</v>
      </c>
      <c r="K6" s="4" t="s">
        <v>80</v>
      </c>
    </row>
    <row r="7" spans="1:11" x14ac:dyDescent="0.25">
      <c r="A7" s="3" t="s">
        <v>101</v>
      </c>
      <c r="B7" s="6">
        <v>0.08</v>
      </c>
      <c r="C7" s="6">
        <v>0.1</v>
      </c>
      <c r="D7" s="6">
        <v>0.14000000000000001</v>
      </c>
      <c r="E7" s="6">
        <v>0.65</v>
      </c>
      <c r="F7" s="4">
        <v>0</v>
      </c>
      <c r="G7" s="4">
        <v>0</v>
      </c>
      <c r="H7" s="4">
        <v>0</v>
      </c>
      <c r="I7" s="4">
        <v>8.2000000000000007E-3</v>
      </c>
      <c r="K7" s="4" t="s">
        <v>102</v>
      </c>
    </row>
    <row r="8" spans="1:11" x14ac:dyDescent="0.25">
      <c r="A8" s="3" t="s">
        <v>35</v>
      </c>
      <c r="B8" s="6">
        <v>6.3499999999999997E-3</v>
      </c>
      <c r="C8" s="6">
        <v>6.3499999999999997E-3</v>
      </c>
      <c r="D8" s="6">
        <v>6.3499999999999997E-3</v>
      </c>
      <c r="E8" s="6">
        <v>6.3499999999999997E-3</v>
      </c>
      <c r="F8" s="4">
        <v>0</v>
      </c>
      <c r="G8" s="4">
        <v>0</v>
      </c>
      <c r="H8" s="4">
        <v>0</v>
      </c>
      <c r="I8" s="4">
        <v>0</v>
      </c>
      <c r="K8" s="4" t="s">
        <v>7</v>
      </c>
    </row>
    <row r="9" spans="1:11" x14ac:dyDescent="0.25">
      <c r="A9" s="3" t="s">
        <v>103</v>
      </c>
      <c r="B9" s="6">
        <v>0</v>
      </c>
      <c r="C9" s="6">
        <v>0</v>
      </c>
      <c r="D9" s="6">
        <v>0</v>
      </c>
      <c r="E9" s="6">
        <v>0</v>
      </c>
      <c r="F9" s="4">
        <v>2</v>
      </c>
      <c r="G9" s="4">
        <v>2</v>
      </c>
      <c r="H9" s="4">
        <v>2</v>
      </c>
      <c r="I9" s="4">
        <v>1</v>
      </c>
      <c r="K9" s="4" t="s">
        <v>104</v>
      </c>
    </row>
    <row r="10" spans="1:11" x14ac:dyDescent="0.25">
      <c r="A10" s="3" t="s">
        <v>105</v>
      </c>
      <c r="B10" s="6">
        <f>B6*B7</f>
        <v>0.28320000000000001</v>
      </c>
      <c r="C10" s="6">
        <f>C6*C7</f>
        <v>0.35400000000000004</v>
      </c>
      <c r="D10" s="6">
        <f>D6*D7</f>
        <v>0.49560000000000004</v>
      </c>
      <c r="E10" s="6">
        <f>E6*E7</f>
        <v>2.3010000000000002</v>
      </c>
      <c r="F10" s="4">
        <v>0.93</v>
      </c>
      <c r="G10" s="4">
        <v>0.93</v>
      </c>
      <c r="H10" s="4">
        <v>0.93</v>
      </c>
      <c r="I10" s="4">
        <v>0</v>
      </c>
      <c r="K10" s="4" t="s">
        <v>86</v>
      </c>
    </row>
    <row r="11" spans="1:11" x14ac:dyDescent="0.25">
      <c r="A11" s="3" t="s">
        <v>106</v>
      </c>
      <c r="B11" s="4">
        <v>0.3</v>
      </c>
      <c r="C11" s="4">
        <v>0.3</v>
      </c>
      <c r="D11" s="4">
        <v>0.3</v>
      </c>
      <c r="E11" s="4">
        <v>0.3</v>
      </c>
      <c r="F11" s="4">
        <v>0.25</v>
      </c>
      <c r="G11" s="4">
        <v>0.25</v>
      </c>
      <c r="H11" s="4">
        <v>0.25</v>
      </c>
      <c r="I11" s="4">
        <v>0.25</v>
      </c>
      <c r="K11" s="4" t="s">
        <v>88</v>
      </c>
    </row>
    <row r="12" spans="1:11" x14ac:dyDescent="0.25">
      <c r="A12" s="3" t="s">
        <v>107</v>
      </c>
      <c r="B12" s="7">
        <v>0.16</v>
      </c>
      <c r="C12" s="7">
        <v>0.16</v>
      </c>
      <c r="D12" s="7">
        <v>0.16</v>
      </c>
      <c r="E12" s="7">
        <v>0.16</v>
      </c>
      <c r="F12" s="7">
        <v>0.2</v>
      </c>
      <c r="G12" s="4">
        <v>0.2</v>
      </c>
      <c r="H12" s="4">
        <v>0.2</v>
      </c>
      <c r="I12" s="4">
        <v>0.2</v>
      </c>
      <c r="K12" s="4" t="s">
        <v>88</v>
      </c>
    </row>
    <row r="13" spans="1:11" x14ac:dyDescent="0.25">
      <c r="A13" s="3" t="s">
        <v>23</v>
      </c>
      <c r="B13" s="7">
        <v>0.8</v>
      </c>
      <c r="C13" s="7">
        <v>0.8</v>
      </c>
      <c r="D13" s="7">
        <v>0.8</v>
      </c>
      <c r="E13" s="7">
        <v>0.8</v>
      </c>
      <c r="F13" s="7">
        <v>0.65</v>
      </c>
      <c r="G13" s="4">
        <v>0.65</v>
      </c>
      <c r="H13" s="4">
        <v>0.65</v>
      </c>
      <c r="I13" s="4">
        <v>0.65</v>
      </c>
      <c r="K13" s="4" t="s">
        <v>2</v>
      </c>
    </row>
    <row r="14" spans="1:11" x14ac:dyDescent="0.25">
      <c r="A14" s="3" t="s">
        <v>66</v>
      </c>
      <c r="B14" s="4">
        <v>300</v>
      </c>
      <c r="C14" s="4">
        <v>300</v>
      </c>
      <c r="D14" s="4">
        <v>300</v>
      </c>
      <c r="E14" s="4">
        <v>300</v>
      </c>
      <c r="F14" s="4">
        <v>300</v>
      </c>
      <c r="G14" s="4">
        <v>120</v>
      </c>
      <c r="H14" s="4">
        <v>80</v>
      </c>
      <c r="I14" s="4">
        <v>54</v>
      </c>
      <c r="K14" s="4" t="s">
        <v>27</v>
      </c>
    </row>
    <row r="15" spans="1:11" x14ac:dyDescent="0.25">
      <c r="A15" s="3" t="s">
        <v>31</v>
      </c>
      <c r="B15" s="4">
        <f t="shared" ref="B15:I15" si="0">B14*0.06*0.73</f>
        <v>13.14</v>
      </c>
      <c r="C15" s="4">
        <f t="shared" si="0"/>
        <v>13.14</v>
      </c>
      <c r="D15" s="4">
        <f t="shared" si="0"/>
        <v>13.14</v>
      </c>
      <c r="E15" s="4">
        <f t="shared" si="0"/>
        <v>13.14</v>
      </c>
      <c r="F15" s="4">
        <f t="shared" si="0"/>
        <v>13.14</v>
      </c>
      <c r="G15" s="4">
        <f t="shared" si="0"/>
        <v>5.2559999999999993</v>
      </c>
      <c r="H15" s="4">
        <f t="shared" si="0"/>
        <v>3.504</v>
      </c>
      <c r="I15" s="4">
        <f t="shared" si="0"/>
        <v>2.3651999999999997</v>
      </c>
      <c r="K15" s="4" t="s">
        <v>32</v>
      </c>
    </row>
    <row r="16" spans="1:11" x14ac:dyDescent="0.25">
      <c r="A16" s="3" t="s">
        <v>89</v>
      </c>
      <c r="B16" s="4">
        <v>5.0000000000000001E-3</v>
      </c>
      <c r="C16" s="4">
        <v>5.0000000000000001E-3</v>
      </c>
      <c r="D16" s="4">
        <v>5.0000000000000001E-3</v>
      </c>
      <c r="E16" s="4">
        <v>5.0000000000000001E-3</v>
      </c>
      <c r="F16" s="4">
        <v>5.0000000000000001E-3</v>
      </c>
      <c r="G16" s="4">
        <v>5.0000000000000001E-3</v>
      </c>
      <c r="H16" s="4">
        <v>5.0000000000000001E-3</v>
      </c>
      <c r="I16" s="4">
        <v>5.0000000000000001E-3</v>
      </c>
      <c r="K16" s="4" t="s">
        <v>2</v>
      </c>
    </row>
    <row r="17" spans="1:9" x14ac:dyDescent="0.25">
      <c r="A17" s="3" t="s">
        <v>44</v>
      </c>
      <c r="B17" s="4">
        <v>1</v>
      </c>
      <c r="C17" s="4">
        <v>3</v>
      </c>
      <c r="D17" s="4">
        <v>4</v>
      </c>
      <c r="E17" s="4">
        <v>5</v>
      </c>
      <c r="F17" s="4">
        <v>2</v>
      </c>
      <c r="G17" s="4">
        <v>2</v>
      </c>
      <c r="H17" s="4">
        <v>2</v>
      </c>
      <c r="I17" s="4">
        <v>2</v>
      </c>
    </row>
    <row r="18" spans="1:9" x14ac:dyDescent="0.25">
      <c r="A18" s="3" t="s">
        <v>45</v>
      </c>
      <c r="B18" s="4">
        <v>1</v>
      </c>
      <c r="C18" s="4">
        <v>3</v>
      </c>
      <c r="D18" s="4">
        <v>4</v>
      </c>
      <c r="E18" s="4">
        <v>5</v>
      </c>
      <c r="F18" s="4">
        <v>2</v>
      </c>
      <c r="G18" s="4">
        <v>2</v>
      </c>
      <c r="H18" s="4">
        <v>2</v>
      </c>
      <c r="I18" s="4">
        <v>2</v>
      </c>
    </row>
  </sheetData>
  <customSheetViews>
    <customSheetView guid="{806CB607-140A-4856-B826-C6A11DB733D5}">
      <selection activeCell="C21" sqref="C21"/>
      <pageMargins left="0.7" right="0.7" top="0.75" bottom="0.75" header="0.3" footer="0.3"/>
    </customSheetView>
    <customSheetView guid="{10672E03-0FC8-40E0-9A91-ACCBCA84390B}">
      <selection activeCell="C21" sqref="C21"/>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election activeCell="C22" sqref="C22"/>
    </sheetView>
  </sheetViews>
  <sheetFormatPr defaultRowHeight="15" x14ac:dyDescent="0.25"/>
  <cols>
    <col min="1" max="1" width="20.140625" customWidth="1"/>
    <col min="2" max="2" width="18.140625" customWidth="1"/>
    <col min="3" max="3" width="20" customWidth="1"/>
    <col min="4" max="4" width="18.5703125" customWidth="1"/>
    <col min="5" max="5" width="20.28515625" customWidth="1"/>
    <col min="6" max="6" width="22.5703125" customWidth="1"/>
    <col min="7" max="7" width="13.140625" customWidth="1"/>
    <col min="8" max="8" width="16.140625" customWidth="1"/>
  </cols>
  <sheetData>
    <row r="1" spans="1:10" x14ac:dyDescent="0.25">
      <c r="B1" s="3" t="s">
        <v>108</v>
      </c>
      <c r="C1" s="2" t="s">
        <v>109</v>
      </c>
      <c r="D1" s="3" t="s">
        <v>110</v>
      </c>
      <c r="E1" s="3" t="s">
        <v>111</v>
      </c>
      <c r="F1" s="3" t="s">
        <v>112</v>
      </c>
      <c r="G1" s="3" t="s">
        <v>113</v>
      </c>
      <c r="H1" s="3" t="s">
        <v>114</v>
      </c>
      <c r="I1" s="3"/>
    </row>
    <row r="2" spans="1:10" x14ac:dyDescent="0.25">
      <c r="A2" s="3" t="s">
        <v>12</v>
      </c>
      <c r="B2" s="4">
        <v>33690.04</v>
      </c>
      <c r="C2" s="4">
        <v>19375</v>
      </c>
      <c r="D2" s="4">
        <v>2989</v>
      </c>
      <c r="E2" s="4">
        <v>19375</v>
      </c>
      <c r="F2" s="4">
        <v>19375</v>
      </c>
      <c r="G2" s="4">
        <v>46502</v>
      </c>
      <c r="H2" s="4">
        <v>9964</v>
      </c>
      <c r="I2" s="4"/>
      <c r="J2" s="4" t="s">
        <v>13</v>
      </c>
    </row>
    <row r="3" spans="1:10" x14ac:dyDescent="0.25">
      <c r="A3" s="3" t="s">
        <v>14</v>
      </c>
      <c r="B3" s="4">
        <v>101.63679999999999</v>
      </c>
      <c r="C3" s="4">
        <v>10.72</v>
      </c>
      <c r="D3" s="4">
        <v>2.1800000000000002</v>
      </c>
      <c r="E3" s="4">
        <v>10.72</v>
      </c>
      <c r="F3" s="4">
        <v>10.72</v>
      </c>
      <c r="G3" s="4">
        <v>23.49</v>
      </c>
      <c r="H3" s="4">
        <v>6.25</v>
      </c>
      <c r="I3" s="4"/>
      <c r="J3" s="4" t="s">
        <v>84</v>
      </c>
    </row>
    <row r="4" spans="1:10" x14ac:dyDescent="0.25">
      <c r="A4" s="3" t="s">
        <v>16</v>
      </c>
      <c r="B4" s="4">
        <v>1778.644</v>
      </c>
      <c r="C4" s="4">
        <v>1073</v>
      </c>
      <c r="D4" s="4">
        <v>157</v>
      </c>
      <c r="E4" s="4">
        <v>1073</v>
      </c>
      <c r="F4" s="4">
        <v>1073</v>
      </c>
      <c r="G4" s="4">
        <v>2576</v>
      </c>
      <c r="H4" s="4">
        <v>552</v>
      </c>
      <c r="I4" s="4"/>
      <c r="J4" s="4" t="s">
        <v>85</v>
      </c>
    </row>
    <row r="5" spans="1:10" x14ac:dyDescent="0.25">
      <c r="A5" s="3" t="s">
        <v>17</v>
      </c>
      <c r="B5" s="4">
        <v>0</v>
      </c>
      <c r="C5" s="4">
        <v>0.26</v>
      </c>
      <c r="D5" s="4">
        <v>0.01</v>
      </c>
      <c r="E5" s="4">
        <v>0.26</v>
      </c>
      <c r="F5" s="4">
        <v>0.26</v>
      </c>
      <c r="G5" s="4">
        <v>0.62</v>
      </c>
      <c r="H5" s="4">
        <v>0.13</v>
      </c>
      <c r="I5" s="4"/>
      <c r="J5" s="4" t="s">
        <v>84</v>
      </c>
    </row>
    <row r="6" spans="1:10" x14ac:dyDescent="0.25">
      <c r="A6" s="3" t="s">
        <v>74</v>
      </c>
      <c r="B6" s="4">
        <v>22.67</v>
      </c>
      <c r="C6" s="4">
        <v>22.67</v>
      </c>
      <c r="D6" s="4">
        <v>22.67</v>
      </c>
      <c r="E6" s="4">
        <v>22.67</v>
      </c>
      <c r="F6" s="4">
        <v>22.67</v>
      </c>
      <c r="G6" s="4">
        <v>22.67</v>
      </c>
      <c r="H6" s="4">
        <v>22.67</v>
      </c>
      <c r="I6" s="4"/>
      <c r="J6" s="4" t="s">
        <v>19</v>
      </c>
    </row>
    <row r="7" spans="1:10" x14ac:dyDescent="0.25">
      <c r="A7" s="3" t="s">
        <v>115</v>
      </c>
      <c r="B7" s="4">
        <v>18.28</v>
      </c>
      <c r="C7" s="4">
        <v>18.28</v>
      </c>
      <c r="D7" s="4">
        <v>9.14</v>
      </c>
      <c r="E7" s="4">
        <v>9.14</v>
      </c>
      <c r="F7" s="4">
        <v>9.14</v>
      </c>
      <c r="G7" s="4">
        <v>0</v>
      </c>
      <c r="H7" s="4">
        <v>0</v>
      </c>
      <c r="I7" s="4"/>
      <c r="J7" s="4" t="s">
        <v>102</v>
      </c>
    </row>
    <row r="8" spans="1:10" x14ac:dyDescent="0.25">
      <c r="A8" s="3" t="s">
        <v>116</v>
      </c>
      <c r="B8" s="4">
        <v>10</v>
      </c>
      <c r="C8" s="4">
        <v>10</v>
      </c>
      <c r="D8" s="4">
        <v>30</v>
      </c>
      <c r="E8" s="4">
        <v>30</v>
      </c>
      <c r="F8" s="4">
        <v>30</v>
      </c>
      <c r="G8" s="4">
        <v>0</v>
      </c>
      <c r="H8" s="4">
        <v>0</v>
      </c>
      <c r="I8" s="4"/>
      <c r="J8" s="4" t="s">
        <v>117</v>
      </c>
    </row>
    <row r="9" spans="1:10" x14ac:dyDescent="0.25">
      <c r="A9" s="3" t="s">
        <v>35</v>
      </c>
      <c r="B9" s="4">
        <v>6.3E-3</v>
      </c>
      <c r="C9" s="4">
        <v>6.3E-3</v>
      </c>
      <c r="D9" s="4">
        <v>2.5000000000000001E-3</v>
      </c>
      <c r="E9" s="4">
        <v>2.5000000000000001E-3</v>
      </c>
      <c r="F9" s="4">
        <v>2.5000000000000001E-3</v>
      </c>
      <c r="G9" s="4">
        <v>2.5000000000000001E-3</v>
      </c>
      <c r="H9" s="4">
        <v>2.5000000000000001E-3</v>
      </c>
      <c r="I9" s="4"/>
      <c r="J9" s="4" t="s">
        <v>7</v>
      </c>
    </row>
    <row r="10" spans="1:10" x14ac:dyDescent="0.25">
      <c r="A10" s="3" t="s">
        <v>118</v>
      </c>
      <c r="B10" s="4">
        <v>0.24</v>
      </c>
      <c r="C10" s="4">
        <v>0.24</v>
      </c>
      <c r="D10" s="4">
        <v>0.32</v>
      </c>
      <c r="E10" s="4">
        <v>0.32</v>
      </c>
      <c r="F10" s="4">
        <v>0.32</v>
      </c>
      <c r="G10" s="4">
        <v>0</v>
      </c>
      <c r="H10" s="4">
        <v>0</v>
      </c>
      <c r="I10" s="4"/>
      <c r="J10" s="4" t="s">
        <v>25</v>
      </c>
    </row>
    <row r="11" spans="1:10" x14ac:dyDescent="0.25">
      <c r="A11" s="3" t="s">
        <v>119</v>
      </c>
      <c r="B11" s="4">
        <v>0.5</v>
      </c>
      <c r="C11" s="4">
        <v>0.5</v>
      </c>
      <c r="D11" s="4">
        <v>0.5</v>
      </c>
      <c r="E11" s="4">
        <v>0.5</v>
      </c>
      <c r="F11" s="4">
        <v>0.5</v>
      </c>
      <c r="G11" s="4">
        <v>0</v>
      </c>
      <c r="H11" s="4">
        <v>0</v>
      </c>
      <c r="I11" s="4"/>
      <c r="J11" s="4" t="s">
        <v>2</v>
      </c>
    </row>
    <row r="12" spans="1:10" x14ac:dyDescent="0.25">
      <c r="A12" s="3" t="s">
        <v>24</v>
      </c>
      <c r="B12" s="4">
        <v>0.12</v>
      </c>
      <c r="C12" s="4">
        <v>0.12</v>
      </c>
      <c r="D12" s="4">
        <v>0.16</v>
      </c>
      <c r="E12" s="4">
        <v>0.16</v>
      </c>
      <c r="F12" s="4">
        <v>0.16</v>
      </c>
      <c r="G12" s="4">
        <v>0</v>
      </c>
      <c r="H12" s="4">
        <v>0</v>
      </c>
      <c r="I12" s="4"/>
      <c r="J12" s="4" t="s">
        <v>25</v>
      </c>
    </row>
    <row r="13" spans="1:10" x14ac:dyDescent="0.25">
      <c r="A13" s="3" t="s">
        <v>23</v>
      </c>
      <c r="B13" s="4">
        <v>0.9</v>
      </c>
      <c r="C13" s="4">
        <v>0.9</v>
      </c>
      <c r="D13" s="4">
        <v>0.9</v>
      </c>
      <c r="E13" s="4">
        <v>0.9</v>
      </c>
      <c r="F13" s="4">
        <v>0.9</v>
      </c>
      <c r="G13" s="4">
        <v>0.9</v>
      </c>
      <c r="H13" s="4">
        <v>0.9</v>
      </c>
      <c r="I13" s="4"/>
      <c r="J13" s="4" t="s">
        <v>2</v>
      </c>
    </row>
    <row r="14" spans="1:10" x14ac:dyDescent="0.25">
      <c r="A14" s="3" t="s">
        <v>66</v>
      </c>
      <c r="B14" s="4">
        <v>10</v>
      </c>
      <c r="C14" s="4">
        <v>50</v>
      </c>
      <c r="D14" s="4">
        <v>50</v>
      </c>
      <c r="E14" s="4">
        <v>50</v>
      </c>
      <c r="F14" s="4">
        <v>50</v>
      </c>
      <c r="G14" s="4">
        <v>50</v>
      </c>
      <c r="H14" s="4">
        <v>5</v>
      </c>
      <c r="I14" s="4"/>
      <c r="J14" s="4" t="s">
        <v>27</v>
      </c>
    </row>
    <row r="15" spans="1:10" x14ac:dyDescent="0.25">
      <c r="A15" s="3" t="s">
        <v>89</v>
      </c>
      <c r="B15" s="4">
        <v>5.0000000000000001E-3</v>
      </c>
      <c r="C15" s="4">
        <v>5.0000000000000001E-3</v>
      </c>
      <c r="D15" s="4">
        <v>5.0000000000000001E-3</v>
      </c>
      <c r="E15" s="4">
        <v>5.0000000000000001E-3</v>
      </c>
      <c r="F15" s="4">
        <v>5.0000000000000001E-3</v>
      </c>
      <c r="G15" s="4">
        <v>5.0000000000000001E-3</v>
      </c>
      <c r="H15" s="4">
        <v>5.0000000000000001E-3</v>
      </c>
      <c r="I15" s="4"/>
      <c r="J15" s="4" t="s">
        <v>2</v>
      </c>
    </row>
  </sheetData>
  <customSheetViews>
    <customSheetView guid="{806CB607-140A-4856-B826-C6A11DB733D5}">
      <selection activeCell="C22" sqref="C22"/>
      <pageMargins left="0.7" right="0.7" top="0.75" bottom="0.75" header="0.3" footer="0.3"/>
    </customSheetView>
    <customSheetView guid="{10672E03-0FC8-40E0-9A91-ACCBCA84390B}">
      <selection activeCell="C22" sqref="C22"/>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topLeftCell="A7" workbookViewId="0">
      <selection activeCell="G42" sqref="G42"/>
    </sheetView>
  </sheetViews>
  <sheetFormatPr defaultRowHeight="15" x14ac:dyDescent="0.25"/>
  <cols>
    <col min="1" max="1" width="20.28515625" customWidth="1"/>
    <col min="2" max="2" width="15.7109375" customWidth="1"/>
    <col min="3" max="3" width="21" customWidth="1"/>
    <col min="4" max="4" width="18.28515625" customWidth="1"/>
  </cols>
  <sheetData>
    <row r="1" spans="1:8" x14ac:dyDescent="0.25">
      <c r="B1" s="3" t="s">
        <v>120</v>
      </c>
      <c r="C1" s="3" t="s">
        <v>121</v>
      </c>
      <c r="D1" s="3" t="s">
        <v>122</v>
      </c>
      <c r="F1" s="3"/>
      <c r="G1" s="3"/>
    </row>
    <row r="2" spans="1:8" x14ac:dyDescent="0.25">
      <c r="A2" s="3" t="s">
        <v>12</v>
      </c>
      <c r="B2" s="4">
        <v>387517</v>
      </c>
      <c r="C2" s="4">
        <v>58681</v>
      </c>
      <c r="D2" s="4">
        <v>83039</v>
      </c>
      <c r="F2" s="4"/>
      <c r="G2" s="4"/>
      <c r="H2" s="5" t="s">
        <v>13</v>
      </c>
    </row>
    <row r="3" spans="1:8" x14ac:dyDescent="0.25">
      <c r="A3" s="3" t="s">
        <v>14</v>
      </c>
      <c r="B3" s="4">
        <v>188.23</v>
      </c>
      <c r="C3" s="4">
        <v>31.65</v>
      </c>
      <c r="D3" s="4">
        <v>43.08</v>
      </c>
      <c r="H3" s="4" t="s">
        <v>15</v>
      </c>
    </row>
    <row r="4" spans="1:8" x14ac:dyDescent="0.25">
      <c r="A4" s="3" t="s">
        <v>16</v>
      </c>
      <c r="B4" s="4">
        <v>21467</v>
      </c>
      <c r="C4" s="4">
        <v>3250</v>
      </c>
      <c r="D4" s="4">
        <v>4600</v>
      </c>
      <c r="F4" s="4"/>
      <c r="G4" s="4"/>
      <c r="H4" s="4" t="s">
        <v>13</v>
      </c>
    </row>
    <row r="5" spans="1:8" x14ac:dyDescent="0.25">
      <c r="A5" s="3" t="s">
        <v>17</v>
      </c>
      <c r="B5" s="4">
        <v>5.2</v>
      </c>
      <c r="C5" s="4">
        <v>0.79</v>
      </c>
      <c r="D5" s="4">
        <v>1.1200000000000001</v>
      </c>
      <c r="H5" s="4" t="s">
        <v>15</v>
      </c>
    </row>
    <row r="6" spans="1:8" x14ac:dyDescent="0.25">
      <c r="A6" s="3" t="s">
        <v>18</v>
      </c>
      <c r="B6" s="4">
        <v>36.28</v>
      </c>
      <c r="C6" s="4">
        <v>4.53</v>
      </c>
      <c r="D6" s="4">
        <v>3.62</v>
      </c>
      <c r="F6" s="4"/>
      <c r="G6" s="4"/>
      <c r="H6" s="4" t="s">
        <v>19</v>
      </c>
    </row>
    <row r="7" spans="1:8" x14ac:dyDescent="0.25">
      <c r="A7" s="3" t="s">
        <v>20</v>
      </c>
      <c r="B7" s="4">
        <v>51.32</v>
      </c>
      <c r="C7" s="4">
        <v>6.41</v>
      </c>
      <c r="D7" s="4">
        <v>5.12</v>
      </c>
      <c r="F7" s="4"/>
      <c r="G7" s="4"/>
      <c r="H7" s="4" t="s">
        <v>19</v>
      </c>
    </row>
    <row r="8" spans="1:8" x14ac:dyDescent="0.25">
      <c r="A8" s="3" t="s">
        <v>22</v>
      </c>
      <c r="B8" s="4">
        <v>0.1</v>
      </c>
      <c r="C8" s="4">
        <v>0.1</v>
      </c>
      <c r="D8" s="4">
        <v>0.1</v>
      </c>
      <c r="H8" s="7" t="s">
        <v>2</v>
      </c>
    </row>
    <row r="9" spans="1:8" x14ac:dyDescent="0.25">
      <c r="A9" s="3" t="s">
        <v>23</v>
      </c>
      <c r="B9" s="4">
        <v>0.8</v>
      </c>
      <c r="C9" s="4">
        <v>0.8</v>
      </c>
      <c r="D9" s="4">
        <v>0.8</v>
      </c>
      <c r="H9" s="7" t="s">
        <v>2</v>
      </c>
    </row>
    <row r="10" spans="1:8" x14ac:dyDescent="0.25">
      <c r="A10" s="3" t="s">
        <v>24</v>
      </c>
      <c r="B10" s="8">
        <v>0.125</v>
      </c>
      <c r="C10" s="8">
        <v>0.2</v>
      </c>
      <c r="D10" s="8">
        <v>0.17</v>
      </c>
      <c r="H10" s="7" t="s">
        <v>25</v>
      </c>
    </row>
    <row r="11" spans="1:8" x14ac:dyDescent="0.25">
      <c r="A11" s="3" t="s">
        <v>26</v>
      </c>
      <c r="B11" s="4">
        <v>500</v>
      </c>
      <c r="C11" s="4">
        <v>150</v>
      </c>
      <c r="D11" s="4">
        <v>125</v>
      </c>
      <c r="H11" s="4" t="s">
        <v>27</v>
      </c>
    </row>
    <row r="12" spans="1:8" x14ac:dyDescent="0.25">
      <c r="A12" s="3" t="s">
        <v>28</v>
      </c>
      <c r="B12" s="4">
        <v>1</v>
      </c>
      <c r="C12" s="4">
        <v>1</v>
      </c>
      <c r="D12" s="4">
        <v>1</v>
      </c>
      <c r="H12" s="4" t="s">
        <v>29</v>
      </c>
    </row>
    <row r="13" spans="1:8" x14ac:dyDescent="0.25">
      <c r="A13" s="3" t="s">
        <v>30</v>
      </c>
      <c r="B13" s="4">
        <v>707.1</v>
      </c>
      <c r="C13" s="4">
        <v>212.13</v>
      </c>
      <c r="D13" s="4">
        <v>176.77</v>
      </c>
      <c r="H13" s="4" t="s">
        <v>29</v>
      </c>
    </row>
    <row r="14" spans="1:8" x14ac:dyDescent="0.25">
      <c r="A14" s="3" t="s">
        <v>31</v>
      </c>
      <c r="B14" s="11">
        <f>B13*1.36*0.06*0.73</f>
        <v>42.120532799999999</v>
      </c>
      <c r="C14" s="11">
        <f>C13*1.36*0.06*0.73</f>
        <v>12.636159839999999</v>
      </c>
      <c r="D14" s="11">
        <f>D13*1.36*0.06*0.73</f>
        <v>10.52983536</v>
      </c>
      <c r="H14" s="4" t="s">
        <v>32</v>
      </c>
    </row>
    <row r="15" spans="1:8" x14ac:dyDescent="0.25">
      <c r="A15" s="3" t="s">
        <v>33</v>
      </c>
      <c r="B15" s="4">
        <v>1.095</v>
      </c>
      <c r="C15" s="4">
        <v>1.224</v>
      </c>
      <c r="D15" s="4">
        <v>1.224</v>
      </c>
      <c r="H15" s="4" t="s">
        <v>29</v>
      </c>
    </row>
    <row r="16" spans="1:8" x14ac:dyDescent="0.25">
      <c r="A16" s="3" t="s">
        <v>34</v>
      </c>
      <c r="B16" s="4">
        <v>7.5999999999999998E-2</v>
      </c>
      <c r="C16" s="4">
        <v>5.1000000000000004E-3</v>
      </c>
      <c r="D16" s="4">
        <v>2.5399999999999999E-2</v>
      </c>
      <c r="H16" s="4" t="s">
        <v>7</v>
      </c>
    </row>
    <row r="17" spans="1:8" x14ac:dyDescent="0.25">
      <c r="A17" s="3" t="s">
        <v>35</v>
      </c>
      <c r="B17" s="4">
        <v>3.7999999999999999E-2</v>
      </c>
      <c r="C17" s="4">
        <v>2.5500000000000002E-3</v>
      </c>
      <c r="D17" s="4">
        <v>1.2699999999999999E-2</v>
      </c>
      <c r="H17" s="4" t="s">
        <v>7</v>
      </c>
    </row>
    <row r="18" spans="1:8" x14ac:dyDescent="0.25">
      <c r="A18" s="3" t="s">
        <v>36</v>
      </c>
      <c r="B18" s="4">
        <v>1</v>
      </c>
      <c r="C18" s="4">
        <v>1</v>
      </c>
      <c r="D18" s="4">
        <v>1</v>
      </c>
      <c r="H18" s="4" t="s">
        <v>2</v>
      </c>
    </row>
    <row r="19" spans="1:8" x14ac:dyDescent="0.25">
      <c r="A19" s="3" t="s">
        <v>37</v>
      </c>
      <c r="B19" s="4">
        <v>0.12</v>
      </c>
      <c r="C19" s="4">
        <v>0.15</v>
      </c>
      <c r="D19" s="4">
        <v>0.15</v>
      </c>
      <c r="H19" s="4" t="s">
        <v>2</v>
      </c>
    </row>
    <row r="20" spans="1:8" x14ac:dyDescent="0.25">
      <c r="A20" s="3" t="s">
        <v>38</v>
      </c>
      <c r="B20" s="4">
        <v>5.0000000000000001E-3</v>
      </c>
      <c r="C20" s="4">
        <v>5.0000000000000001E-3</v>
      </c>
      <c r="D20" s="4">
        <v>5.0000000000000001E-3</v>
      </c>
      <c r="H20" s="4" t="s">
        <v>2</v>
      </c>
    </row>
    <row r="21" spans="1:8" x14ac:dyDescent="0.25">
      <c r="A21" s="3" t="s">
        <v>39</v>
      </c>
      <c r="B21" s="4">
        <v>0</v>
      </c>
      <c r="C21" s="4">
        <v>0</v>
      </c>
      <c r="D21" s="4">
        <v>0</v>
      </c>
      <c r="H21" s="4" t="s">
        <v>2</v>
      </c>
    </row>
    <row r="22" spans="1:8" x14ac:dyDescent="0.25">
      <c r="A22" s="3" t="s">
        <v>40</v>
      </c>
      <c r="B22" s="4">
        <v>0</v>
      </c>
      <c r="C22" s="4">
        <v>0</v>
      </c>
      <c r="D22" s="4">
        <v>0</v>
      </c>
      <c r="H22" s="4" t="s">
        <v>2</v>
      </c>
    </row>
    <row r="23" spans="1:8" x14ac:dyDescent="0.25">
      <c r="A23" s="3" t="s">
        <v>43</v>
      </c>
      <c r="B23" s="4">
        <v>0</v>
      </c>
      <c r="C23" s="4">
        <v>0</v>
      </c>
      <c r="D23" s="4">
        <v>0</v>
      </c>
      <c r="H23" s="4" t="s">
        <v>2</v>
      </c>
    </row>
    <row r="24" spans="1:8" x14ac:dyDescent="0.25">
      <c r="A24" s="3" t="s">
        <v>44</v>
      </c>
      <c r="B24" s="4">
        <v>1</v>
      </c>
      <c r="C24" s="4">
        <v>1</v>
      </c>
      <c r="D24" s="4">
        <v>1</v>
      </c>
      <c r="H24" s="4"/>
    </row>
    <row r="25" spans="1:8" x14ac:dyDescent="0.25">
      <c r="A25" s="3" t="s">
        <v>45</v>
      </c>
      <c r="B25" s="4">
        <v>4</v>
      </c>
      <c r="C25" s="4">
        <v>4</v>
      </c>
      <c r="D25" s="4">
        <v>4</v>
      </c>
      <c r="H25" s="4"/>
    </row>
    <row r="26" spans="1:8" x14ac:dyDescent="0.25">
      <c r="A26" s="3" t="s">
        <v>46</v>
      </c>
      <c r="B26" s="4">
        <v>1</v>
      </c>
      <c r="C26" s="4">
        <v>1</v>
      </c>
      <c r="D26" s="4">
        <v>1</v>
      </c>
      <c r="H26" s="4"/>
    </row>
    <row r="27" spans="1:8" x14ac:dyDescent="0.25">
      <c r="A27" s="3" t="s">
        <v>47</v>
      </c>
      <c r="B27" s="4">
        <v>0</v>
      </c>
      <c r="C27" s="4">
        <v>0</v>
      </c>
      <c r="D27" s="4">
        <v>0</v>
      </c>
      <c r="H27" s="4"/>
    </row>
  </sheetData>
  <customSheetViews>
    <customSheetView guid="{806CB607-140A-4856-B826-C6A11DB733D5}" topLeftCell="A7">
      <selection activeCell="G42" sqref="G42"/>
      <pageMargins left="0.7" right="0.7" top="0.75" bottom="0.75" header="0.3" footer="0.3"/>
    </customSheetView>
    <customSheetView guid="{10672E03-0FC8-40E0-9A91-ACCBCA84390B}" topLeftCell="A7">
      <selection activeCell="G42" sqref="G42"/>
      <pageMargins left="0.7" right="0.7" top="0.75" bottom="0.75" header="0.3" footer="0.3"/>
    </customSheetView>
  </customSheetView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topLeftCell="A13" workbookViewId="0">
      <selection activeCell="G42" sqref="G42"/>
    </sheetView>
  </sheetViews>
  <sheetFormatPr defaultRowHeight="15" x14ac:dyDescent="0.25"/>
  <cols>
    <col min="1" max="1" width="20.140625" customWidth="1"/>
    <col min="2" max="2" width="28.42578125" customWidth="1"/>
    <col min="3" max="3" width="22.7109375" bestFit="1" customWidth="1"/>
    <col min="11" max="11" width="15.28515625" customWidth="1"/>
    <col min="12" max="12" width="14.7109375" customWidth="1"/>
  </cols>
  <sheetData>
    <row r="1" spans="1:12" x14ac:dyDescent="0.25">
      <c r="B1" s="2" t="s">
        <v>123</v>
      </c>
      <c r="C1" s="3" t="s">
        <v>124</v>
      </c>
      <c r="E1" s="3"/>
      <c r="F1" s="3"/>
      <c r="G1" s="3"/>
      <c r="K1" s="3" t="s">
        <v>125</v>
      </c>
      <c r="L1" s="3" t="s">
        <v>126</v>
      </c>
    </row>
    <row r="2" spans="1:12" x14ac:dyDescent="0.25">
      <c r="A2" s="3" t="s">
        <v>12</v>
      </c>
      <c r="B2" s="4">
        <v>276799</v>
      </c>
      <c r="C2" s="4">
        <v>498237</v>
      </c>
      <c r="E2" s="4"/>
      <c r="F2" s="4"/>
      <c r="G2" s="4"/>
      <c r="H2" s="5" t="s">
        <v>13</v>
      </c>
      <c r="K2" s="17">
        <v>25000</v>
      </c>
      <c r="L2" s="17">
        <v>263531</v>
      </c>
    </row>
    <row r="3" spans="1:12" x14ac:dyDescent="0.25">
      <c r="A3" s="3" t="s">
        <v>14</v>
      </c>
      <c r="B3" s="4">
        <v>1300.42</v>
      </c>
      <c r="C3" s="4">
        <v>285.89999999999998</v>
      </c>
      <c r="H3" s="4" t="s">
        <v>15</v>
      </c>
      <c r="K3" s="17">
        <v>87.4</v>
      </c>
      <c r="L3" s="17">
        <v>400</v>
      </c>
    </row>
    <row r="4" spans="1:12" x14ac:dyDescent="0.25">
      <c r="A4" s="3" t="s">
        <v>16</v>
      </c>
      <c r="B4" s="4">
        <v>15339</v>
      </c>
      <c r="C4" s="4">
        <v>27601</v>
      </c>
      <c r="E4" s="4"/>
      <c r="F4" s="4"/>
      <c r="G4" s="4"/>
      <c r="H4" s="4" t="s">
        <v>13</v>
      </c>
      <c r="K4" s="17">
        <v>1286</v>
      </c>
      <c r="L4" s="17">
        <v>14839</v>
      </c>
    </row>
    <row r="5" spans="1:12" x14ac:dyDescent="0.25">
      <c r="A5" s="3" t="s">
        <v>17</v>
      </c>
      <c r="B5" s="4">
        <v>1.72</v>
      </c>
      <c r="C5" s="4">
        <v>6.69</v>
      </c>
      <c r="H5" s="4" t="s">
        <v>15</v>
      </c>
      <c r="K5" s="17">
        <v>1.72</v>
      </c>
      <c r="L5" s="17">
        <v>7.8</v>
      </c>
    </row>
    <row r="6" spans="1:12" x14ac:dyDescent="0.25">
      <c r="A6" s="3" t="s">
        <v>18</v>
      </c>
      <c r="B6" s="4">
        <v>36.200000000000003</v>
      </c>
      <c r="C6" s="4">
        <v>31.7</v>
      </c>
      <c r="E6" s="4"/>
      <c r="F6" s="4"/>
      <c r="G6" s="4"/>
      <c r="H6" s="4" t="s">
        <v>19</v>
      </c>
      <c r="K6" s="17">
        <v>9</v>
      </c>
      <c r="L6" s="17">
        <v>30</v>
      </c>
    </row>
    <row r="7" spans="1:12" x14ac:dyDescent="0.25">
      <c r="A7" s="3" t="s">
        <v>127</v>
      </c>
      <c r="B7" s="4">
        <f>B6</f>
        <v>36.200000000000003</v>
      </c>
      <c r="C7" s="4">
        <f>C6</f>
        <v>31.7</v>
      </c>
      <c r="E7" s="4"/>
      <c r="F7" s="4"/>
      <c r="G7" s="4"/>
      <c r="H7" s="4" t="s">
        <v>19</v>
      </c>
      <c r="K7" s="17">
        <v>9</v>
      </c>
      <c r="L7" s="17">
        <v>30</v>
      </c>
    </row>
    <row r="8" spans="1:12" x14ac:dyDescent="0.25">
      <c r="A8" s="3" t="s">
        <v>22</v>
      </c>
      <c r="B8" s="4">
        <v>0.1</v>
      </c>
      <c r="C8" s="4">
        <v>0.1</v>
      </c>
      <c r="H8" s="7" t="s">
        <v>2</v>
      </c>
      <c r="K8" s="17">
        <v>0.1</v>
      </c>
      <c r="L8" s="17">
        <v>0.1</v>
      </c>
    </row>
    <row r="9" spans="1:12" x14ac:dyDescent="0.25">
      <c r="A9" s="3" t="s">
        <v>23</v>
      </c>
      <c r="B9" s="4">
        <v>0.8</v>
      </c>
      <c r="C9" s="4">
        <v>0.8</v>
      </c>
      <c r="H9" s="7" t="s">
        <v>2</v>
      </c>
      <c r="K9" s="17">
        <v>0.8</v>
      </c>
      <c r="L9" s="17">
        <v>0.8</v>
      </c>
    </row>
    <row r="10" spans="1:12" x14ac:dyDescent="0.25">
      <c r="A10" s="3" t="s">
        <v>24</v>
      </c>
      <c r="B10" s="8">
        <v>0.1</v>
      </c>
      <c r="C10" s="8">
        <v>0.1</v>
      </c>
      <c r="H10" s="7" t="s">
        <v>25</v>
      </c>
      <c r="K10" s="17">
        <v>0.1</v>
      </c>
      <c r="L10" s="17">
        <v>0.1</v>
      </c>
    </row>
    <row r="11" spans="1:12" x14ac:dyDescent="0.25">
      <c r="A11" s="3" t="s">
        <v>26</v>
      </c>
      <c r="B11" s="4">
        <v>150</v>
      </c>
      <c r="C11" s="4">
        <v>350</v>
      </c>
      <c r="H11" s="4" t="s">
        <v>27</v>
      </c>
      <c r="K11" s="17">
        <v>150</v>
      </c>
      <c r="L11" s="17">
        <v>350</v>
      </c>
    </row>
    <row r="12" spans="1:12" x14ac:dyDescent="0.25">
      <c r="A12" s="3" t="s">
        <v>28</v>
      </c>
      <c r="B12" s="4">
        <v>1</v>
      </c>
      <c r="C12" s="4">
        <v>1</v>
      </c>
      <c r="H12" s="4" t="s">
        <v>29</v>
      </c>
      <c r="K12" s="17">
        <v>1</v>
      </c>
      <c r="L12" s="17">
        <v>1</v>
      </c>
    </row>
    <row r="13" spans="1:12" x14ac:dyDescent="0.25">
      <c r="A13" s="3" t="s">
        <v>30</v>
      </c>
      <c r="B13" s="4">
        <v>173.2</v>
      </c>
      <c r="C13" s="4">
        <v>404.14499999999998</v>
      </c>
      <c r="H13" s="4" t="s">
        <v>29</v>
      </c>
      <c r="K13" s="17">
        <v>173.2</v>
      </c>
      <c r="L13" s="17">
        <v>404.15</v>
      </c>
    </row>
    <row r="14" spans="1:12" x14ac:dyDescent="0.25">
      <c r="A14" s="3" t="s">
        <v>33</v>
      </c>
      <c r="B14" s="4">
        <v>1.224</v>
      </c>
      <c r="C14" s="4">
        <v>1.2250000000000001</v>
      </c>
      <c r="H14" s="4" t="s">
        <v>29</v>
      </c>
      <c r="K14" s="17">
        <v>1.224</v>
      </c>
      <c r="L14" s="17">
        <v>1.2250000000000001</v>
      </c>
    </row>
    <row r="15" spans="1:12" x14ac:dyDescent="0.25">
      <c r="A15" s="3" t="s">
        <v>34</v>
      </c>
      <c r="B15" s="4">
        <v>0.20300000000000001</v>
      </c>
      <c r="C15" s="4">
        <v>5.0999999999999997E-2</v>
      </c>
      <c r="H15" s="4" t="s">
        <v>7</v>
      </c>
      <c r="K15" s="17">
        <v>0.20300000000000001</v>
      </c>
      <c r="L15" s="17">
        <v>0.20300000000000001</v>
      </c>
    </row>
    <row r="16" spans="1:12" x14ac:dyDescent="0.25">
      <c r="A16" s="3" t="s">
        <v>35</v>
      </c>
      <c r="B16" s="4">
        <v>0.152</v>
      </c>
      <c r="C16" s="4">
        <v>3.7999999999999999E-2</v>
      </c>
      <c r="H16" s="4" t="s">
        <v>7</v>
      </c>
      <c r="K16" s="17">
        <v>0.152</v>
      </c>
      <c r="L16" s="17">
        <v>0.152</v>
      </c>
    </row>
    <row r="17" spans="1:12" x14ac:dyDescent="0.25">
      <c r="A17" s="3" t="s">
        <v>36</v>
      </c>
      <c r="B17" s="4">
        <v>1</v>
      </c>
      <c r="C17" s="4">
        <v>1</v>
      </c>
      <c r="H17" s="4" t="s">
        <v>2</v>
      </c>
      <c r="K17" s="17">
        <v>1</v>
      </c>
      <c r="L17" s="17">
        <v>1</v>
      </c>
    </row>
    <row r="18" spans="1:12" x14ac:dyDescent="0.25">
      <c r="A18" s="3" t="s">
        <v>37</v>
      </c>
      <c r="B18" s="4">
        <v>0.15</v>
      </c>
      <c r="C18" s="4">
        <v>0.15</v>
      </c>
      <c r="H18" s="4" t="s">
        <v>2</v>
      </c>
      <c r="K18" s="17">
        <v>0.15</v>
      </c>
      <c r="L18" s="17">
        <v>0.15</v>
      </c>
    </row>
    <row r="19" spans="1:12" x14ac:dyDescent="0.25">
      <c r="A19" s="3" t="s">
        <v>38</v>
      </c>
      <c r="B19" s="4">
        <v>5.0000000000000001E-3</v>
      </c>
      <c r="C19" s="4">
        <v>5.0000000000000001E-3</v>
      </c>
      <c r="H19" s="4" t="s">
        <v>2</v>
      </c>
      <c r="K19" s="17">
        <v>5.0000000000000001E-3</v>
      </c>
      <c r="L19" s="17">
        <v>5.0000000000000001E-3</v>
      </c>
    </row>
    <row r="20" spans="1:12" x14ac:dyDescent="0.25">
      <c r="A20" s="3" t="s">
        <v>31</v>
      </c>
      <c r="B20" s="11">
        <f>B13*1.359*0.06*0.73</f>
        <v>10.309591439999998</v>
      </c>
      <c r="C20" s="11">
        <f>C13*1.359*0.06*0.73</f>
        <v>24.056407808999996</v>
      </c>
      <c r="H20" s="4" t="s">
        <v>32</v>
      </c>
      <c r="K20" s="17"/>
      <c r="L20" s="17"/>
    </row>
    <row r="21" spans="1:12" x14ac:dyDescent="0.25">
      <c r="A21" s="3" t="s">
        <v>39</v>
      </c>
      <c r="B21" s="4">
        <v>0</v>
      </c>
      <c r="C21" s="4">
        <v>0</v>
      </c>
      <c r="H21" s="4" t="s">
        <v>2</v>
      </c>
      <c r="K21" s="17" t="s">
        <v>21</v>
      </c>
      <c r="L21" s="17" t="s">
        <v>21</v>
      </c>
    </row>
    <row r="22" spans="1:12" x14ac:dyDescent="0.25">
      <c r="A22" s="3" t="s">
        <v>40</v>
      </c>
      <c r="B22" s="4">
        <v>0</v>
      </c>
      <c r="C22" s="4">
        <v>0</v>
      </c>
      <c r="H22" s="4" t="s">
        <v>2</v>
      </c>
      <c r="K22" s="17" t="s">
        <v>21</v>
      </c>
      <c r="L22" s="17" t="s">
        <v>21</v>
      </c>
    </row>
    <row r="23" spans="1:12" x14ac:dyDescent="0.25">
      <c r="A23" s="3" t="s">
        <v>43</v>
      </c>
      <c r="B23" s="4">
        <v>0</v>
      </c>
      <c r="C23" s="4">
        <v>0</v>
      </c>
      <c r="H23" s="4" t="s">
        <v>2</v>
      </c>
      <c r="K23" s="17" t="s">
        <v>21</v>
      </c>
      <c r="L23" s="17" t="s">
        <v>21</v>
      </c>
    </row>
    <row r="24" spans="1:12" x14ac:dyDescent="0.25">
      <c r="A24" s="3" t="s">
        <v>75</v>
      </c>
      <c r="B24" s="4">
        <v>0</v>
      </c>
      <c r="C24" s="4">
        <v>0</v>
      </c>
      <c r="D24" s="4"/>
      <c r="E24" s="4"/>
      <c r="F24" s="4"/>
      <c r="G24" s="4"/>
      <c r="H24" s="4" t="s">
        <v>27</v>
      </c>
      <c r="I24" s="4"/>
      <c r="J24" s="4"/>
      <c r="K24" s="6">
        <v>300</v>
      </c>
      <c r="L24" s="4">
        <v>0</v>
      </c>
    </row>
    <row r="25" spans="1:12" x14ac:dyDescent="0.25">
      <c r="A25" s="3" t="s">
        <v>76</v>
      </c>
      <c r="B25" s="4">
        <v>0</v>
      </c>
      <c r="C25" s="4">
        <v>0</v>
      </c>
      <c r="D25" s="4"/>
      <c r="E25" s="4"/>
      <c r="F25" s="4"/>
      <c r="G25" s="4"/>
      <c r="H25" s="4" t="s">
        <v>15</v>
      </c>
      <c r="I25" s="4"/>
      <c r="J25" s="4"/>
      <c r="K25" s="6">
        <v>83.61</v>
      </c>
      <c r="L25" s="4">
        <v>0</v>
      </c>
    </row>
    <row r="26" spans="1:12" x14ac:dyDescent="0.25">
      <c r="A26" s="3" t="s">
        <v>78</v>
      </c>
      <c r="B26" s="4">
        <v>0</v>
      </c>
      <c r="C26" s="4">
        <v>0</v>
      </c>
      <c r="D26" s="4"/>
      <c r="E26" s="4"/>
      <c r="F26" s="4"/>
      <c r="G26" s="4"/>
      <c r="H26" s="4" t="s">
        <v>15</v>
      </c>
      <c r="I26" s="4"/>
      <c r="J26" s="4"/>
      <c r="K26" s="6">
        <v>2.2799999999999998</v>
      </c>
      <c r="L26" s="4">
        <v>0</v>
      </c>
    </row>
    <row r="27" spans="1:12" x14ac:dyDescent="0.25">
      <c r="A27" s="3" t="s">
        <v>79</v>
      </c>
      <c r="B27" s="4">
        <v>0</v>
      </c>
      <c r="C27" s="4">
        <v>0</v>
      </c>
      <c r="D27" s="4"/>
      <c r="E27" s="4"/>
      <c r="F27" s="4"/>
      <c r="G27" s="4"/>
      <c r="H27" s="4" t="s">
        <v>13</v>
      </c>
      <c r="I27" s="4"/>
      <c r="J27" s="4"/>
      <c r="K27" s="6">
        <v>10389</v>
      </c>
      <c r="L27" s="4">
        <v>0</v>
      </c>
    </row>
    <row r="28" spans="1:12" x14ac:dyDescent="0.25">
      <c r="A28" s="3" t="s">
        <v>77</v>
      </c>
      <c r="B28" s="4">
        <v>0</v>
      </c>
      <c r="C28" s="4">
        <v>0</v>
      </c>
      <c r="D28" s="4"/>
      <c r="E28" s="4"/>
      <c r="F28" s="4"/>
      <c r="G28" s="4"/>
      <c r="H28" s="4" t="s">
        <v>32</v>
      </c>
      <c r="I28" s="4"/>
      <c r="J28" s="4"/>
      <c r="K28" s="6">
        <f>K24*0.06*0.73</f>
        <v>13.14</v>
      </c>
      <c r="L28" s="4">
        <v>0</v>
      </c>
    </row>
    <row r="29" spans="1:12" x14ac:dyDescent="0.25">
      <c r="A29" s="3" t="s">
        <v>44</v>
      </c>
      <c r="B29" s="4">
        <v>1</v>
      </c>
      <c r="C29" s="4">
        <v>1</v>
      </c>
      <c r="H29" s="4"/>
      <c r="K29" s="17">
        <v>1</v>
      </c>
      <c r="L29" s="17">
        <v>1</v>
      </c>
    </row>
    <row r="30" spans="1:12" x14ac:dyDescent="0.25">
      <c r="A30" s="3" t="s">
        <v>45</v>
      </c>
      <c r="B30" s="4">
        <v>3</v>
      </c>
      <c r="C30" s="4">
        <v>3</v>
      </c>
      <c r="H30" s="4"/>
      <c r="K30" s="17">
        <v>3</v>
      </c>
      <c r="L30" s="17">
        <v>3</v>
      </c>
    </row>
    <row r="31" spans="1:12" x14ac:dyDescent="0.25">
      <c r="A31" s="3" t="s">
        <v>46</v>
      </c>
      <c r="B31" s="4">
        <v>1</v>
      </c>
      <c r="C31" s="4">
        <v>1</v>
      </c>
      <c r="H31" s="4"/>
      <c r="K31" s="17">
        <v>0</v>
      </c>
      <c r="L31" s="17">
        <v>0</v>
      </c>
    </row>
    <row r="32" spans="1:12" x14ac:dyDescent="0.25">
      <c r="A32" s="3" t="s">
        <v>47</v>
      </c>
      <c r="B32" s="4">
        <v>0</v>
      </c>
      <c r="C32" s="4">
        <v>0</v>
      </c>
      <c r="H32" s="4"/>
      <c r="K32" s="17">
        <v>1</v>
      </c>
      <c r="L32" s="17">
        <v>1</v>
      </c>
    </row>
  </sheetData>
  <customSheetViews>
    <customSheetView guid="{806CB607-140A-4856-B826-C6A11DB733D5}" topLeftCell="A13">
      <selection activeCell="G42" sqref="G42"/>
      <pageMargins left="0.7" right="0.7" top="0.75" bottom="0.75" header="0.3" footer="0.3"/>
    </customSheetView>
    <customSheetView guid="{10672E03-0FC8-40E0-9A91-ACCBCA84390B}" topLeftCell="A13">
      <selection activeCell="G42" sqref="G42"/>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C18" sqref="C18"/>
    </sheetView>
  </sheetViews>
  <sheetFormatPr defaultRowHeight="15" x14ac:dyDescent="0.25"/>
  <cols>
    <col min="1" max="1" width="19.140625" customWidth="1"/>
    <col min="4" max="4" width="22.140625" bestFit="1" customWidth="1"/>
  </cols>
  <sheetData>
    <row r="1" spans="1:4" x14ac:dyDescent="0.25">
      <c r="B1" s="3" t="s">
        <v>128</v>
      </c>
    </row>
    <row r="2" spans="1:4" x14ac:dyDescent="0.25">
      <c r="A2" s="3" t="s">
        <v>12</v>
      </c>
      <c r="B2" s="4">
        <v>88963</v>
      </c>
      <c r="D2" s="4" t="s">
        <v>13</v>
      </c>
    </row>
    <row r="3" spans="1:4" x14ac:dyDescent="0.25">
      <c r="A3" s="3" t="s">
        <v>14</v>
      </c>
      <c r="B3" s="4">
        <v>45.9</v>
      </c>
      <c r="D3" s="4" t="s">
        <v>15</v>
      </c>
    </row>
    <row r="4" spans="1:4" x14ac:dyDescent="0.25">
      <c r="A4" s="3" t="s">
        <v>16</v>
      </c>
      <c r="B4" s="4">
        <v>4928</v>
      </c>
      <c r="D4" s="4" t="s">
        <v>85</v>
      </c>
    </row>
    <row r="5" spans="1:4" x14ac:dyDescent="0.25">
      <c r="A5" s="3" t="s">
        <v>17</v>
      </c>
      <c r="B5" s="4">
        <v>1.19</v>
      </c>
      <c r="D5" s="4" t="s">
        <v>15</v>
      </c>
    </row>
    <row r="6" spans="1:4" x14ac:dyDescent="0.25">
      <c r="A6" s="3" t="s">
        <v>18</v>
      </c>
      <c r="B6" s="4">
        <v>4.53</v>
      </c>
      <c r="D6" s="4" t="s">
        <v>19</v>
      </c>
    </row>
    <row r="7" spans="1:4" x14ac:dyDescent="0.25">
      <c r="A7" s="3" t="s">
        <v>129</v>
      </c>
      <c r="B7" s="4">
        <v>50</v>
      </c>
      <c r="D7" s="4" t="s">
        <v>130</v>
      </c>
    </row>
    <row r="8" spans="1:4" x14ac:dyDescent="0.25">
      <c r="A8" s="3" t="s">
        <v>131</v>
      </c>
      <c r="B8" s="4">
        <v>8495</v>
      </c>
      <c r="D8" s="4" t="s">
        <v>132</v>
      </c>
    </row>
    <row r="9" spans="1:4" x14ac:dyDescent="0.25">
      <c r="A9" s="3" t="s">
        <v>133</v>
      </c>
      <c r="B9" s="4">
        <v>0.16</v>
      </c>
      <c r="D9" s="4" t="s">
        <v>25</v>
      </c>
    </row>
    <row r="10" spans="1:4" x14ac:dyDescent="0.25">
      <c r="A10" s="3" t="s">
        <v>134</v>
      </c>
      <c r="B10" s="4">
        <v>1.83</v>
      </c>
      <c r="D10" s="4" t="s">
        <v>7</v>
      </c>
    </row>
    <row r="11" spans="1:4" x14ac:dyDescent="0.25">
      <c r="A11" s="3" t="s">
        <v>135</v>
      </c>
      <c r="B11" s="4">
        <v>1</v>
      </c>
      <c r="D11" s="4" t="s">
        <v>2</v>
      </c>
    </row>
    <row r="12" spans="1:4" x14ac:dyDescent="0.25">
      <c r="A12" s="3" t="s">
        <v>136</v>
      </c>
      <c r="B12" s="4">
        <v>150</v>
      </c>
      <c r="D12" s="4" t="s">
        <v>91</v>
      </c>
    </row>
    <row r="13" spans="1:4" x14ac:dyDescent="0.25">
      <c r="A13" s="3" t="s">
        <v>137</v>
      </c>
      <c r="B13" s="4">
        <v>7.0000000000000007E-2</v>
      </c>
      <c r="D13" s="4" t="s">
        <v>138</v>
      </c>
    </row>
    <row r="14" spans="1:4" x14ac:dyDescent="0.25">
      <c r="A14" s="3" t="s">
        <v>35</v>
      </c>
      <c r="B14" s="4">
        <v>1.2699999999999999E-2</v>
      </c>
      <c r="D14" s="4" t="s">
        <v>7</v>
      </c>
    </row>
    <row r="15" spans="1:4" x14ac:dyDescent="0.25">
      <c r="A15" s="3" t="s">
        <v>89</v>
      </c>
      <c r="B15" s="4">
        <v>0.05</v>
      </c>
      <c r="D15" s="4" t="s">
        <v>2</v>
      </c>
    </row>
    <row r="16" spans="1:4" x14ac:dyDescent="0.25">
      <c r="A16" s="3" t="s">
        <v>139</v>
      </c>
      <c r="B16" s="4">
        <v>6</v>
      </c>
      <c r="D16" s="4" t="s">
        <v>140</v>
      </c>
    </row>
    <row r="17" spans="1:4" x14ac:dyDescent="0.25">
      <c r="A17" s="3" t="s">
        <v>141</v>
      </c>
      <c r="B17" s="4">
        <v>0</v>
      </c>
      <c r="D17" s="4" t="s">
        <v>180</v>
      </c>
    </row>
    <row r="18" spans="1:4" x14ac:dyDescent="0.25">
      <c r="A18" s="3" t="s">
        <v>23</v>
      </c>
      <c r="B18" s="4">
        <v>0.9</v>
      </c>
      <c r="D18" s="4" t="s">
        <v>2</v>
      </c>
    </row>
  </sheetData>
  <customSheetViews>
    <customSheetView guid="{806CB607-140A-4856-B826-C6A11DB733D5}">
      <selection activeCell="C18" sqref="C18"/>
      <pageMargins left="0.7" right="0.7" top="0.75" bottom="0.75" header="0.3" footer="0.3"/>
    </customSheetView>
    <customSheetView guid="{10672E03-0FC8-40E0-9A91-ACCBCA84390B}">
      <selection activeCell="C18" sqref="C18"/>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topLeftCell="C19" workbookViewId="0">
      <selection activeCell="G42" sqref="G42"/>
    </sheetView>
  </sheetViews>
  <sheetFormatPr defaultRowHeight="15" x14ac:dyDescent="0.25"/>
  <cols>
    <col min="1" max="1" width="19.7109375" customWidth="1"/>
    <col min="2" max="2" width="20" customWidth="1"/>
    <col min="3" max="3" width="22.28515625" customWidth="1"/>
    <col min="4" max="4" width="24.7109375" customWidth="1"/>
    <col min="5" max="5" width="22.85546875" customWidth="1"/>
    <col min="6" max="6" width="31.7109375" customWidth="1"/>
    <col min="7" max="7" width="25.5703125" customWidth="1"/>
    <col min="8" max="8" width="25.7109375" customWidth="1"/>
    <col min="9" max="9" width="16.5703125" customWidth="1"/>
  </cols>
  <sheetData>
    <row r="1" spans="1:9" x14ac:dyDescent="0.25">
      <c r="A1" s="4"/>
      <c r="B1" s="3" t="s">
        <v>142</v>
      </c>
      <c r="C1" s="3" t="s">
        <v>143</v>
      </c>
      <c r="D1" s="3" t="s">
        <v>144</v>
      </c>
      <c r="E1" s="3" t="s">
        <v>145</v>
      </c>
      <c r="F1" s="3" t="s">
        <v>146</v>
      </c>
      <c r="G1" s="3" t="s">
        <v>147</v>
      </c>
      <c r="H1" s="3" t="s">
        <v>148</v>
      </c>
      <c r="I1" s="3" t="s">
        <v>149</v>
      </c>
    </row>
    <row r="2" spans="1:9" x14ac:dyDescent="0.25">
      <c r="A2" s="3" t="s">
        <v>12</v>
      </c>
      <c r="B2" s="4">
        <v>45000</v>
      </c>
      <c r="C2" s="4">
        <v>45000</v>
      </c>
      <c r="D2" s="4">
        <v>27992</v>
      </c>
      <c r="E2" s="4">
        <v>77503</v>
      </c>
      <c r="F2" s="4">
        <v>14000</v>
      </c>
      <c r="G2" s="4">
        <v>36070</v>
      </c>
      <c r="H2" s="4">
        <v>133186</v>
      </c>
      <c r="I2" s="4">
        <v>54105</v>
      </c>
    </row>
    <row r="3" spans="1:9" x14ac:dyDescent="0.25">
      <c r="A3" s="3" t="s">
        <v>14</v>
      </c>
      <c r="B3" s="4">
        <v>19.350000000000001</v>
      </c>
      <c r="C3" s="4">
        <v>19.350000000000001</v>
      </c>
      <c r="D3" s="4">
        <v>13.08</v>
      </c>
      <c r="E3" s="4">
        <v>76.55</v>
      </c>
      <c r="F3" s="4">
        <v>7.62</v>
      </c>
      <c r="G3" s="4">
        <v>6.91</v>
      </c>
      <c r="H3" s="4">
        <v>81.760000000000005</v>
      </c>
      <c r="I3" s="4">
        <v>28.09</v>
      </c>
    </row>
    <row r="4" spans="1:9" x14ac:dyDescent="0.25">
      <c r="A4" s="3" t="s">
        <v>150</v>
      </c>
      <c r="B4" s="4">
        <v>2504</v>
      </c>
      <c r="C4" s="4">
        <v>25.04</v>
      </c>
      <c r="D4" s="4">
        <v>1606</v>
      </c>
      <c r="E4" s="4">
        <v>3945</v>
      </c>
      <c r="F4" s="4">
        <v>719</v>
      </c>
      <c r="G4" s="4">
        <v>1899</v>
      </c>
      <c r="H4" s="4">
        <v>7716</v>
      </c>
      <c r="I4" s="4">
        <v>2928</v>
      </c>
    </row>
    <row r="5" spans="1:9" x14ac:dyDescent="0.25">
      <c r="A5" s="3" t="s">
        <v>8</v>
      </c>
      <c r="B5" s="4">
        <v>21.86</v>
      </c>
      <c r="C5" s="4">
        <v>2186</v>
      </c>
      <c r="D5" s="4">
        <v>14.69</v>
      </c>
      <c r="E5" s="4">
        <v>79.13</v>
      </c>
      <c r="F5" s="4">
        <v>7.91</v>
      </c>
      <c r="G5" s="4">
        <v>7.67</v>
      </c>
      <c r="H5" s="4">
        <v>85.84</v>
      </c>
      <c r="I5" s="4">
        <v>32.97</v>
      </c>
    </row>
    <row r="6" spans="1:9" x14ac:dyDescent="0.25">
      <c r="A6" s="3" t="s">
        <v>151</v>
      </c>
      <c r="B6" s="4">
        <v>34</v>
      </c>
      <c r="C6" s="4">
        <v>34</v>
      </c>
      <c r="D6" s="4">
        <v>34</v>
      </c>
      <c r="E6" s="4">
        <v>36.24</v>
      </c>
      <c r="F6" s="4">
        <f>F9*F11</f>
        <v>21.76</v>
      </c>
      <c r="G6" s="4">
        <f>G9*G11</f>
        <v>21.76</v>
      </c>
      <c r="H6" s="4">
        <f>H9*H11</f>
        <v>21.76</v>
      </c>
      <c r="I6" s="4">
        <v>29</v>
      </c>
    </row>
    <row r="7" spans="1:9" x14ac:dyDescent="0.25">
      <c r="A7" s="3" t="s">
        <v>118</v>
      </c>
      <c r="B7" s="4">
        <v>0.16</v>
      </c>
      <c r="C7" s="4">
        <v>0.16</v>
      </c>
      <c r="D7" s="4">
        <v>0.16</v>
      </c>
      <c r="E7" s="4">
        <v>0.16</v>
      </c>
      <c r="F7" s="4">
        <v>0</v>
      </c>
      <c r="G7" s="4">
        <v>0</v>
      </c>
      <c r="H7" s="4">
        <v>0</v>
      </c>
      <c r="I7" s="4">
        <v>9.6000000000000002E-2</v>
      </c>
    </row>
    <row r="8" spans="1:9" x14ac:dyDescent="0.25">
      <c r="A8" s="3" t="s">
        <v>35</v>
      </c>
      <c r="B8" s="4">
        <v>6.3E-3</v>
      </c>
      <c r="C8" s="4">
        <v>6.3E-3</v>
      </c>
      <c r="D8" s="4">
        <v>6.3E-3</v>
      </c>
      <c r="E8" s="4">
        <v>6.3E-3</v>
      </c>
      <c r="F8" s="4">
        <v>0</v>
      </c>
      <c r="G8" s="4">
        <v>0</v>
      </c>
      <c r="H8" s="4">
        <v>0</v>
      </c>
      <c r="I8" s="4">
        <v>6.3499999999999997E-3</v>
      </c>
    </row>
    <row r="9" spans="1:9" x14ac:dyDescent="0.25">
      <c r="A9" s="3" t="s">
        <v>152</v>
      </c>
      <c r="B9" s="4">
        <v>0</v>
      </c>
      <c r="C9" s="4">
        <v>0</v>
      </c>
      <c r="D9" s="4">
        <v>0</v>
      </c>
      <c r="E9" s="4">
        <v>0</v>
      </c>
      <c r="F9" s="4">
        <v>2.72</v>
      </c>
      <c r="G9" s="4">
        <v>2.72</v>
      </c>
      <c r="H9" s="4">
        <v>2.72</v>
      </c>
      <c r="I9" s="4">
        <v>0</v>
      </c>
    </row>
    <row r="10" spans="1:9" x14ac:dyDescent="0.25">
      <c r="A10" s="3" t="s">
        <v>153</v>
      </c>
      <c r="B10" s="4">
        <v>0</v>
      </c>
      <c r="C10" s="4">
        <v>0</v>
      </c>
      <c r="D10" s="4">
        <v>0</v>
      </c>
      <c r="E10" s="4">
        <v>0</v>
      </c>
      <c r="F10" s="4">
        <v>0.16</v>
      </c>
      <c r="G10" s="4">
        <v>0.16</v>
      </c>
      <c r="H10" s="4">
        <v>0.16</v>
      </c>
      <c r="I10" s="4">
        <v>0</v>
      </c>
    </row>
    <row r="11" spans="1:9" x14ac:dyDescent="0.25">
      <c r="A11" s="3" t="s">
        <v>154</v>
      </c>
      <c r="B11" s="4">
        <v>0</v>
      </c>
      <c r="C11" s="4">
        <v>0</v>
      </c>
      <c r="D11" s="4">
        <v>0</v>
      </c>
      <c r="E11" s="4">
        <v>0</v>
      </c>
      <c r="F11" s="4">
        <v>8</v>
      </c>
      <c r="G11" s="4">
        <v>8</v>
      </c>
      <c r="H11" s="4">
        <v>8</v>
      </c>
      <c r="I11" s="4">
        <v>0</v>
      </c>
    </row>
    <row r="12" spans="1:9" x14ac:dyDescent="0.25">
      <c r="A12" s="3" t="s">
        <v>155</v>
      </c>
      <c r="B12" s="4">
        <v>1</v>
      </c>
      <c r="C12" s="4">
        <v>1</v>
      </c>
      <c r="D12" s="4">
        <v>1</v>
      </c>
      <c r="E12" s="4">
        <v>1</v>
      </c>
      <c r="F12" s="4">
        <v>1</v>
      </c>
      <c r="G12" s="4">
        <v>1</v>
      </c>
      <c r="H12" s="4">
        <v>1</v>
      </c>
      <c r="I12" s="4">
        <v>1</v>
      </c>
    </row>
    <row r="13" spans="1:9" x14ac:dyDescent="0.25">
      <c r="A13" s="3" t="s">
        <v>106</v>
      </c>
      <c r="B13" s="4">
        <v>3</v>
      </c>
      <c r="C13" s="4">
        <v>3</v>
      </c>
      <c r="D13" s="4">
        <v>2</v>
      </c>
      <c r="E13" s="4">
        <v>5</v>
      </c>
      <c r="F13" s="4">
        <f>F11*F14</f>
        <v>4</v>
      </c>
      <c r="G13" s="4">
        <f>G11*G14</f>
        <v>4</v>
      </c>
      <c r="H13" s="4">
        <f>H11*H14</f>
        <v>0.8</v>
      </c>
      <c r="I13" s="4">
        <v>2</v>
      </c>
    </row>
    <row r="14" spans="1:9" x14ac:dyDescent="0.25">
      <c r="A14" s="3" t="s">
        <v>156</v>
      </c>
      <c r="B14" s="4">
        <v>0</v>
      </c>
      <c r="C14" s="4">
        <v>0</v>
      </c>
      <c r="D14" s="4">
        <v>0</v>
      </c>
      <c r="E14" s="4">
        <v>0</v>
      </c>
      <c r="F14" s="4">
        <v>0.5</v>
      </c>
      <c r="G14" s="4">
        <v>0.5</v>
      </c>
      <c r="H14" s="4">
        <v>0.1</v>
      </c>
      <c r="I14" s="4">
        <v>0</v>
      </c>
    </row>
    <row r="15" spans="1:9" x14ac:dyDescent="0.25">
      <c r="A15" s="3" t="s">
        <v>157</v>
      </c>
      <c r="B15" s="4">
        <v>0.9</v>
      </c>
      <c r="C15" s="4">
        <v>0.9</v>
      </c>
      <c r="D15" s="4">
        <v>0.9</v>
      </c>
      <c r="E15" s="4">
        <v>0.9</v>
      </c>
      <c r="F15" s="4">
        <v>0.75</v>
      </c>
      <c r="G15" s="4">
        <v>0.75</v>
      </c>
      <c r="H15" s="4">
        <v>0.75</v>
      </c>
      <c r="I15" s="4">
        <v>0.85</v>
      </c>
    </row>
    <row r="16" spans="1:9" x14ac:dyDescent="0.25">
      <c r="A16" s="3" t="s">
        <v>158</v>
      </c>
      <c r="B16" s="4">
        <v>16</v>
      </c>
      <c r="C16" s="4">
        <v>16</v>
      </c>
      <c r="D16" s="4">
        <v>16</v>
      </c>
      <c r="E16" s="4">
        <v>80</v>
      </c>
      <c r="F16" s="4">
        <v>24</v>
      </c>
      <c r="G16" s="4">
        <v>24</v>
      </c>
      <c r="H16" s="4">
        <v>24</v>
      </c>
      <c r="I16" s="4">
        <v>24</v>
      </c>
    </row>
    <row r="17" spans="1:9" x14ac:dyDescent="0.25">
      <c r="A17" s="3" t="s">
        <v>159</v>
      </c>
      <c r="B17" s="4">
        <v>19.2</v>
      </c>
      <c r="C17" s="4">
        <v>19.2</v>
      </c>
      <c r="D17" s="4">
        <v>19.2</v>
      </c>
      <c r="E17" s="4">
        <v>80</v>
      </c>
      <c r="F17" s="4">
        <v>24</v>
      </c>
      <c r="G17" s="4">
        <v>24</v>
      </c>
      <c r="H17" s="4">
        <v>24</v>
      </c>
      <c r="I17" s="4">
        <v>24</v>
      </c>
    </row>
    <row r="18" spans="1:9" x14ac:dyDescent="0.25">
      <c r="A18" s="3" t="s">
        <v>160</v>
      </c>
      <c r="B18" s="4">
        <v>0.75</v>
      </c>
      <c r="C18" s="4">
        <v>0.75</v>
      </c>
      <c r="D18" s="4">
        <v>0.75</v>
      </c>
      <c r="E18" s="4">
        <v>0.85</v>
      </c>
      <c r="F18" s="4">
        <v>0.75</v>
      </c>
      <c r="G18" s="4">
        <v>0.75</v>
      </c>
      <c r="H18" s="4">
        <v>0.75</v>
      </c>
      <c r="I18" s="4">
        <v>0.85</v>
      </c>
    </row>
    <row r="19" spans="1:9" x14ac:dyDescent="0.25">
      <c r="A19" s="3" t="s">
        <v>107</v>
      </c>
      <c r="B19" s="4">
        <v>5</v>
      </c>
      <c r="C19" s="4">
        <v>5</v>
      </c>
      <c r="D19" s="4">
        <v>2</v>
      </c>
      <c r="E19" s="4">
        <v>5</v>
      </c>
      <c r="F19" s="4">
        <f>F20*F11</f>
        <v>0.16639999999999999</v>
      </c>
      <c r="G19" s="4">
        <f>G20*G11</f>
        <v>0.16639999999999999</v>
      </c>
      <c r="H19" s="4">
        <f>H20*H11</f>
        <v>0.4</v>
      </c>
      <c r="I19" s="4">
        <v>10</v>
      </c>
    </row>
    <row r="20" spans="1:9" x14ac:dyDescent="0.25">
      <c r="A20" s="3" t="s">
        <v>161</v>
      </c>
      <c r="B20" s="4">
        <v>0</v>
      </c>
      <c r="C20" s="4">
        <v>0</v>
      </c>
      <c r="D20" s="4">
        <v>0</v>
      </c>
      <c r="E20" s="4">
        <v>0</v>
      </c>
      <c r="F20" s="4">
        <v>2.0799999999999999E-2</v>
      </c>
      <c r="G20" s="4">
        <v>2.0799999999999999E-2</v>
      </c>
      <c r="H20" s="4">
        <v>0.05</v>
      </c>
      <c r="I20" s="4">
        <v>0</v>
      </c>
    </row>
    <row r="21" spans="1:9" x14ac:dyDescent="0.25">
      <c r="A21" s="3" t="s">
        <v>162</v>
      </c>
      <c r="B21" s="6">
        <v>0.9</v>
      </c>
      <c r="C21" s="6">
        <v>0.9</v>
      </c>
      <c r="D21" s="4">
        <v>0.9</v>
      </c>
      <c r="E21" s="4">
        <v>0.85</v>
      </c>
      <c r="F21" s="4">
        <v>0.85</v>
      </c>
      <c r="G21" s="4">
        <v>0.85</v>
      </c>
      <c r="H21" s="4">
        <v>0.85</v>
      </c>
      <c r="I21" s="4">
        <v>0.85</v>
      </c>
    </row>
    <row r="22" spans="1:9" x14ac:dyDescent="0.25">
      <c r="A22" s="3" t="s">
        <v>163</v>
      </c>
      <c r="B22" s="4">
        <v>160</v>
      </c>
      <c r="C22" s="4">
        <v>160</v>
      </c>
      <c r="D22" s="4">
        <v>120</v>
      </c>
      <c r="E22" s="4">
        <v>350</v>
      </c>
      <c r="F22" s="4">
        <v>185</v>
      </c>
      <c r="G22" s="4">
        <v>200</v>
      </c>
      <c r="H22" s="4">
        <v>350</v>
      </c>
      <c r="I22" s="4">
        <v>160</v>
      </c>
    </row>
    <row r="23" spans="1:9" x14ac:dyDescent="0.25">
      <c r="A23" s="3" t="s">
        <v>31</v>
      </c>
      <c r="B23" s="4">
        <f t="shared" ref="B23:I23" si="0">B22*0.06*0.73</f>
        <v>7.008</v>
      </c>
      <c r="C23" s="4">
        <f t="shared" si="0"/>
        <v>7.008</v>
      </c>
      <c r="D23" s="4">
        <f t="shared" si="0"/>
        <v>5.2559999999999993</v>
      </c>
      <c r="E23" s="4">
        <f t="shared" si="0"/>
        <v>15.33</v>
      </c>
      <c r="F23" s="4">
        <f t="shared" si="0"/>
        <v>8.1029999999999998</v>
      </c>
      <c r="G23" s="4">
        <f t="shared" si="0"/>
        <v>8.76</v>
      </c>
      <c r="H23" s="4">
        <f t="shared" si="0"/>
        <v>15.33</v>
      </c>
      <c r="I23" s="4">
        <f t="shared" si="0"/>
        <v>7.008</v>
      </c>
    </row>
    <row r="24" spans="1:9" x14ac:dyDescent="0.25">
      <c r="A24" s="3" t="s">
        <v>89</v>
      </c>
      <c r="B24" s="4">
        <v>5.0000000000000001E-3</v>
      </c>
      <c r="C24" s="4">
        <v>5.0000000000000001E-3</v>
      </c>
      <c r="D24" s="4">
        <v>5.0000000000000001E-3</v>
      </c>
      <c r="E24" s="4">
        <v>5.0000000000000001E-3</v>
      </c>
      <c r="F24" s="4">
        <v>5.0000000000000001E-3</v>
      </c>
      <c r="G24" s="4">
        <v>5.0000000000000001E-3</v>
      </c>
      <c r="H24" s="4">
        <v>5.0000000000000001E-3</v>
      </c>
      <c r="I24" s="4">
        <v>5.0000000000000001E-3</v>
      </c>
    </row>
    <row r="25" spans="1:9" x14ac:dyDescent="0.25">
      <c r="A25" s="3" t="s">
        <v>164</v>
      </c>
      <c r="B25" s="4">
        <v>22.67</v>
      </c>
      <c r="C25" s="4">
        <v>22.67</v>
      </c>
      <c r="D25" s="4">
        <v>22.67</v>
      </c>
      <c r="E25" s="4">
        <v>22.67</v>
      </c>
      <c r="F25" s="4">
        <v>9.1</v>
      </c>
      <c r="G25" s="4">
        <v>36.4</v>
      </c>
      <c r="H25" s="4">
        <v>18.2</v>
      </c>
      <c r="I25" s="4">
        <v>22.6</v>
      </c>
    </row>
    <row r="26" spans="1:9" x14ac:dyDescent="0.25">
      <c r="A26" s="3" t="s">
        <v>165</v>
      </c>
      <c r="B26" s="4">
        <v>0.16</v>
      </c>
      <c r="C26" s="4">
        <v>0.16</v>
      </c>
      <c r="D26" s="4">
        <v>0.16</v>
      </c>
      <c r="E26" s="4">
        <v>40</v>
      </c>
      <c r="F26" s="4">
        <v>32</v>
      </c>
      <c r="G26" s="4">
        <v>0.16</v>
      </c>
      <c r="H26" s="4">
        <v>0.16</v>
      </c>
      <c r="I26" s="4">
        <v>0.16</v>
      </c>
    </row>
    <row r="27" spans="1:9" x14ac:dyDescent="0.25">
      <c r="A27" s="3" t="s">
        <v>166</v>
      </c>
      <c r="B27" s="4">
        <v>1.6</v>
      </c>
      <c r="C27" s="4">
        <v>1.6</v>
      </c>
      <c r="D27" s="4">
        <v>1.6</v>
      </c>
      <c r="E27" s="4">
        <v>40</v>
      </c>
      <c r="F27" s="4">
        <v>32</v>
      </c>
      <c r="G27" s="4">
        <v>1.6</v>
      </c>
      <c r="H27" s="4">
        <v>1.6</v>
      </c>
      <c r="I27" s="4">
        <v>1.6</v>
      </c>
    </row>
    <row r="28" spans="1:9" x14ac:dyDescent="0.25">
      <c r="A28" s="3" t="s">
        <v>167</v>
      </c>
      <c r="B28" s="4">
        <v>1.25</v>
      </c>
      <c r="C28" s="4">
        <v>1.25</v>
      </c>
      <c r="D28" s="4">
        <v>1.25</v>
      </c>
      <c r="E28" s="4">
        <v>1.25</v>
      </c>
      <c r="F28" s="4">
        <v>1.25</v>
      </c>
      <c r="G28" s="4">
        <v>1.25</v>
      </c>
      <c r="H28" s="4">
        <v>1.25</v>
      </c>
      <c r="I28" s="4">
        <v>1.25</v>
      </c>
    </row>
    <row r="29" spans="1:9" x14ac:dyDescent="0.25">
      <c r="A29" s="3" t="s">
        <v>168</v>
      </c>
      <c r="B29" s="4">
        <v>0</v>
      </c>
      <c r="C29" s="4">
        <v>0</v>
      </c>
      <c r="D29" s="4">
        <v>0</v>
      </c>
      <c r="E29" s="4">
        <v>0</v>
      </c>
      <c r="F29" s="4">
        <v>0</v>
      </c>
      <c r="G29" s="4">
        <v>0</v>
      </c>
      <c r="H29" s="4">
        <v>0</v>
      </c>
      <c r="I29" s="4">
        <v>0</v>
      </c>
    </row>
    <row r="30" spans="1:9" x14ac:dyDescent="0.25">
      <c r="A30" s="3" t="s">
        <v>169</v>
      </c>
      <c r="B30" s="4">
        <v>1</v>
      </c>
      <c r="C30" s="4">
        <v>1</v>
      </c>
      <c r="D30" s="4">
        <v>1</v>
      </c>
      <c r="E30" s="4">
        <v>1</v>
      </c>
      <c r="F30" s="4">
        <v>1</v>
      </c>
      <c r="G30" s="4">
        <v>1</v>
      </c>
      <c r="H30" s="4">
        <v>1</v>
      </c>
      <c r="I30" s="4">
        <v>1</v>
      </c>
    </row>
    <row r="31" spans="1:9" x14ac:dyDescent="0.25">
      <c r="A31" s="3" t="s">
        <v>170</v>
      </c>
      <c r="B31" s="4">
        <v>0</v>
      </c>
      <c r="C31" s="4">
        <v>0</v>
      </c>
      <c r="D31" s="4">
        <v>0</v>
      </c>
      <c r="E31" s="4">
        <v>0</v>
      </c>
      <c r="F31" s="4">
        <v>0</v>
      </c>
      <c r="G31" s="4">
        <v>0</v>
      </c>
      <c r="H31" s="4">
        <v>0</v>
      </c>
      <c r="I31" s="4">
        <v>0</v>
      </c>
    </row>
    <row r="32" spans="1:9" x14ac:dyDescent="0.25">
      <c r="A32" s="3" t="s">
        <v>44</v>
      </c>
      <c r="B32" s="4">
        <v>1</v>
      </c>
      <c r="C32" s="4">
        <v>3</v>
      </c>
      <c r="D32" s="4">
        <v>1</v>
      </c>
      <c r="E32" s="4">
        <v>1</v>
      </c>
      <c r="F32" s="4">
        <v>2</v>
      </c>
      <c r="G32" s="4">
        <v>2</v>
      </c>
      <c r="H32" s="4">
        <v>2</v>
      </c>
      <c r="I32" s="4">
        <v>2</v>
      </c>
    </row>
    <row r="33" spans="1:9" x14ac:dyDescent="0.25">
      <c r="A33" s="3" t="s">
        <v>45</v>
      </c>
      <c r="B33" s="4">
        <v>1</v>
      </c>
      <c r="C33" s="4">
        <v>3</v>
      </c>
      <c r="D33" s="4">
        <v>1</v>
      </c>
      <c r="E33" s="4">
        <v>1</v>
      </c>
      <c r="F33" s="4">
        <v>2</v>
      </c>
      <c r="G33" s="4">
        <v>2</v>
      </c>
      <c r="H33" s="4">
        <v>2</v>
      </c>
      <c r="I33" s="4">
        <v>2</v>
      </c>
    </row>
  </sheetData>
  <customSheetViews>
    <customSheetView guid="{806CB607-140A-4856-B826-C6A11DB733D5}" topLeftCell="C19">
      <selection activeCell="G42" sqref="G42"/>
      <pageMargins left="0.7" right="0.7" top="0.75" bottom="0.75" header="0.3" footer="0.3"/>
    </customSheetView>
    <customSheetView guid="{10672E03-0FC8-40E0-9A91-ACCBCA84390B}" topLeftCell="C19">
      <selection activeCell="G42" sqref="G42"/>
      <pageMargins left="0.7" right="0.7" top="0.75" bottom="0.75" header="0.3" footer="0.3"/>
    </customSheetView>
  </customSheetView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96"/>
  <sheetViews>
    <sheetView tabSelected="1" zoomScaleNormal="100" workbookViewId="0">
      <selection activeCell="B19" sqref="B19"/>
    </sheetView>
  </sheetViews>
  <sheetFormatPr defaultRowHeight="15" x14ac:dyDescent="0.25"/>
  <cols>
    <col min="1" max="1" width="23" customWidth="1"/>
    <col min="2" max="2" width="12.140625" bestFit="1" customWidth="1"/>
    <col min="3" max="3" width="14.7109375" bestFit="1" customWidth="1"/>
    <col min="4" max="4" width="15.140625" bestFit="1" customWidth="1"/>
    <col min="5" max="6" width="20.42578125" bestFit="1" customWidth="1"/>
    <col min="7" max="7" width="31.28515625" bestFit="1" customWidth="1"/>
    <col min="8" max="8" width="12" customWidth="1"/>
    <col min="9" max="9" width="13.42578125" customWidth="1"/>
    <col min="13" max="13" width="10" bestFit="1" customWidth="1"/>
  </cols>
  <sheetData>
    <row r="1" spans="1:9" x14ac:dyDescent="0.25">
      <c r="A1" s="4"/>
      <c r="B1" s="23" t="s">
        <v>194</v>
      </c>
      <c r="C1" s="3" t="s">
        <v>192</v>
      </c>
      <c r="D1" s="23" t="s">
        <v>200</v>
      </c>
      <c r="E1" s="23" t="s">
        <v>199</v>
      </c>
      <c r="F1" s="23" t="s">
        <v>201</v>
      </c>
      <c r="G1" s="23" t="s">
        <v>202</v>
      </c>
    </row>
    <row r="2" spans="1:9" x14ac:dyDescent="0.25">
      <c r="A2" s="3" t="s">
        <v>12</v>
      </c>
      <c r="B2" s="5">
        <v>337955</v>
      </c>
      <c r="C2" s="29">
        <v>150000</v>
      </c>
      <c r="D2" s="29">
        <v>735900</v>
      </c>
      <c r="E2" s="21">
        <v>981200</v>
      </c>
      <c r="F2" s="21">
        <v>1287825</v>
      </c>
      <c r="G2" s="21">
        <v>2759625</v>
      </c>
      <c r="I2" t="s">
        <v>213</v>
      </c>
    </row>
    <row r="3" spans="1:9" x14ac:dyDescent="0.25">
      <c r="A3" s="3" t="s">
        <v>14</v>
      </c>
      <c r="B3" s="25">
        <v>100</v>
      </c>
      <c r="C3" s="25">
        <v>250</v>
      </c>
      <c r="D3" s="21">
        <v>569.85454545454547</v>
      </c>
      <c r="E3" s="21">
        <v>1026.6909090909091</v>
      </c>
      <c r="F3" s="21">
        <v>1234.6536363636365</v>
      </c>
      <c r="G3" s="21">
        <v>1722.36090909</v>
      </c>
      <c r="I3" t="s">
        <v>191</v>
      </c>
    </row>
    <row r="4" spans="1:9" x14ac:dyDescent="0.25">
      <c r="A4" s="3" t="s">
        <v>190</v>
      </c>
      <c r="B4" s="21">
        <v>7.7499999999999999E-3</v>
      </c>
      <c r="C4" s="21">
        <v>1.89E-2</v>
      </c>
      <c r="D4" s="21">
        <v>4.1799999999999997E-3</v>
      </c>
      <c r="E4" s="21">
        <v>2.32E-3</v>
      </c>
      <c r="F4" s="21">
        <v>1.7600000000000003E-3</v>
      </c>
      <c r="G4" s="21">
        <v>1.6800000000000001E-3</v>
      </c>
      <c r="I4" t="s">
        <v>189</v>
      </c>
    </row>
    <row r="5" spans="1:9" x14ac:dyDescent="0.25">
      <c r="A5" s="3" t="s">
        <v>150</v>
      </c>
      <c r="B5" s="4">
        <v>19580</v>
      </c>
      <c r="C5" s="21">
        <f>(C2-C2*0.25)*0.136</f>
        <v>15300.000000000002</v>
      </c>
      <c r="D5" s="21">
        <v>39002.699999999997</v>
      </c>
      <c r="E5" s="21">
        <v>52003.6</v>
      </c>
      <c r="F5" s="21">
        <v>68254.724999999991</v>
      </c>
      <c r="G5" s="21">
        <v>146260.125</v>
      </c>
      <c r="I5" t="s">
        <v>203</v>
      </c>
    </row>
    <row r="6" spans="1:9" x14ac:dyDescent="0.25">
      <c r="A6" s="3" t="s">
        <v>8</v>
      </c>
      <c r="B6" s="4">
        <v>387.29999999999995</v>
      </c>
      <c r="C6" s="4">
        <v>387.29999999999995</v>
      </c>
      <c r="D6" s="4">
        <v>387.29999999999995</v>
      </c>
      <c r="E6" s="4">
        <v>387.29999999999995</v>
      </c>
      <c r="F6" s="4">
        <v>387.29999999999995</v>
      </c>
      <c r="G6" s="4">
        <v>387.29999999999995</v>
      </c>
    </row>
    <row r="7" spans="1:9" x14ac:dyDescent="0.25">
      <c r="A7" s="3" t="s">
        <v>151</v>
      </c>
      <c r="B7" s="4">
        <v>46.24</v>
      </c>
      <c r="C7" s="4">
        <v>46.24</v>
      </c>
      <c r="D7" s="4">
        <v>46.24</v>
      </c>
      <c r="E7" s="4">
        <v>46.24</v>
      </c>
      <c r="F7" s="4">
        <v>46.24</v>
      </c>
      <c r="G7" s="4">
        <v>46.24</v>
      </c>
    </row>
    <row r="8" spans="1:9" x14ac:dyDescent="0.25">
      <c r="A8" s="3" t="s">
        <v>155</v>
      </c>
      <c r="B8" s="4">
        <v>1</v>
      </c>
      <c r="C8" s="4">
        <v>1</v>
      </c>
      <c r="D8" s="4">
        <v>1</v>
      </c>
      <c r="E8" s="4">
        <v>1</v>
      </c>
      <c r="F8" s="4">
        <v>1</v>
      </c>
      <c r="G8" s="4">
        <v>1</v>
      </c>
    </row>
    <row r="9" spans="1:9" x14ac:dyDescent="0.25">
      <c r="A9" s="3" t="s">
        <v>106</v>
      </c>
      <c r="B9" s="4">
        <v>5</v>
      </c>
      <c r="C9" s="4">
        <v>5</v>
      </c>
      <c r="D9" s="4">
        <v>5</v>
      </c>
      <c r="E9" s="4">
        <v>5</v>
      </c>
      <c r="F9" s="4">
        <v>5</v>
      </c>
      <c r="G9" s="4">
        <v>5</v>
      </c>
    </row>
    <row r="10" spans="1:9" x14ac:dyDescent="0.25">
      <c r="A10" s="3" t="s">
        <v>157</v>
      </c>
      <c r="B10" s="4">
        <v>0.9</v>
      </c>
      <c r="C10" s="4">
        <v>0.9</v>
      </c>
      <c r="D10" s="4">
        <v>0.9</v>
      </c>
      <c r="E10" s="4">
        <v>0.9</v>
      </c>
      <c r="F10" s="4">
        <v>0.9</v>
      </c>
      <c r="G10" s="4">
        <v>0.9</v>
      </c>
    </row>
    <row r="11" spans="1:9" x14ac:dyDescent="0.25">
      <c r="A11" s="3" t="s">
        <v>158</v>
      </c>
      <c r="B11" s="4">
        <v>82.5</v>
      </c>
      <c r="C11" s="4">
        <v>82.5</v>
      </c>
      <c r="D11" s="4">
        <v>82.5</v>
      </c>
      <c r="E11" s="4">
        <v>82.5</v>
      </c>
      <c r="F11" s="4">
        <v>82.5</v>
      </c>
      <c r="G11" s="4">
        <v>82.5</v>
      </c>
    </row>
    <row r="12" spans="1:9" x14ac:dyDescent="0.25">
      <c r="A12" s="3" t="s">
        <v>159</v>
      </c>
      <c r="B12" s="4">
        <v>82.5</v>
      </c>
      <c r="C12" s="4">
        <v>82.5</v>
      </c>
      <c r="D12" s="4">
        <v>82.5</v>
      </c>
      <c r="E12" s="4">
        <v>82.5</v>
      </c>
      <c r="F12" s="4">
        <v>82.5</v>
      </c>
      <c r="G12" s="4">
        <v>82.5</v>
      </c>
    </row>
    <row r="13" spans="1:9" x14ac:dyDescent="0.25">
      <c r="A13" s="3" t="s">
        <v>160</v>
      </c>
      <c r="B13" s="4">
        <v>0.85</v>
      </c>
      <c r="C13" s="4">
        <v>0.85</v>
      </c>
      <c r="D13" s="4">
        <v>0.85</v>
      </c>
      <c r="E13" s="4">
        <v>0.85</v>
      </c>
      <c r="F13" s="4">
        <v>0.85</v>
      </c>
      <c r="G13" s="4">
        <v>0.85</v>
      </c>
    </row>
    <row r="14" spans="1:9" x14ac:dyDescent="0.25">
      <c r="A14" s="3" t="s">
        <v>107</v>
      </c>
      <c r="B14" s="4">
        <v>10</v>
      </c>
      <c r="C14" s="4">
        <v>10</v>
      </c>
      <c r="D14" s="4">
        <v>10</v>
      </c>
      <c r="E14" s="4">
        <v>10</v>
      </c>
      <c r="F14" s="4">
        <v>10</v>
      </c>
      <c r="G14" s="4">
        <v>10</v>
      </c>
    </row>
    <row r="15" spans="1:9" x14ac:dyDescent="0.25">
      <c r="A15" s="3" t="s">
        <v>162</v>
      </c>
      <c r="B15" s="4">
        <v>0.75</v>
      </c>
      <c r="C15" s="4">
        <v>0.75</v>
      </c>
      <c r="D15" s="4">
        <v>0.75</v>
      </c>
      <c r="E15" s="4">
        <v>0.75</v>
      </c>
      <c r="F15" s="4">
        <v>0.75</v>
      </c>
      <c r="G15" s="4">
        <v>0.75</v>
      </c>
    </row>
    <row r="16" spans="1:9" x14ac:dyDescent="0.25">
      <c r="A16" s="3" t="s">
        <v>163</v>
      </c>
      <c r="B16" s="4">
        <v>550</v>
      </c>
      <c r="C16" s="4">
        <v>550</v>
      </c>
      <c r="D16" s="4">
        <v>550</v>
      </c>
      <c r="E16" s="4">
        <v>550</v>
      </c>
      <c r="F16" s="4">
        <v>550</v>
      </c>
      <c r="G16" s="4">
        <v>550</v>
      </c>
    </row>
    <row r="17" spans="1:9" x14ac:dyDescent="0.25">
      <c r="A17" s="3" t="s">
        <v>31</v>
      </c>
      <c r="B17" s="4">
        <f t="shared" ref="B17" si="0">B16*0.06*0.73</f>
        <v>24.09</v>
      </c>
      <c r="C17" s="4">
        <f t="shared" ref="C17:D17" si="1">C16*0.06*0.73</f>
        <v>24.09</v>
      </c>
      <c r="D17" s="4">
        <f t="shared" si="1"/>
        <v>24.09</v>
      </c>
      <c r="E17" s="4">
        <f t="shared" ref="E17:G17" si="2">E16*0.06*0.73</f>
        <v>24.09</v>
      </c>
      <c r="F17" s="4">
        <f t="shared" si="2"/>
        <v>24.09</v>
      </c>
      <c r="G17" s="4">
        <f t="shared" si="2"/>
        <v>24.09</v>
      </c>
    </row>
    <row r="18" spans="1:9" x14ac:dyDescent="0.25">
      <c r="A18" s="3" t="s">
        <v>89</v>
      </c>
      <c r="B18" s="4">
        <v>5.0000000000000001E-3</v>
      </c>
      <c r="C18" s="4">
        <v>5.0000000000000001E-3</v>
      </c>
      <c r="D18" s="4">
        <v>5.0000000000000001E-3</v>
      </c>
      <c r="E18" s="4">
        <v>5.0000000000000001E-3</v>
      </c>
      <c r="F18" s="4">
        <v>5.0000000000000001E-3</v>
      </c>
      <c r="G18" s="4">
        <v>5.0000000000000001E-3</v>
      </c>
    </row>
    <row r="19" spans="1:9" x14ac:dyDescent="0.25">
      <c r="A19" s="3" t="s">
        <v>164</v>
      </c>
      <c r="B19" s="26">
        <v>50</v>
      </c>
      <c r="C19" s="26">
        <v>200</v>
      </c>
      <c r="D19" s="22">
        <v>5000</v>
      </c>
      <c r="E19" s="22">
        <v>9000</v>
      </c>
      <c r="F19" s="22">
        <v>16000</v>
      </c>
      <c r="G19" s="22">
        <v>27000</v>
      </c>
    </row>
    <row r="20" spans="1:9" x14ac:dyDescent="0.25">
      <c r="A20" s="18" t="s">
        <v>197</v>
      </c>
      <c r="B20" s="6">
        <v>1</v>
      </c>
      <c r="C20" s="6">
        <v>0</v>
      </c>
      <c r="D20" s="6">
        <v>0</v>
      </c>
      <c r="E20" s="6">
        <v>0</v>
      </c>
      <c r="F20" s="6">
        <v>0</v>
      </c>
      <c r="G20" s="6">
        <v>0</v>
      </c>
    </row>
    <row r="21" spans="1:9" x14ac:dyDescent="0.25">
      <c r="A21" s="18" t="s">
        <v>198</v>
      </c>
      <c r="B21" s="6">
        <v>0</v>
      </c>
      <c r="C21" s="6">
        <v>1</v>
      </c>
      <c r="D21" s="6">
        <v>0</v>
      </c>
      <c r="E21" s="6">
        <v>0</v>
      </c>
      <c r="F21" s="6">
        <v>0</v>
      </c>
      <c r="G21" s="6">
        <v>0</v>
      </c>
    </row>
    <row r="22" spans="1:9" x14ac:dyDescent="0.25">
      <c r="A22" s="18" t="s">
        <v>170</v>
      </c>
      <c r="B22" s="6">
        <v>0</v>
      </c>
      <c r="C22" s="6">
        <v>0</v>
      </c>
      <c r="D22" s="6">
        <v>1</v>
      </c>
      <c r="E22" s="6">
        <v>1</v>
      </c>
      <c r="F22" s="6">
        <v>1</v>
      </c>
      <c r="G22" s="6">
        <v>1</v>
      </c>
    </row>
    <row r="23" spans="1:9" x14ac:dyDescent="0.25">
      <c r="A23" s="3" t="s">
        <v>44</v>
      </c>
      <c r="B23" s="4">
        <v>1</v>
      </c>
      <c r="C23" s="4">
        <v>1</v>
      </c>
      <c r="D23" s="4">
        <v>1</v>
      </c>
      <c r="E23" s="4">
        <v>1</v>
      </c>
      <c r="F23" s="4">
        <v>1</v>
      </c>
      <c r="G23" s="4">
        <v>1</v>
      </c>
    </row>
    <row r="24" spans="1:9" x14ac:dyDescent="0.25">
      <c r="A24" s="3" t="s">
        <v>45</v>
      </c>
      <c r="B24" s="4">
        <v>1</v>
      </c>
      <c r="C24" s="4">
        <v>1</v>
      </c>
      <c r="D24" s="4">
        <v>1</v>
      </c>
      <c r="E24" s="4">
        <v>1</v>
      </c>
      <c r="F24" s="4">
        <v>1</v>
      </c>
      <c r="G24" s="4">
        <v>1</v>
      </c>
    </row>
    <row r="25" spans="1:9" x14ac:dyDescent="0.25">
      <c r="E25" s="4"/>
      <c r="F25" s="4"/>
      <c r="G25" s="4"/>
    </row>
    <row r="26" spans="1:9" x14ac:dyDescent="0.25">
      <c r="E26" s="4"/>
      <c r="F26" s="4"/>
      <c r="G26" s="4"/>
      <c r="I26" t="s">
        <v>181</v>
      </c>
    </row>
    <row r="27" spans="1:9" x14ac:dyDescent="0.25">
      <c r="A27" s="3"/>
      <c r="B27" s="4"/>
      <c r="C27" s="4"/>
      <c r="D27" s="4"/>
      <c r="E27" s="4"/>
      <c r="F27" s="4"/>
      <c r="G27" s="4"/>
    </row>
    <row r="28" spans="1:9" x14ac:dyDescent="0.25">
      <c r="A28" s="3"/>
      <c r="B28" s="4"/>
      <c r="C28" s="4"/>
      <c r="D28" s="4"/>
      <c r="E28" s="4"/>
      <c r="F28" s="4"/>
      <c r="G28" s="4"/>
    </row>
    <row r="29" spans="1:9" x14ac:dyDescent="0.25">
      <c r="A29" s="3"/>
      <c r="B29" s="4"/>
      <c r="C29" s="4"/>
      <c r="D29" s="4"/>
      <c r="E29" s="4"/>
      <c r="F29" s="4"/>
      <c r="G29" s="4"/>
    </row>
    <row r="30" spans="1:9" x14ac:dyDescent="0.25">
      <c r="A30" s="3"/>
      <c r="B30" s="4"/>
      <c r="C30" s="4"/>
      <c r="D30" s="4"/>
      <c r="E30" s="4"/>
      <c r="F30" s="4"/>
      <c r="G30" s="4"/>
    </row>
    <row r="31" spans="1:9" x14ac:dyDescent="0.25">
      <c r="A31" s="3"/>
      <c r="B31" s="4"/>
      <c r="C31" s="4"/>
      <c r="D31" s="4"/>
      <c r="E31" s="4"/>
      <c r="F31" s="4"/>
      <c r="G31" s="4"/>
    </row>
    <row r="32" spans="1:9" x14ac:dyDescent="0.25">
      <c r="E32" s="6"/>
      <c r="F32" s="6"/>
      <c r="G32" s="6"/>
    </row>
    <row r="33" spans="1:7" x14ac:dyDescent="0.25">
      <c r="E33" s="4"/>
      <c r="F33" s="4"/>
      <c r="G33" s="4"/>
    </row>
    <row r="34" spans="1:7" x14ac:dyDescent="0.25">
      <c r="E34" s="4"/>
      <c r="F34" s="4"/>
      <c r="G34" s="4"/>
    </row>
    <row r="35" spans="1:7" x14ac:dyDescent="0.25">
      <c r="A35" s="3"/>
      <c r="B35" s="3"/>
      <c r="C35" s="4"/>
      <c r="E35" s="4"/>
      <c r="F35" s="4"/>
      <c r="G35" s="4"/>
    </row>
    <row r="36" spans="1:7" x14ac:dyDescent="0.25">
      <c r="A36" s="3"/>
      <c r="B36" s="3"/>
      <c r="C36" s="4"/>
      <c r="E36" s="4"/>
      <c r="F36" s="4"/>
      <c r="G36" s="4"/>
    </row>
    <row r="37" spans="1:7" x14ac:dyDescent="0.25">
      <c r="A37" s="3"/>
      <c r="B37" s="3"/>
      <c r="C37" s="4"/>
      <c r="E37" s="4"/>
      <c r="F37" s="4"/>
      <c r="G37" s="4"/>
    </row>
    <row r="38" spans="1:7" x14ac:dyDescent="0.25">
      <c r="A38" s="3"/>
      <c r="B38" s="3"/>
      <c r="C38" s="4"/>
      <c r="E38" s="4"/>
      <c r="F38" s="4"/>
      <c r="G38" s="4"/>
    </row>
    <row r="39" spans="1:7" x14ac:dyDescent="0.25">
      <c r="A39" s="3"/>
      <c r="B39" s="3"/>
      <c r="C39" s="4"/>
      <c r="E39" s="4"/>
      <c r="F39" s="4"/>
      <c r="G39" s="4"/>
    </row>
    <row r="40" spans="1:7" x14ac:dyDescent="0.25">
      <c r="A40" s="3"/>
      <c r="B40" s="3"/>
      <c r="C40" s="4"/>
      <c r="E40" s="4"/>
      <c r="F40" s="4"/>
      <c r="G40" s="4"/>
    </row>
    <row r="41" spans="1:7" x14ac:dyDescent="0.25">
      <c r="A41" s="3"/>
      <c r="B41" s="3"/>
      <c r="C41" s="4"/>
      <c r="E41" s="4"/>
      <c r="F41" s="4"/>
      <c r="G41" s="4"/>
    </row>
    <row r="42" spans="1:7" x14ac:dyDescent="0.25">
      <c r="A42" s="3"/>
      <c r="B42" s="3"/>
      <c r="C42" s="4"/>
      <c r="E42" s="4"/>
      <c r="F42" s="4"/>
      <c r="G42" s="4"/>
    </row>
    <row r="43" spans="1:7" x14ac:dyDescent="0.25">
      <c r="A43" s="3"/>
      <c r="B43" s="3"/>
      <c r="C43" s="4"/>
      <c r="E43" s="4"/>
      <c r="F43" s="4"/>
      <c r="G43" s="4"/>
    </row>
    <row r="44" spans="1:7" x14ac:dyDescent="0.25">
      <c r="A44" s="3"/>
      <c r="B44" s="3"/>
      <c r="C44" s="4"/>
      <c r="E44" s="4"/>
      <c r="F44" s="4"/>
      <c r="G44" s="4"/>
    </row>
    <row r="45" spans="1:7" x14ac:dyDescent="0.25">
      <c r="A45" s="3"/>
      <c r="B45" s="3"/>
      <c r="C45" s="4"/>
      <c r="E45" s="4"/>
      <c r="F45" s="4"/>
      <c r="G45" s="4"/>
    </row>
    <row r="46" spans="1:7" x14ac:dyDescent="0.25">
      <c r="A46" s="3"/>
      <c r="B46" s="3"/>
      <c r="C46" s="4"/>
      <c r="E46" s="4"/>
      <c r="F46" s="4"/>
      <c r="G46" s="4"/>
    </row>
    <row r="47" spans="1:7" x14ac:dyDescent="0.25">
      <c r="A47" s="24" t="s">
        <v>193</v>
      </c>
      <c r="B47" s="24"/>
      <c r="C47" s="4"/>
      <c r="E47" s="4"/>
      <c r="F47" s="4"/>
      <c r="G47" s="4"/>
    </row>
    <row r="48" spans="1:7" x14ac:dyDescent="0.25">
      <c r="A48" s="27" t="s">
        <v>195</v>
      </c>
      <c r="B48" s="18"/>
      <c r="C48" s="6"/>
      <c r="E48" s="6"/>
      <c r="F48" s="6"/>
      <c r="G48" s="6"/>
    </row>
    <row r="49" spans="1:8" x14ac:dyDescent="0.25">
      <c r="A49" s="24" t="s">
        <v>196</v>
      </c>
      <c r="B49" s="3"/>
      <c r="C49" s="4"/>
      <c r="E49" s="4"/>
      <c r="F49" s="4"/>
      <c r="G49" s="4"/>
    </row>
    <row r="50" spans="1:8" x14ac:dyDescent="0.25">
      <c r="A50" s="24" t="s">
        <v>211</v>
      </c>
      <c r="B50" s="3"/>
      <c r="C50" s="4"/>
      <c r="E50" s="4"/>
      <c r="F50" s="4"/>
      <c r="G50" s="4"/>
    </row>
    <row r="51" spans="1:8" x14ac:dyDescent="0.25">
      <c r="A51" s="24" t="s">
        <v>222</v>
      </c>
    </row>
    <row r="57" spans="1:8" x14ac:dyDescent="0.25">
      <c r="D57" s="23" t="s">
        <v>200</v>
      </c>
      <c r="E57" s="23" t="s">
        <v>199</v>
      </c>
      <c r="F57" s="23" t="s">
        <v>201</v>
      </c>
      <c r="G57" s="23" t="s">
        <v>202</v>
      </c>
    </row>
    <row r="58" spans="1:8" x14ac:dyDescent="0.25">
      <c r="A58" t="s">
        <v>204</v>
      </c>
      <c r="B58">
        <v>20</v>
      </c>
      <c r="C58">
        <v>2002</v>
      </c>
      <c r="D58" s="4">
        <v>2.09</v>
      </c>
      <c r="E58" s="4">
        <v>1.1599999999999999</v>
      </c>
      <c r="F58" s="4">
        <v>0.88</v>
      </c>
      <c r="G58" s="4">
        <v>0.84</v>
      </c>
      <c r="H58" t="s">
        <v>205</v>
      </c>
    </row>
    <row r="59" spans="1:8" x14ac:dyDescent="0.25">
      <c r="A59" t="s">
        <v>204</v>
      </c>
      <c r="B59">
        <v>40</v>
      </c>
      <c r="C59">
        <v>2012</v>
      </c>
      <c r="D59" s="4">
        <f>D58*$B$59/$B$58</f>
        <v>4.18</v>
      </c>
      <c r="E59" s="4">
        <f t="shared" ref="E59:G59" si="3">E58*$B$59/$B$58</f>
        <v>2.3199999999999998</v>
      </c>
      <c r="F59" s="4">
        <f t="shared" si="3"/>
        <v>1.7600000000000002</v>
      </c>
      <c r="G59" s="4">
        <f t="shared" si="3"/>
        <v>1.6800000000000002</v>
      </c>
      <c r="H59" t="s">
        <v>205</v>
      </c>
    </row>
    <row r="60" spans="1:8" x14ac:dyDescent="0.25">
      <c r="D60" s="4">
        <f>D59/1000</f>
        <v>4.1799999999999997E-3</v>
      </c>
      <c r="E60" s="4">
        <f t="shared" ref="E60:G60" si="4">E59/1000</f>
        <v>2.32E-3</v>
      </c>
      <c r="F60" s="4">
        <f t="shared" si="4"/>
        <v>1.7600000000000003E-3</v>
      </c>
      <c r="G60" s="4">
        <f t="shared" si="4"/>
        <v>1.6800000000000001E-3</v>
      </c>
      <c r="H60" t="s">
        <v>206</v>
      </c>
    </row>
    <row r="61" spans="1:8" x14ac:dyDescent="0.25">
      <c r="C61" t="s">
        <v>207</v>
      </c>
    </row>
    <row r="62" spans="1:8" x14ac:dyDescent="0.25">
      <c r="A62" t="s">
        <v>208</v>
      </c>
      <c r="B62">
        <v>2200</v>
      </c>
      <c r="C62">
        <v>2002</v>
      </c>
      <c r="D62" s="28">
        <v>626840</v>
      </c>
      <c r="E62" s="28">
        <v>1129360</v>
      </c>
      <c r="F62" s="28">
        <v>1358119</v>
      </c>
      <c r="G62" s="28">
        <v>1894597</v>
      </c>
      <c r="H62" t="s">
        <v>209</v>
      </c>
    </row>
    <row r="63" spans="1:8" x14ac:dyDescent="0.25">
      <c r="C63">
        <v>2012</v>
      </c>
      <c r="D63">
        <f>D62*$B$59/$B$58</f>
        <v>1253680</v>
      </c>
      <c r="E63">
        <f t="shared" ref="E63:G63" si="5">E62*$B$59/$B$58</f>
        <v>2258720</v>
      </c>
      <c r="F63">
        <f t="shared" si="5"/>
        <v>2716238</v>
      </c>
      <c r="G63">
        <f t="shared" si="5"/>
        <v>3789194</v>
      </c>
      <c r="H63" t="s">
        <v>209</v>
      </c>
    </row>
    <row r="64" spans="1:8" x14ac:dyDescent="0.25">
      <c r="C64">
        <v>2012</v>
      </c>
      <c r="D64">
        <f>D63/$B$62</f>
        <v>569.85454545454547</v>
      </c>
      <c r="E64">
        <f t="shared" ref="E64:G64" si="6">E63/$B$62</f>
        <v>1026.6909090909091</v>
      </c>
      <c r="F64">
        <f t="shared" si="6"/>
        <v>1234.6536363636365</v>
      </c>
      <c r="G64">
        <f t="shared" si="6"/>
        <v>1722.360909090909</v>
      </c>
      <c r="H64" t="s">
        <v>210</v>
      </c>
    </row>
    <row r="66" spans="1:8" x14ac:dyDescent="0.25">
      <c r="A66" t="s">
        <v>212</v>
      </c>
      <c r="C66">
        <v>2002</v>
      </c>
      <c r="D66" s="5">
        <v>600000</v>
      </c>
      <c r="E66" s="4">
        <v>800000</v>
      </c>
      <c r="F66" s="4">
        <v>1050000</v>
      </c>
      <c r="G66" s="4">
        <v>2250000</v>
      </c>
      <c r="H66" t="s">
        <v>213</v>
      </c>
    </row>
    <row r="67" spans="1:8" x14ac:dyDescent="0.25">
      <c r="C67">
        <v>2012</v>
      </c>
      <c r="D67" s="4">
        <f>D66*$E$68</f>
        <v>735900</v>
      </c>
      <c r="E67" s="4">
        <v>981200</v>
      </c>
      <c r="F67" s="4">
        <f t="shared" ref="F67:G67" si="7">F66*$E$68</f>
        <v>1287825</v>
      </c>
      <c r="G67" s="4">
        <f t="shared" si="7"/>
        <v>2759625</v>
      </c>
      <c r="H67" t="s">
        <v>213</v>
      </c>
    </row>
    <row r="68" spans="1:8" x14ac:dyDescent="0.25">
      <c r="E68" s="4">
        <f>E67/E66</f>
        <v>1.2264999999999999</v>
      </c>
    </row>
    <row r="69" spans="1:8" x14ac:dyDescent="0.25">
      <c r="A69" t="s">
        <v>217</v>
      </c>
      <c r="C69">
        <v>2012</v>
      </c>
      <c r="D69" s="4">
        <f>D67*0.053</f>
        <v>39002.699999999997</v>
      </c>
      <c r="E69" s="4">
        <f>E67*0.053</f>
        <v>52003.6</v>
      </c>
      <c r="F69" s="4">
        <f t="shared" ref="F69:G69" si="8">F67*0.053</f>
        <v>68254.724999999991</v>
      </c>
      <c r="G69" s="4">
        <f t="shared" si="8"/>
        <v>146260.125</v>
      </c>
      <c r="H69" t="s">
        <v>209</v>
      </c>
    </row>
    <row r="70" spans="1:8" x14ac:dyDescent="0.25">
      <c r="A70" t="s">
        <v>218</v>
      </c>
      <c r="C70">
        <v>2012</v>
      </c>
      <c r="D70" s="4">
        <f>(D67-D67*0.25)*0.136</f>
        <v>75061.8</v>
      </c>
      <c r="E70" s="4">
        <f>(E67-E67*0.25)*0.136</f>
        <v>100082.40000000001</v>
      </c>
      <c r="F70" s="4">
        <f>(F67-F67*0.25)*0.136</f>
        <v>131358.15000000002</v>
      </c>
      <c r="G70" s="4">
        <f>(G67-G67*0.25)*0.136</f>
        <v>281481.75</v>
      </c>
      <c r="H70" t="s">
        <v>209</v>
      </c>
    </row>
    <row r="72" spans="1:8" x14ac:dyDescent="0.25">
      <c r="A72" s="1" t="s">
        <v>214</v>
      </c>
      <c r="B72" t="s">
        <v>215</v>
      </c>
    </row>
    <row r="73" spans="1:8" x14ac:dyDescent="0.25">
      <c r="A73" s="1" t="s">
        <v>219</v>
      </c>
      <c r="B73" t="s">
        <v>216</v>
      </c>
    </row>
    <row r="74" spans="1:8" x14ac:dyDescent="0.25">
      <c r="A74" s="1" t="s">
        <v>220</v>
      </c>
      <c r="B74" t="s">
        <v>221</v>
      </c>
    </row>
    <row r="109" spans="1:2" x14ac:dyDescent="0.25">
      <c r="A109" s="1"/>
      <c r="B109" s="1"/>
    </row>
    <row r="126" spans="1:7" x14ac:dyDescent="0.25">
      <c r="A126" s="4"/>
      <c r="B126" s="4"/>
      <c r="C126" s="3" t="s">
        <v>171</v>
      </c>
      <c r="D126" s="3" t="s">
        <v>172</v>
      </c>
      <c r="E126" s="3" t="s">
        <v>173</v>
      </c>
      <c r="F126" s="3" t="s">
        <v>174</v>
      </c>
      <c r="G126" s="3" t="s">
        <v>175</v>
      </c>
    </row>
    <row r="127" spans="1:7" x14ac:dyDescent="0.25">
      <c r="A127" s="3" t="s">
        <v>12</v>
      </c>
      <c r="B127" s="3"/>
      <c r="C127" s="4">
        <v>76440</v>
      </c>
      <c r="D127" s="5">
        <v>67591</v>
      </c>
      <c r="E127" s="4">
        <v>32310</v>
      </c>
      <c r="F127" s="4">
        <v>43081</v>
      </c>
      <c r="G127" s="4">
        <v>66284</v>
      </c>
    </row>
    <row r="128" spans="1:7" x14ac:dyDescent="0.25">
      <c r="A128" s="3" t="s">
        <v>14</v>
      </c>
      <c r="B128" s="3"/>
      <c r="C128" s="4">
        <v>27.8</v>
      </c>
      <c r="D128" s="4">
        <v>74.89</v>
      </c>
      <c r="E128" s="4">
        <v>14.88</v>
      </c>
      <c r="F128" s="4">
        <v>23.02</v>
      </c>
      <c r="G128" s="4">
        <v>23.91</v>
      </c>
    </row>
    <row r="129" spans="1:7" x14ac:dyDescent="0.25">
      <c r="A129" s="3" t="s">
        <v>150</v>
      </c>
      <c r="B129" s="3"/>
      <c r="C129" s="4">
        <v>4026</v>
      </c>
      <c r="D129" s="4">
        <v>3916</v>
      </c>
      <c r="E129" s="4">
        <v>1825</v>
      </c>
      <c r="F129" s="4">
        <v>2269</v>
      </c>
      <c r="G129" s="4">
        <v>3489</v>
      </c>
    </row>
    <row r="130" spans="1:7" x14ac:dyDescent="0.25">
      <c r="A130" s="3" t="s">
        <v>8</v>
      </c>
      <c r="B130" s="3"/>
      <c r="C130" s="4">
        <v>29.43</v>
      </c>
      <c r="D130" s="4">
        <v>77.459999999999994</v>
      </c>
      <c r="E130" s="4">
        <v>15.61</v>
      </c>
      <c r="F130" s="4">
        <v>23.92</v>
      </c>
      <c r="G130" s="4">
        <v>25.31</v>
      </c>
    </row>
    <row r="131" spans="1:7" x14ac:dyDescent="0.25">
      <c r="A131" s="3" t="s">
        <v>151</v>
      </c>
      <c r="B131" s="3"/>
      <c r="C131" s="6">
        <v>72.5</v>
      </c>
      <c r="D131" s="4">
        <f>D134*D136</f>
        <v>46.24</v>
      </c>
      <c r="E131" s="4">
        <f>E134*E136</f>
        <v>46.24</v>
      </c>
      <c r="F131" s="4">
        <f>F134*F136</f>
        <v>92.48</v>
      </c>
      <c r="G131" s="4">
        <f>G134*G136</f>
        <v>70.72</v>
      </c>
    </row>
    <row r="132" spans="1:7" x14ac:dyDescent="0.25">
      <c r="A132" s="3" t="s">
        <v>118</v>
      </c>
      <c r="B132" s="3"/>
      <c r="C132" s="4">
        <v>0.192</v>
      </c>
      <c r="D132" s="4">
        <v>0</v>
      </c>
      <c r="E132" s="4">
        <v>0</v>
      </c>
      <c r="F132" s="4">
        <v>0</v>
      </c>
      <c r="G132" s="4">
        <v>0</v>
      </c>
    </row>
    <row r="133" spans="1:7" x14ac:dyDescent="0.25">
      <c r="A133" s="3" t="s">
        <v>35</v>
      </c>
      <c r="B133" s="3"/>
      <c r="C133" s="4">
        <v>2.5399999999999999E-2</v>
      </c>
      <c r="D133" s="4">
        <v>0</v>
      </c>
      <c r="E133" s="4">
        <v>0</v>
      </c>
      <c r="F133" s="4">
        <v>0</v>
      </c>
      <c r="G133" s="4">
        <v>0</v>
      </c>
    </row>
    <row r="134" spans="1:7" x14ac:dyDescent="0.25">
      <c r="A134" s="3" t="s">
        <v>152</v>
      </c>
      <c r="B134" s="3"/>
      <c r="C134" s="4">
        <v>0</v>
      </c>
      <c r="D134" s="4">
        <v>2.72</v>
      </c>
      <c r="E134" s="4">
        <v>2.72</v>
      </c>
      <c r="F134" s="4">
        <v>2.72</v>
      </c>
      <c r="G134" s="4">
        <v>2.72</v>
      </c>
    </row>
    <row r="135" spans="1:7" x14ac:dyDescent="0.25">
      <c r="A135" s="3" t="s">
        <v>153</v>
      </c>
      <c r="B135" s="3"/>
      <c r="C135" s="4">
        <v>0</v>
      </c>
      <c r="D135" s="4">
        <v>0.16</v>
      </c>
      <c r="E135" s="4">
        <v>0.16</v>
      </c>
      <c r="F135" s="4">
        <v>0.16</v>
      </c>
      <c r="G135" s="4">
        <v>0.16</v>
      </c>
    </row>
    <row r="136" spans="1:7" x14ac:dyDescent="0.25">
      <c r="A136" s="3" t="s">
        <v>154</v>
      </c>
      <c r="B136" s="3"/>
      <c r="C136" s="4">
        <v>0</v>
      </c>
      <c r="D136" s="4">
        <v>17</v>
      </c>
      <c r="E136" s="4">
        <v>17</v>
      </c>
      <c r="F136" s="4">
        <v>34</v>
      </c>
      <c r="G136" s="4">
        <v>26</v>
      </c>
    </row>
    <row r="137" spans="1:7" x14ac:dyDescent="0.25">
      <c r="A137" s="3" t="s">
        <v>155</v>
      </c>
      <c r="B137" s="3"/>
      <c r="C137" s="4">
        <v>1</v>
      </c>
      <c r="D137" s="4">
        <v>1</v>
      </c>
      <c r="E137" s="4">
        <v>1</v>
      </c>
      <c r="F137" s="4">
        <v>1</v>
      </c>
      <c r="G137" s="4">
        <v>1</v>
      </c>
    </row>
    <row r="138" spans="1:7" x14ac:dyDescent="0.25">
      <c r="A138" s="3" t="s">
        <v>106</v>
      </c>
      <c r="B138" s="3"/>
      <c r="C138" s="4">
        <v>5</v>
      </c>
      <c r="D138" s="4">
        <f>D136*D139</f>
        <v>1.7000000000000002</v>
      </c>
      <c r="E138" s="4">
        <f>E136*E139</f>
        <v>1.7000000000000002</v>
      </c>
      <c r="F138" s="4">
        <f>F136*F139</f>
        <v>3.4000000000000004</v>
      </c>
      <c r="G138" s="4">
        <f>G136*G139</f>
        <v>2.6</v>
      </c>
    </row>
    <row r="139" spans="1:7" x14ac:dyDescent="0.25">
      <c r="A139" s="3" t="s">
        <v>156</v>
      </c>
      <c r="B139" s="3"/>
      <c r="C139" s="4">
        <v>0</v>
      </c>
      <c r="D139" s="4">
        <v>0.1</v>
      </c>
      <c r="E139" s="4">
        <v>0.1</v>
      </c>
      <c r="F139" s="4">
        <v>0.1</v>
      </c>
      <c r="G139" s="4">
        <v>0.1</v>
      </c>
    </row>
    <row r="140" spans="1:7" x14ac:dyDescent="0.25">
      <c r="A140" s="3" t="s">
        <v>157</v>
      </c>
      <c r="B140" s="3"/>
      <c r="C140" s="4">
        <v>0.9</v>
      </c>
      <c r="D140" s="4">
        <v>0.75</v>
      </c>
      <c r="E140" s="4">
        <v>0.75</v>
      </c>
      <c r="F140" s="4">
        <v>0.75</v>
      </c>
      <c r="G140" s="4">
        <v>0.75</v>
      </c>
    </row>
    <row r="141" spans="1:7" x14ac:dyDescent="0.25">
      <c r="A141" s="3" t="s">
        <v>158</v>
      </c>
      <c r="B141" s="3"/>
      <c r="C141" s="4">
        <v>82.5</v>
      </c>
      <c r="D141" s="4">
        <v>24</v>
      </c>
      <c r="E141" s="4">
        <v>24</v>
      </c>
      <c r="F141" s="4">
        <v>80</v>
      </c>
      <c r="G141" s="4">
        <v>24</v>
      </c>
    </row>
    <row r="142" spans="1:7" x14ac:dyDescent="0.25">
      <c r="A142" s="3" t="s">
        <v>159</v>
      </c>
      <c r="B142" s="3"/>
      <c r="C142" s="4">
        <v>82.5</v>
      </c>
      <c r="D142" s="4">
        <v>24</v>
      </c>
      <c r="E142" s="4">
        <v>24</v>
      </c>
      <c r="F142" s="4">
        <v>80</v>
      </c>
      <c r="G142" s="4">
        <v>24</v>
      </c>
    </row>
    <row r="143" spans="1:7" x14ac:dyDescent="0.25">
      <c r="A143" s="3" t="s">
        <v>160</v>
      </c>
      <c r="B143" s="3"/>
      <c r="C143" s="4">
        <v>0.85</v>
      </c>
      <c r="D143" s="4">
        <v>0.75</v>
      </c>
      <c r="E143" s="4">
        <v>0.75</v>
      </c>
      <c r="F143" s="4">
        <v>0.75</v>
      </c>
      <c r="G143" s="4">
        <v>0.75</v>
      </c>
    </row>
    <row r="144" spans="1:7" x14ac:dyDescent="0.25">
      <c r="A144" s="3" t="s">
        <v>107</v>
      </c>
      <c r="B144" s="3"/>
      <c r="C144" s="4">
        <v>10</v>
      </c>
      <c r="D144" s="4">
        <f>D145*D136</f>
        <v>0.85000000000000009</v>
      </c>
      <c r="E144" s="4">
        <f>E145*E136</f>
        <v>0.85000000000000009</v>
      </c>
      <c r="F144" s="4">
        <f>F145*F136</f>
        <v>1.7000000000000002</v>
      </c>
      <c r="G144" s="4">
        <f>G145*G136</f>
        <v>1.3</v>
      </c>
    </row>
    <row r="145" spans="1:7" x14ac:dyDescent="0.25">
      <c r="A145" s="3" t="s">
        <v>161</v>
      </c>
      <c r="B145" s="3"/>
      <c r="C145" s="4">
        <v>0</v>
      </c>
      <c r="D145" s="4">
        <v>0.05</v>
      </c>
      <c r="E145" s="4">
        <v>0.05</v>
      </c>
      <c r="F145" s="4">
        <v>0.05</v>
      </c>
      <c r="G145" s="4">
        <v>0.05</v>
      </c>
    </row>
    <row r="146" spans="1:7" x14ac:dyDescent="0.25">
      <c r="A146" s="3" t="s">
        <v>162</v>
      </c>
      <c r="B146" s="3"/>
      <c r="C146" s="4">
        <v>0.75</v>
      </c>
      <c r="D146" s="4">
        <v>0.85</v>
      </c>
      <c r="E146" s="4">
        <v>0.85</v>
      </c>
      <c r="F146" s="4">
        <v>0.85</v>
      </c>
      <c r="G146" s="4">
        <v>0.85</v>
      </c>
    </row>
    <row r="147" spans="1:7" x14ac:dyDescent="0.25">
      <c r="A147" s="3" t="s">
        <v>163</v>
      </c>
      <c r="B147" s="3"/>
      <c r="C147" s="4">
        <v>550</v>
      </c>
      <c r="D147" s="4">
        <v>350</v>
      </c>
      <c r="E147" s="4">
        <v>350</v>
      </c>
      <c r="F147" s="4">
        <v>550</v>
      </c>
      <c r="G147" s="4">
        <v>550</v>
      </c>
    </row>
    <row r="148" spans="1:7" x14ac:dyDescent="0.25">
      <c r="A148" s="3" t="s">
        <v>31</v>
      </c>
      <c r="B148" s="3"/>
      <c r="C148" s="4">
        <f t="shared" ref="C148:G148" si="9">C147*0.06*0.73</f>
        <v>24.09</v>
      </c>
      <c r="D148" s="4">
        <f t="shared" si="9"/>
        <v>15.33</v>
      </c>
      <c r="E148" s="4">
        <f t="shared" si="9"/>
        <v>15.33</v>
      </c>
      <c r="F148" s="4">
        <f t="shared" si="9"/>
        <v>24.09</v>
      </c>
      <c r="G148" s="4">
        <f t="shared" si="9"/>
        <v>24.09</v>
      </c>
    </row>
    <row r="149" spans="1:7" x14ac:dyDescent="0.25">
      <c r="A149" s="3" t="s">
        <v>89</v>
      </c>
      <c r="B149" s="3"/>
      <c r="C149" s="4">
        <v>5.0000000000000001E-3</v>
      </c>
      <c r="D149" s="4">
        <v>5.0000000000000001E-3</v>
      </c>
      <c r="E149" s="4">
        <v>5.0000000000000001E-3</v>
      </c>
      <c r="F149" s="4">
        <v>5.0000000000000001E-3</v>
      </c>
      <c r="G149" s="4">
        <v>5.0000000000000001E-3</v>
      </c>
    </row>
    <row r="150" spans="1:7" x14ac:dyDescent="0.25">
      <c r="A150" s="3" t="s">
        <v>164</v>
      </c>
      <c r="B150" s="3"/>
      <c r="C150" s="4">
        <v>36.270000000000003</v>
      </c>
      <c r="D150" s="4">
        <v>18.2</v>
      </c>
      <c r="E150" s="4">
        <v>18.2</v>
      </c>
      <c r="F150" s="4">
        <v>27.3</v>
      </c>
      <c r="G150" s="4">
        <v>18.2</v>
      </c>
    </row>
    <row r="151" spans="1:7" x14ac:dyDescent="0.25">
      <c r="A151" s="3" t="s">
        <v>165</v>
      </c>
      <c r="B151" s="3"/>
      <c r="C151" s="4">
        <v>160</v>
      </c>
      <c r="D151" s="4">
        <v>38.4</v>
      </c>
      <c r="E151" s="4">
        <v>38.4</v>
      </c>
      <c r="F151" s="4">
        <v>160</v>
      </c>
      <c r="G151" s="4">
        <v>80</v>
      </c>
    </row>
    <row r="152" spans="1:7" x14ac:dyDescent="0.25">
      <c r="A152" s="3" t="s">
        <v>166</v>
      </c>
      <c r="B152" s="3"/>
      <c r="C152" s="4">
        <v>160</v>
      </c>
      <c r="D152" s="4">
        <v>38.4</v>
      </c>
      <c r="E152" s="4">
        <v>38.4</v>
      </c>
      <c r="F152" s="4">
        <v>160</v>
      </c>
      <c r="G152" s="4">
        <v>80</v>
      </c>
    </row>
    <row r="153" spans="1:7" x14ac:dyDescent="0.25">
      <c r="A153" s="3" t="s">
        <v>167</v>
      </c>
      <c r="B153" s="3"/>
      <c r="C153" s="4">
        <v>1.25</v>
      </c>
      <c r="D153" s="4">
        <v>1.25</v>
      </c>
      <c r="E153" s="4">
        <v>1.25</v>
      </c>
      <c r="F153" s="4">
        <v>1.25</v>
      </c>
      <c r="G153" s="4">
        <v>1.25</v>
      </c>
    </row>
    <row r="154" spans="1:7" x14ac:dyDescent="0.25">
      <c r="A154" s="3" t="s">
        <v>168</v>
      </c>
      <c r="B154" s="3"/>
      <c r="C154" s="4">
        <v>0</v>
      </c>
      <c r="D154" s="4">
        <v>0</v>
      </c>
      <c r="E154" s="4">
        <v>0</v>
      </c>
      <c r="F154" s="4">
        <v>0</v>
      </c>
      <c r="G154" s="4">
        <v>0</v>
      </c>
    </row>
    <row r="155" spans="1:7" x14ac:dyDescent="0.25">
      <c r="A155" s="3" t="s">
        <v>169</v>
      </c>
      <c r="B155" s="3"/>
      <c r="C155" s="4">
        <v>0</v>
      </c>
      <c r="D155" s="4">
        <v>0</v>
      </c>
      <c r="E155" s="4">
        <v>0</v>
      </c>
      <c r="F155" s="4">
        <v>0</v>
      </c>
      <c r="G155" s="4">
        <v>0</v>
      </c>
    </row>
    <row r="156" spans="1:7" x14ac:dyDescent="0.25">
      <c r="A156" s="18" t="s">
        <v>170</v>
      </c>
      <c r="B156" s="18"/>
      <c r="C156" s="6">
        <v>1</v>
      </c>
      <c r="D156" s="6">
        <v>1</v>
      </c>
      <c r="E156" s="6">
        <v>1</v>
      </c>
      <c r="F156" s="6">
        <v>1</v>
      </c>
      <c r="G156" s="6">
        <v>1</v>
      </c>
    </row>
    <row r="157" spans="1:7" x14ac:dyDescent="0.25">
      <c r="A157" s="3" t="s">
        <v>44</v>
      </c>
      <c r="B157" s="3"/>
      <c r="C157" s="4">
        <v>1</v>
      </c>
      <c r="D157" s="4">
        <v>2</v>
      </c>
      <c r="E157" s="4">
        <v>2</v>
      </c>
      <c r="F157" s="4">
        <v>2</v>
      </c>
      <c r="G157" s="4">
        <v>2</v>
      </c>
    </row>
    <row r="158" spans="1:7" x14ac:dyDescent="0.25">
      <c r="A158" s="3" t="s">
        <v>45</v>
      </c>
      <c r="B158" s="3"/>
      <c r="C158" s="4">
        <v>1</v>
      </c>
      <c r="D158" s="4">
        <v>2</v>
      </c>
      <c r="E158" s="4">
        <v>2</v>
      </c>
      <c r="F158" s="4">
        <v>2</v>
      </c>
      <c r="G158" s="4">
        <v>2</v>
      </c>
    </row>
    <row r="164" spans="1:7" x14ac:dyDescent="0.25">
      <c r="A164" s="4"/>
      <c r="B164" s="4"/>
      <c r="C164" s="3" t="s">
        <v>171</v>
      </c>
      <c r="D164" s="3" t="s">
        <v>172</v>
      </c>
      <c r="E164" s="3" t="s">
        <v>173</v>
      </c>
      <c r="F164" s="3" t="s">
        <v>174</v>
      </c>
      <c r="G164" s="3" t="s">
        <v>175</v>
      </c>
    </row>
    <row r="165" spans="1:7" x14ac:dyDescent="0.25">
      <c r="A165" s="3" t="s">
        <v>12</v>
      </c>
      <c r="B165" s="3"/>
      <c r="C165" s="4">
        <v>382200</v>
      </c>
      <c r="D165" s="5">
        <v>337955</v>
      </c>
      <c r="E165" s="4">
        <v>161550</v>
      </c>
      <c r="F165" s="4">
        <v>215405</v>
      </c>
      <c r="G165" s="4">
        <v>331420</v>
      </c>
    </row>
    <row r="166" spans="1:7" x14ac:dyDescent="0.25">
      <c r="A166" s="3" t="s">
        <v>14</v>
      </c>
      <c r="B166" s="3"/>
      <c r="C166" s="4">
        <v>139</v>
      </c>
      <c r="D166" s="4">
        <v>374.45000000000005</v>
      </c>
      <c r="E166" s="4">
        <v>74.400000000000006</v>
      </c>
      <c r="F166" s="4">
        <v>115.10000000000001</v>
      </c>
      <c r="G166" s="4">
        <v>119.55000000000001</v>
      </c>
    </row>
    <row r="167" spans="1:7" x14ac:dyDescent="0.25">
      <c r="A167" s="3" t="s">
        <v>150</v>
      </c>
      <c r="B167" s="3"/>
      <c r="C167" s="4">
        <v>20130</v>
      </c>
      <c r="D167" s="4">
        <v>19580</v>
      </c>
      <c r="E167" s="4">
        <v>9125</v>
      </c>
      <c r="F167" s="4">
        <v>11345</v>
      </c>
      <c r="G167" s="4">
        <v>17445</v>
      </c>
    </row>
    <row r="168" spans="1:7" x14ac:dyDescent="0.25">
      <c r="A168" s="3" t="s">
        <v>8</v>
      </c>
      <c r="B168" s="3"/>
      <c r="C168" s="4">
        <v>147.15</v>
      </c>
      <c r="D168" s="4">
        <v>387.29999999999995</v>
      </c>
      <c r="E168" s="4">
        <v>78.050000000000011</v>
      </c>
      <c r="F168" s="4">
        <v>119.60000000000001</v>
      </c>
      <c r="G168" s="4">
        <v>126.55000000000001</v>
      </c>
    </row>
    <row r="169" spans="1:7" x14ac:dyDescent="0.25">
      <c r="A169" s="3" t="s">
        <v>151</v>
      </c>
      <c r="B169" s="3"/>
      <c r="C169" s="6">
        <v>72.5</v>
      </c>
      <c r="D169" s="4">
        <f>D172*D174</f>
        <v>46.24</v>
      </c>
      <c r="E169" s="4">
        <f>E172*E174</f>
        <v>46.24</v>
      </c>
      <c r="F169" s="4">
        <f>F172*F174</f>
        <v>92.48</v>
      </c>
      <c r="G169" s="4">
        <f>G172*G174</f>
        <v>70.72</v>
      </c>
    </row>
    <row r="170" spans="1:7" x14ac:dyDescent="0.25">
      <c r="A170" s="3" t="s">
        <v>118</v>
      </c>
      <c r="B170" s="3"/>
      <c r="C170" s="4">
        <v>0.192</v>
      </c>
      <c r="D170" s="4">
        <v>0</v>
      </c>
      <c r="E170" s="4">
        <v>0</v>
      </c>
      <c r="F170" s="4">
        <v>0</v>
      </c>
      <c r="G170" s="4">
        <v>0</v>
      </c>
    </row>
    <row r="171" spans="1:7" x14ac:dyDescent="0.25">
      <c r="A171" s="3" t="s">
        <v>35</v>
      </c>
      <c r="B171" s="3"/>
      <c r="C171" s="4">
        <v>2.5399999999999999E-2</v>
      </c>
      <c r="D171" s="4">
        <v>0</v>
      </c>
      <c r="E171" s="4">
        <v>0</v>
      </c>
      <c r="F171" s="4">
        <v>0</v>
      </c>
      <c r="G171" s="4">
        <v>0</v>
      </c>
    </row>
    <row r="172" spans="1:7" x14ac:dyDescent="0.25">
      <c r="A172" s="3" t="s">
        <v>152</v>
      </c>
      <c r="B172" s="3"/>
      <c r="C172" s="4">
        <v>0</v>
      </c>
      <c r="D172" s="4">
        <v>2.72</v>
      </c>
      <c r="E172" s="4">
        <v>2.72</v>
      </c>
      <c r="F172" s="4">
        <v>2.72</v>
      </c>
      <c r="G172" s="4">
        <v>2.72</v>
      </c>
    </row>
    <row r="173" spans="1:7" x14ac:dyDescent="0.25">
      <c r="A173" s="3" t="s">
        <v>153</v>
      </c>
      <c r="B173" s="3"/>
      <c r="C173" s="4">
        <v>0</v>
      </c>
      <c r="D173" s="4">
        <v>0.16</v>
      </c>
      <c r="E173" s="4">
        <v>0.16</v>
      </c>
      <c r="F173" s="4">
        <v>0.16</v>
      </c>
      <c r="G173" s="4">
        <v>0.16</v>
      </c>
    </row>
    <row r="174" spans="1:7" x14ac:dyDescent="0.25">
      <c r="A174" s="3" t="s">
        <v>154</v>
      </c>
      <c r="B174" s="3"/>
      <c r="C174" s="4">
        <v>0</v>
      </c>
      <c r="D174" s="4">
        <v>17</v>
      </c>
      <c r="E174" s="4">
        <v>17</v>
      </c>
      <c r="F174" s="4">
        <v>34</v>
      </c>
      <c r="G174" s="4">
        <v>26</v>
      </c>
    </row>
    <row r="175" spans="1:7" x14ac:dyDescent="0.25">
      <c r="A175" s="3" t="s">
        <v>155</v>
      </c>
      <c r="B175" s="3"/>
      <c r="C175" s="4">
        <v>1</v>
      </c>
      <c r="D175" s="4">
        <v>1</v>
      </c>
      <c r="E175" s="4">
        <v>1</v>
      </c>
      <c r="F175" s="4">
        <v>1</v>
      </c>
      <c r="G175" s="4">
        <v>1</v>
      </c>
    </row>
    <row r="176" spans="1:7" x14ac:dyDescent="0.25">
      <c r="A176" s="3" t="s">
        <v>106</v>
      </c>
      <c r="B176" s="3"/>
      <c r="C176" s="4">
        <v>5</v>
      </c>
      <c r="D176" s="4">
        <f>D174*D177</f>
        <v>1.7000000000000002</v>
      </c>
      <c r="E176" s="4">
        <f>E174*E177</f>
        <v>1.7000000000000002</v>
      </c>
      <c r="F176" s="4">
        <f>F174*F177</f>
        <v>3.4000000000000004</v>
      </c>
      <c r="G176" s="4">
        <f>G174*G177</f>
        <v>2.6</v>
      </c>
    </row>
    <row r="177" spans="1:7" x14ac:dyDescent="0.25">
      <c r="A177" s="3" t="s">
        <v>156</v>
      </c>
      <c r="B177" s="3"/>
      <c r="C177" s="4">
        <v>0</v>
      </c>
      <c r="D177" s="4">
        <v>0.1</v>
      </c>
      <c r="E177" s="4">
        <v>0.1</v>
      </c>
      <c r="F177" s="4">
        <v>0.1</v>
      </c>
      <c r="G177" s="4">
        <v>0.1</v>
      </c>
    </row>
    <row r="178" spans="1:7" x14ac:dyDescent="0.25">
      <c r="A178" s="3" t="s">
        <v>157</v>
      </c>
      <c r="B178" s="3"/>
      <c r="C178" s="4">
        <v>0.9</v>
      </c>
      <c r="D178" s="4">
        <v>0.75</v>
      </c>
      <c r="E178" s="4">
        <v>0.75</v>
      </c>
      <c r="F178" s="4">
        <v>0.75</v>
      </c>
      <c r="G178" s="4">
        <v>0.75</v>
      </c>
    </row>
    <row r="179" spans="1:7" x14ac:dyDescent="0.25">
      <c r="A179" s="3" t="s">
        <v>158</v>
      </c>
      <c r="B179" s="3"/>
      <c r="C179" s="4">
        <v>82.5</v>
      </c>
      <c r="D179" s="4">
        <v>24</v>
      </c>
      <c r="E179" s="4">
        <v>24</v>
      </c>
      <c r="F179" s="4">
        <v>80</v>
      </c>
      <c r="G179" s="4">
        <v>24</v>
      </c>
    </row>
    <row r="180" spans="1:7" x14ac:dyDescent="0.25">
      <c r="A180" s="3" t="s">
        <v>159</v>
      </c>
      <c r="B180" s="3"/>
      <c r="C180" s="4">
        <v>82.5</v>
      </c>
      <c r="D180" s="4">
        <v>24</v>
      </c>
      <c r="E180" s="4">
        <v>24</v>
      </c>
      <c r="F180" s="4">
        <v>80</v>
      </c>
      <c r="G180" s="4">
        <v>24</v>
      </c>
    </row>
    <row r="181" spans="1:7" x14ac:dyDescent="0.25">
      <c r="A181" s="3" t="s">
        <v>160</v>
      </c>
      <c r="B181" s="3"/>
      <c r="C181" s="4">
        <v>0.85</v>
      </c>
      <c r="D181" s="4">
        <v>0.75</v>
      </c>
      <c r="E181" s="4">
        <v>0.75</v>
      </c>
      <c r="F181" s="4">
        <v>0.75</v>
      </c>
      <c r="G181" s="4">
        <v>0.75</v>
      </c>
    </row>
    <row r="182" spans="1:7" x14ac:dyDescent="0.25">
      <c r="A182" s="3" t="s">
        <v>107</v>
      </c>
      <c r="B182" s="3"/>
      <c r="C182" s="4">
        <v>10</v>
      </c>
      <c r="D182" s="4">
        <f>D183*D174</f>
        <v>0.85000000000000009</v>
      </c>
      <c r="E182" s="4">
        <f>E183*E174</f>
        <v>0.85000000000000009</v>
      </c>
      <c r="F182" s="4">
        <f>F183*F174</f>
        <v>1.7000000000000002</v>
      </c>
      <c r="G182" s="4">
        <f>G183*G174</f>
        <v>1.3</v>
      </c>
    </row>
    <row r="183" spans="1:7" x14ac:dyDescent="0.25">
      <c r="A183" s="3" t="s">
        <v>161</v>
      </c>
      <c r="B183" s="3"/>
      <c r="C183" s="4">
        <v>0</v>
      </c>
      <c r="D183" s="4">
        <v>0.05</v>
      </c>
      <c r="E183" s="4">
        <v>0.05</v>
      </c>
      <c r="F183" s="4">
        <v>0.05</v>
      </c>
      <c r="G183" s="4">
        <v>0.05</v>
      </c>
    </row>
    <row r="184" spans="1:7" x14ac:dyDescent="0.25">
      <c r="A184" s="3" t="s">
        <v>162</v>
      </c>
      <c r="B184" s="3"/>
      <c r="C184" s="4">
        <v>0.75</v>
      </c>
      <c r="D184" s="4">
        <v>0.85</v>
      </c>
      <c r="E184" s="4">
        <v>0.85</v>
      </c>
      <c r="F184" s="4">
        <v>0.85</v>
      </c>
      <c r="G184" s="4">
        <v>0.85</v>
      </c>
    </row>
    <row r="185" spans="1:7" x14ac:dyDescent="0.25">
      <c r="A185" s="3" t="s">
        <v>163</v>
      </c>
      <c r="B185" s="3"/>
      <c r="C185" s="4">
        <v>550</v>
      </c>
      <c r="D185" s="4">
        <v>350</v>
      </c>
      <c r="E185" s="4">
        <v>350</v>
      </c>
      <c r="F185" s="4">
        <v>550</v>
      </c>
      <c r="G185" s="4">
        <v>550</v>
      </c>
    </row>
    <row r="186" spans="1:7" x14ac:dyDescent="0.25">
      <c r="A186" s="3" t="s">
        <v>31</v>
      </c>
      <c r="B186" s="3"/>
      <c r="C186" s="4">
        <f t="shared" ref="C186:G186" si="10">C185*0.06*0.73</f>
        <v>24.09</v>
      </c>
      <c r="D186" s="4">
        <f t="shared" si="10"/>
        <v>15.33</v>
      </c>
      <c r="E186" s="4">
        <f t="shared" si="10"/>
        <v>15.33</v>
      </c>
      <c r="F186" s="4">
        <f t="shared" si="10"/>
        <v>24.09</v>
      </c>
      <c r="G186" s="4">
        <f t="shared" si="10"/>
        <v>24.09</v>
      </c>
    </row>
    <row r="187" spans="1:7" x14ac:dyDescent="0.25">
      <c r="A187" s="3" t="s">
        <v>89</v>
      </c>
      <c r="B187" s="3"/>
      <c r="C187" s="4">
        <v>5.0000000000000001E-3</v>
      </c>
      <c r="D187" s="4">
        <v>5.0000000000000001E-3</v>
      </c>
      <c r="E187" s="4">
        <v>5.0000000000000001E-3</v>
      </c>
      <c r="F187" s="4">
        <v>5.0000000000000001E-3</v>
      </c>
      <c r="G187" s="4">
        <v>5.0000000000000001E-3</v>
      </c>
    </row>
    <row r="188" spans="1:7" x14ac:dyDescent="0.25">
      <c r="A188" s="3" t="s">
        <v>164</v>
      </c>
      <c r="B188" s="3"/>
      <c r="C188" s="4">
        <v>36270</v>
      </c>
      <c r="D188" s="4">
        <v>18200</v>
      </c>
      <c r="E188" s="4">
        <v>18200</v>
      </c>
      <c r="F188" s="4">
        <v>27300</v>
      </c>
      <c r="G188" s="4">
        <v>18200</v>
      </c>
    </row>
    <row r="189" spans="1:7" x14ac:dyDescent="0.25">
      <c r="A189" s="3" t="s">
        <v>165</v>
      </c>
      <c r="B189" s="3"/>
      <c r="C189" s="4">
        <v>160</v>
      </c>
      <c r="D189" s="4">
        <v>38.4</v>
      </c>
      <c r="E189" s="4">
        <v>38.4</v>
      </c>
      <c r="F189" s="4">
        <v>160</v>
      </c>
      <c r="G189" s="4">
        <v>80</v>
      </c>
    </row>
    <row r="190" spans="1:7" x14ac:dyDescent="0.25">
      <c r="A190" s="3" t="s">
        <v>166</v>
      </c>
      <c r="B190" s="3"/>
      <c r="C190" s="4">
        <v>160</v>
      </c>
      <c r="D190" s="4">
        <v>38.4</v>
      </c>
      <c r="E190" s="4">
        <v>38.4</v>
      </c>
      <c r="F190" s="4">
        <v>160</v>
      </c>
      <c r="G190" s="4">
        <v>80</v>
      </c>
    </row>
    <row r="191" spans="1:7" x14ac:dyDescent="0.25">
      <c r="A191" s="3" t="s">
        <v>167</v>
      </c>
      <c r="B191" s="3"/>
      <c r="C191" s="4">
        <v>1.25</v>
      </c>
      <c r="D191" s="4">
        <v>1.25</v>
      </c>
      <c r="E191" s="4">
        <v>1.25</v>
      </c>
      <c r="F191" s="4">
        <v>1.25</v>
      </c>
      <c r="G191" s="4">
        <v>1.25</v>
      </c>
    </row>
    <row r="192" spans="1:7" x14ac:dyDescent="0.25">
      <c r="A192" s="3" t="s">
        <v>168</v>
      </c>
      <c r="B192" s="3"/>
      <c r="C192" s="4">
        <v>0</v>
      </c>
      <c r="D192" s="4">
        <v>0</v>
      </c>
      <c r="E192" s="4">
        <v>0</v>
      </c>
      <c r="F192" s="4">
        <v>0</v>
      </c>
      <c r="G192" s="4">
        <v>0</v>
      </c>
    </row>
    <row r="193" spans="1:7" x14ac:dyDescent="0.25">
      <c r="A193" s="3" t="s">
        <v>169</v>
      </c>
      <c r="B193" s="3"/>
      <c r="C193" s="4">
        <v>0</v>
      </c>
      <c r="D193" s="4">
        <v>0</v>
      </c>
      <c r="E193" s="4">
        <v>0</v>
      </c>
      <c r="F193" s="4">
        <v>0</v>
      </c>
      <c r="G193" s="4">
        <v>0</v>
      </c>
    </row>
    <row r="194" spans="1:7" x14ac:dyDescent="0.25">
      <c r="A194" s="18" t="s">
        <v>170</v>
      </c>
      <c r="B194" s="18"/>
      <c r="C194" s="6">
        <v>1</v>
      </c>
      <c r="D194" s="6">
        <v>1</v>
      </c>
      <c r="E194" s="6">
        <v>1</v>
      </c>
      <c r="F194" s="6">
        <v>1</v>
      </c>
      <c r="G194" s="6">
        <v>1</v>
      </c>
    </row>
    <row r="195" spans="1:7" x14ac:dyDescent="0.25">
      <c r="A195" s="3" t="s">
        <v>44</v>
      </c>
      <c r="B195" s="3"/>
      <c r="C195" s="4">
        <v>1</v>
      </c>
      <c r="D195" s="4">
        <v>2</v>
      </c>
      <c r="E195" s="4">
        <v>2</v>
      </c>
      <c r="F195" s="4">
        <v>2</v>
      </c>
      <c r="G195" s="4">
        <v>2</v>
      </c>
    </row>
    <row r="196" spans="1:7" x14ac:dyDescent="0.25">
      <c r="A196" s="3" t="s">
        <v>45</v>
      </c>
      <c r="B196" s="3"/>
      <c r="C196" s="4">
        <v>1</v>
      </c>
      <c r="D196" s="4">
        <v>2</v>
      </c>
      <c r="E196" s="4">
        <v>2</v>
      </c>
      <c r="F196" s="4">
        <v>2</v>
      </c>
      <c r="G196" s="4">
        <v>2</v>
      </c>
    </row>
  </sheetData>
  <customSheetViews>
    <customSheetView guid="{806CB607-140A-4856-B826-C6A11DB733D5}">
      <selection activeCell="G20" sqref="G20"/>
      <pageMargins left="0.7" right="0.7" top="0.75" bottom="0.75" header="0.3" footer="0.3"/>
    </customSheetView>
    <customSheetView guid="{10672E03-0FC8-40E0-9A91-ACCBCA84390B}" scale="115">
      <selection activeCell="D22" sqref="D22"/>
      <pageMargins left="0.7" right="0.7" top="0.75" bottom="0.75" header="0.3" footer="0.3"/>
      <pageSetup paperSize="9" orientation="portrait" horizontalDpi="0" verticalDpi="0" r:id="rId1"/>
    </customSheetView>
  </customSheetView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Tractor</vt:lpstr>
      <vt:lpstr>FieldLoading</vt:lpstr>
      <vt:lpstr>Loading</vt:lpstr>
      <vt:lpstr>Handling</vt:lpstr>
      <vt:lpstr>Grinding</vt:lpstr>
      <vt:lpstr>Chopping</vt:lpstr>
      <vt:lpstr>Drying</vt:lpstr>
      <vt:lpstr>InFieldTransportation</vt:lpstr>
      <vt:lpstr>Transportation</vt:lpstr>
      <vt:lpstr>StorageSmallScale</vt:lpstr>
      <vt:lpstr>StorageProcessing</vt:lpstr>
      <vt:lpstr>StorageSmallScaleProcessing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Ishan Bajaj</dc:creator>
  <cp:lastModifiedBy>Yogendra</cp:lastModifiedBy>
  <dcterms:created xsi:type="dcterms:W3CDTF">2014-07-16T10:45:24Z</dcterms:created>
  <dcterms:modified xsi:type="dcterms:W3CDTF">2014-12-06T18:55:25Z</dcterms:modified>
</cp:coreProperties>
</file>