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trobins/Documents/Personal_pubs/Drafts/2021_Robinson_carbon/2022_11_09/"/>
    </mc:Choice>
  </mc:AlternateContent>
  <xr:revisionPtr revIDLastSave="0" documentId="13_ncr:1_{88AA3D49-71F5-E340-88DF-7C99F6EF756C}" xr6:coauthVersionLast="47" xr6:coauthVersionMax="47" xr10:uidLastSave="{00000000-0000-0000-0000-000000000000}"/>
  <bookViews>
    <workbookView xWindow="8160" yWindow="1780" windowWidth="29040" windowHeight="15840" tabRatio="500" xr2:uid="{00000000-000D-0000-FFFF-FFFF00000000}"/>
  </bookViews>
  <sheets>
    <sheet name="KWC_Subse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7" i="2" l="1"/>
  <c r="H178" i="2" s="1"/>
  <c r="G177" i="2"/>
  <c r="G178" i="2" s="1"/>
  <c r="F177" i="2"/>
  <c r="F178" i="2" s="1"/>
  <c r="E177" i="2"/>
  <c r="E178" i="2" s="1"/>
  <c r="D177" i="2"/>
  <c r="D178" i="2" s="1"/>
  <c r="C177" i="2"/>
  <c r="C178" i="2" s="1"/>
  <c r="B177" i="2"/>
  <c r="B178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H165" i="2"/>
  <c r="H166" i="2" s="1"/>
  <c r="G165" i="2"/>
  <c r="G166" i="2" s="1"/>
  <c r="F165" i="2"/>
  <c r="F166" i="2" s="1"/>
  <c r="E165" i="2"/>
  <c r="E166" i="2" s="1"/>
  <c r="D165" i="2"/>
  <c r="D166" i="2" s="1"/>
  <c r="C165" i="2"/>
  <c r="C166" i="2" s="1"/>
  <c r="B165" i="2"/>
  <c r="B166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C147" i="2"/>
  <c r="I147" i="2" s="1"/>
  <c r="C135" i="2"/>
  <c r="H153" i="2"/>
  <c r="H154" i="2" s="1"/>
  <c r="G153" i="2"/>
  <c r="G154" i="2" s="1"/>
  <c r="F153" i="2"/>
  <c r="F154" i="2" s="1"/>
  <c r="E153" i="2"/>
  <c r="E154" i="2" s="1"/>
  <c r="D153" i="2"/>
  <c r="D154" i="2" s="1"/>
  <c r="B153" i="2"/>
  <c r="B154" i="2" s="1"/>
  <c r="I152" i="2"/>
  <c r="J152" i="2" s="1"/>
  <c r="I151" i="2"/>
  <c r="J151" i="2" s="1"/>
  <c r="I150" i="2"/>
  <c r="J150" i="2" s="1"/>
  <c r="I149" i="2"/>
  <c r="J149" i="2" s="1"/>
  <c r="I148" i="2"/>
  <c r="J148" i="2" s="1"/>
  <c r="I146" i="2"/>
  <c r="H141" i="2"/>
  <c r="H142" i="2" s="1"/>
  <c r="G141" i="2"/>
  <c r="G142" i="2" s="1"/>
  <c r="F141" i="2"/>
  <c r="F142" i="2" s="1"/>
  <c r="E141" i="2"/>
  <c r="E142" i="2" s="1"/>
  <c r="D141" i="2"/>
  <c r="D142" i="2" s="1"/>
  <c r="B141" i="2"/>
  <c r="B142" i="2" s="1"/>
  <c r="I140" i="2"/>
  <c r="J140" i="2" s="1"/>
  <c r="I139" i="2"/>
  <c r="J139" i="2" s="1"/>
  <c r="I138" i="2"/>
  <c r="J138" i="2" s="1"/>
  <c r="I137" i="2"/>
  <c r="J137" i="2" s="1"/>
  <c r="I136" i="2"/>
  <c r="J136" i="2" s="1"/>
  <c r="I134" i="2"/>
  <c r="J134" i="2" s="1"/>
  <c r="C123" i="2"/>
  <c r="I123" i="2" s="1"/>
  <c r="J123" i="2" s="1"/>
  <c r="C111" i="2"/>
  <c r="I111" i="2" s="1"/>
  <c r="H129" i="2"/>
  <c r="H130" i="2" s="1"/>
  <c r="G129" i="2"/>
  <c r="G130" i="2" s="1"/>
  <c r="F129" i="2"/>
  <c r="F130" i="2" s="1"/>
  <c r="E129" i="2"/>
  <c r="E130" i="2" s="1"/>
  <c r="D129" i="2"/>
  <c r="D130" i="2" s="1"/>
  <c r="B129" i="2"/>
  <c r="B130" i="2" s="1"/>
  <c r="I128" i="2"/>
  <c r="J128" i="2" s="1"/>
  <c r="I127" i="2"/>
  <c r="J127" i="2" s="1"/>
  <c r="I126" i="2"/>
  <c r="J126" i="2" s="1"/>
  <c r="I125" i="2"/>
  <c r="J125" i="2" s="1"/>
  <c r="I124" i="2"/>
  <c r="J124" i="2" s="1"/>
  <c r="I122" i="2"/>
  <c r="H117" i="2"/>
  <c r="H118" i="2" s="1"/>
  <c r="G117" i="2"/>
  <c r="G118" i="2" s="1"/>
  <c r="F117" i="2"/>
  <c r="F118" i="2" s="1"/>
  <c r="E117" i="2"/>
  <c r="E118" i="2" s="1"/>
  <c r="D117" i="2"/>
  <c r="D118" i="2" s="1"/>
  <c r="B117" i="2"/>
  <c r="B118" i="2" s="1"/>
  <c r="I116" i="2"/>
  <c r="J116" i="2" s="1"/>
  <c r="I115" i="2"/>
  <c r="J115" i="2" s="1"/>
  <c r="I114" i="2"/>
  <c r="J114" i="2" s="1"/>
  <c r="I113" i="2"/>
  <c r="J113" i="2" s="1"/>
  <c r="I112" i="2"/>
  <c r="J112" i="2" s="1"/>
  <c r="I110" i="2"/>
  <c r="J110" i="2" s="1"/>
  <c r="C87" i="2"/>
  <c r="H105" i="2"/>
  <c r="H106" i="2" s="1"/>
  <c r="G105" i="2"/>
  <c r="G106" i="2" s="1"/>
  <c r="F105" i="2"/>
  <c r="F106" i="2" s="1"/>
  <c r="E105" i="2"/>
  <c r="E106" i="2" s="1"/>
  <c r="D105" i="2"/>
  <c r="D106" i="2" s="1"/>
  <c r="B105" i="2"/>
  <c r="B106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I98" i="2"/>
  <c r="H93" i="2"/>
  <c r="H94" i="2" s="1"/>
  <c r="G93" i="2"/>
  <c r="G94" i="2" s="1"/>
  <c r="F93" i="2"/>
  <c r="F94" i="2" s="1"/>
  <c r="E93" i="2"/>
  <c r="E94" i="2" s="1"/>
  <c r="D93" i="2"/>
  <c r="D94" i="2" s="1"/>
  <c r="B93" i="2"/>
  <c r="B94" i="2" s="1"/>
  <c r="I92" i="2"/>
  <c r="J92" i="2" s="1"/>
  <c r="I91" i="2"/>
  <c r="J91" i="2" s="1"/>
  <c r="I90" i="2"/>
  <c r="J90" i="2" s="1"/>
  <c r="I89" i="2"/>
  <c r="J89" i="2" s="1"/>
  <c r="I88" i="2"/>
  <c r="J88" i="2" s="1"/>
  <c r="I86" i="2"/>
  <c r="J86" i="2" s="1"/>
  <c r="C75" i="2"/>
  <c r="I75" i="2" s="1"/>
  <c r="C63" i="2"/>
  <c r="H81" i="2"/>
  <c r="H82" i="2" s="1"/>
  <c r="G81" i="2"/>
  <c r="G82" i="2" s="1"/>
  <c r="F81" i="2"/>
  <c r="F82" i="2" s="1"/>
  <c r="E81" i="2"/>
  <c r="E82" i="2" s="1"/>
  <c r="D81" i="2"/>
  <c r="D82" i="2" s="1"/>
  <c r="B81" i="2"/>
  <c r="B82" i="2" s="1"/>
  <c r="I80" i="2"/>
  <c r="J80" i="2" s="1"/>
  <c r="I79" i="2"/>
  <c r="J79" i="2" s="1"/>
  <c r="I78" i="2"/>
  <c r="J78" i="2" s="1"/>
  <c r="I77" i="2"/>
  <c r="J77" i="2" s="1"/>
  <c r="I76" i="2"/>
  <c r="J76" i="2" s="1"/>
  <c r="I74" i="2"/>
  <c r="H69" i="2"/>
  <c r="H70" i="2" s="1"/>
  <c r="G69" i="2"/>
  <c r="G70" i="2" s="1"/>
  <c r="F69" i="2"/>
  <c r="F70" i="2" s="1"/>
  <c r="E69" i="2"/>
  <c r="E70" i="2" s="1"/>
  <c r="D69" i="2"/>
  <c r="D70" i="2" s="1"/>
  <c r="B69" i="2"/>
  <c r="B70" i="2" s="1"/>
  <c r="I68" i="2"/>
  <c r="J68" i="2" s="1"/>
  <c r="I67" i="2"/>
  <c r="J67" i="2" s="1"/>
  <c r="I66" i="2"/>
  <c r="J66" i="2" s="1"/>
  <c r="I65" i="2"/>
  <c r="J65" i="2" s="1"/>
  <c r="I64" i="2"/>
  <c r="J64" i="2" s="1"/>
  <c r="I62" i="2"/>
  <c r="J62" i="2" s="1"/>
  <c r="C51" i="2"/>
  <c r="I51" i="2" s="1"/>
  <c r="J51" i="2" s="1"/>
  <c r="C39" i="2"/>
  <c r="I39" i="2" s="1"/>
  <c r="H57" i="2"/>
  <c r="H58" i="2" s="1"/>
  <c r="G57" i="2"/>
  <c r="G58" i="2" s="1"/>
  <c r="F57" i="2"/>
  <c r="F58" i="2" s="1"/>
  <c r="E57" i="2"/>
  <c r="E58" i="2" s="1"/>
  <c r="D57" i="2"/>
  <c r="D58" i="2" s="1"/>
  <c r="B57" i="2"/>
  <c r="B58" i="2" s="1"/>
  <c r="I56" i="2"/>
  <c r="J56" i="2" s="1"/>
  <c r="I55" i="2"/>
  <c r="J55" i="2" s="1"/>
  <c r="I54" i="2"/>
  <c r="J54" i="2" s="1"/>
  <c r="I53" i="2"/>
  <c r="J53" i="2" s="1"/>
  <c r="I52" i="2"/>
  <c r="J52" i="2" s="1"/>
  <c r="I50" i="2"/>
  <c r="H45" i="2"/>
  <c r="H46" i="2" s="1"/>
  <c r="G45" i="2"/>
  <c r="G46" i="2" s="1"/>
  <c r="F45" i="2"/>
  <c r="F46" i="2" s="1"/>
  <c r="E45" i="2"/>
  <c r="E46" i="2" s="1"/>
  <c r="D45" i="2"/>
  <c r="D46" i="2" s="1"/>
  <c r="B45" i="2"/>
  <c r="B46" i="2" s="1"/>
  <c r="I44" i="2"/>
  <c r="J44" i="2" s="1"/>
  <c r="I43" i="2"/>
  <c r="J43" i="2" s="1"/>
  <c r="I42" i="2"/>
  <c r="J42" i="2" s="1"/>
  <c r="I41" i="2"/>
  <c r="J41" i="2" s="1"/>
  <c r="I40" i="2"/>
  <c r="J40" i="2" s="1"/>
  <c r="I38" i="2"/>
  <c r="J38" i="2" s="1"/>
  <c r="H33" i="2"/>
  <c r="H34" i="2" s="1"/>
  <c r="G33" i="2"/>
  <c r="G34" i="2" s="1"/>
  <c r="F33" i="2"/>
  <c r="F34" i="2" s="1"/>
  <c r="E33" i="2"/>
  <c r="E34" i="2" s="1"/>
  <c r="D33" i="2"/>
  <c r="D34" i="2" s="1"/>
  <c r="C33" i="2"/>
  <c r="C34" i="2" s="1"/>
  <c r="B33" i="2"/>
  <c r="B34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C15" i="2"/>
  <c r="C21" i="2" s="1"/>
  <c r="C22" i="2" s="1"/>
  <c r="H21" i="2"/>
  <c r="H22" i="2" s="1"/>
  <c r="G21" i="2"/>
  <c r="G22" i="2" s="1"/>
  <c r="F21" i="2"/>
  <c r="F22" i="2" s="1"/>
  <c r="E21" i="2"/>
  <c r="E22" i="2" s="1"/>
  <c r="D21" i="2"/>
  <c r="D22" i="2" s="1"/>
  <c r="B21" i="2"/>
  <c r="B22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C129" i="2" l="1"/>
  <c r="C130" i="2" s="1"/>
  <c r="I165" i="2"/>
  <c r="J166" i="2" s="1"/>
  <c r="I177" i="2"/>
  <c r="J178" i="2" s="1"/>
  <c r="C57" i="2"/>
  <c r="C58" i="2" s="1"/>
  <c r="J170" i="2"/>
  <c r="J158" i="2"/>
  <c r="I153" i="2"/>
  <c r="J154" i="2" s="1"/>
  <c r="J146" i="2"/>
  <c r="I135" i="2"/>
  <c r="I141" i="2" s="1"/>
  <c r="J142" i="2" s="1"/>
  <c r="J147" i="2"/>
  <c r="C153" i="2"/>
  <c r="C154" i="2" s="1"/>
  <c r="C141" i="2"/>
  <c r="C142" i="2" s="1"/>
  <c r="I129" i="2"/>
  <c r="J130" i="2" s="1"/>
  <c r="I117" i="2"/>
  <c r="J118" i="2" s="1"/>
  <c r="J111" i="2"/>
  <c r="C117" i="2"/>
  <c r="C118" i="2" s="1"/>
  <c r="J122" i="2"/>
  <c r="I105" i="2"/>
  <c r="J106" i="2" s="1"/>
  <c r="J98" i="2"/>
  <c r="I87" i="2"/>
  <c r="I93" i="2" s="1"/>
  <c r="J94" i="2" s="1"/>
  <c r="J99" i="2"/>
  <c r="C105" i="2"/>
  <c r="C106" i="2" s="1"/>
  <c r="C93" i="2"/>
  <c r="C94" i="2" s="1"/>
  <c r="I81" i="2"/>
  <c r="J82" i="2" s="1"/>
  <c r="J74" i="2"/>
  <c r="I63" i="2"/>
  <c r="I69" i="2" s="1"/>
  <c r="J70" i="2" s="1"/>
  <c r="J75" i="2"/>
  <c r="C81" i="2"/>
  <c r="C82" i="2" s="1"/>
  <c r="C69" i="2"/>
  <c r="C70" i="2" s="1"/>
  <c r="I57" i="2"/>
  <c r="J58" i="2" s="1"/>
  <c r="I45" i="2"/>
  <c r="J46" i="2" s="1"/>
  <c r="J39" i="2"/>
  <c r="C45" i="2"/>
  <c r="C46" i="2" s="1"/>
  <c r="J50" i="2"/>
  <c r="I33" i="2"/>
  <c r="J34" i="2" s="1"/>
  <c r="J26" i="2"/>
  <c r="I21" i="2"/>
  <c r="J22" i="2" s="1"/>
  <c r="J14" i="2"/>
  <c r="J135" i="2" l="1"/>
  <c r="J87" i="2"/>
  <c r="J63" i="2"/>
</calcChain>
</file>

<file path=xl/sharedStrings.xml><?xml version="1.0" encoding="utf-8"?>
<sst xmlns="http://schemas.openxmlformats.org/spreadsheetml/2006/main" count="282" uniqueCount="28">
  <si>
    <t>Grass</t>
  </si>
  <si>
    <t>Water</t>
  </si>
  <si>
    <t>Coniferous</t>
  </si>
  <si>
    <t>Cropland and Soil</t>
  </si>
  <si>
    <t>Shadow</t>
  </si>
  <si>
    <t>Total</t>
  </si>
  <si>
    <t>Deciduous</t>
  </si>
  <si>
    <t>Impervious</t>
  </si>
  <si>
    <t>Overall Accuracy</t>
  </si>
  <si>
    <t>Producer Accuracy (%)</t>
  </si>
  <si>
    <t>Users Accuracy (%)</t>
  </si>
  <si>
    <t>Subset 1        Urban</t>
  </si>
  <si>
    <t>Subset 1          Rural</t>
  </si>
  <si>
    <t>Subset 2        Urban</t>
  </si>
  <si>
    <t>Subset 2          Rural</t>
  </si>
  <si>
    <t>Subset 3        Urban</t>
  </si>
  <si>
    <t>Subset 3          Rural</t>
  </si>
  <si>
    <t>Subset 4        Urban</t>
  </si>
  <si>
    <t>Subset 4          Rural</t>
  </si>
  <si>
    <t>Subset 5        Urban</t>
  </si>
  <si>
    <t>Subset 5          Rural</t>
  </si>
  <si>
    <t>Subset 6        Urban</t>
  </si>
  <si>
    <t>Subset 6          Rural</t>
  </si>
  <si>
    <t>Subset 7        Urban</t>
  </si>
  <si>
    <t>Subset 7          Rural</t>
  </si>
  <si>
    <t>Cropland or Bare Soil</t>
  </si>
  <si>
    <t>Training samples were created for the following seven land-cover classes based on previous thematic image analysis (Smith 2017): Grass, Coniferous, Deciduous, Cropland and Soil, Water, Impervious, Shadow. Standard pixel-based classifications typically use an approach that seeks between 10n and 30n samples for each class with n being the number of bands in the imagery (Park and Stenstrom 2008). We used a 20n approach, which resulted in a minimum of 20 sample segments for each of four bands (red, green, blue, and near infrared) or 80 sample segments for each of our seven land-cover classes. Sample segments were repeated for each image Subset 1-7 and for both the urban and rural areas, yielding a minimum of 7840 segment samples (Step 6) created for classifying the SWOOP imagery for the KCW census metropolitan area (CMA).</t>
  </si>
  <si>
    <t>The confusion matrices below were created for each of the areas delineated as urban and rural within each of seven image subsets, yielding 14 confusion matrices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</si>
</sst>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7718-9E82-034D-8EB9-F2F6DF6D8A65}">
  <dimension ref="A1:J178"/>
  <sheetViews>
    <sheetView tabSelected="1" zoomScale="130" zoomScaleNormal="130" workbookViewId="0">
      <selection activeCell="A9" sqref="A9:J10"/>
    </sheetView>
  </sheetViews>
  <sheetFormatPr baseColWidth="10" defaultColWidth="11" defaultRowHeight="16" x14ac:dyDescent="0.2"/>
  <cols>
    <col min="1" max="1" width="19.33203125" customWidth="1"/>
    <col min="9" max="9" width="15.1640625" customWidth="1"/>
  </cols>
  <sheetData>
    <row r="1" spans="1:10" x14ac:dyDescent="0.2">
      <c r="A1" s="13" t="s">
        <v>26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">
      <c r="A9" s="13" t="s">
        <v>27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0" ht="51" x14ac:dyDescent="0.2">
      <c r="A13" s="12" t="s">
        <v>11</v>
      </c>
      <c r="B13" s="2" t="s">
        <v>0</v>
      </c>
      <c r="C13" s="2" t="s">
        <v>7</v>
      </c>
      <c r="D13" s="2" t="s">
        <v>1</v>
      </c>
      <c r="E13" s="2" t="s">
        <v>6</v>
      </c>
      <c r="F13" s="2" t="s">
        <v>2</v>
      </c>
      <c r="G13" s="2" t="s">
        <v>25</v>
      </c>
      <c r="H13" s="2" t="s">
        <v>4</v>
      </c>
      <c r="I13" s="2" t="s">
        <v>5</v>
      </c>
      <c r="J13" s="2" t="s">
        <v>10</v>
      </c>
    </row>
    <row r="14" spans="1:10" x14ac:dyDescent="0.2">
      <c r="A14" s="3" t="s">
        <v>0</v>
      </c>
      <c r="B14" s="4">
        <v>219</v>
      </c>
      <c r="C14" s="4">
        <v>6</v>
      </c>
      <c r="D14" s="4">
        <v>0</v>
      </c>
      <c r="E14" s="4">
        <v>2</v>
      </c>
      <c r="F14" s="4">
        <v>15</v>
      </c>
      <c r="G14" s="4">
        <v>0</v>
      </c>
      <c r="H14" s="4">
        <v>0</v>
      </c>
      <c r="I14" s="4">
        <f t="shared" ref="I14:I20" si="0">SUM(B14:H14)</f>
        <v>242</v>
      </c>
      <c r="J14" s="9">
        <f>B14/I14</f>
        <v>0.9049586776859504</v>
      </c>
    </row>
    <row r="15" spans="1:10" x14ac:dyDescent="0.2">
      <c r="A15" s="5" t="s">
        <v>7</v>
      </c>
      <c r="B15" s="6">
        <v>0</v>
      </c>
      <c r="C15" s="6">
        <f>782+36+1198</f>
        <v>2016</v>
      </c>
      <c r="D15" s="6">
        <v>0</v>
      </c>
      <c r="E15" s="6">
        <v>1</v>
      </c>
      <c r="F15" s="6">
        <v>1</v>
      </c>
      <c r="G15" s="6">
        <v>14</v>
      </c>
      <c r="H15" s="6">
        <v>52</v>
      </c>
      <c r="I15" s="6">
        <f t="shared" si="0"/>
        <v>2084</v>
      </c>
      <c r="J15" s="8">
        <f>C15/I15</f>
        <v>0.96737044145873319</v>
      </c>
    </row>
    <row r="16" spans="1:10" x14ac:dyDescent="0.2">
      <c r="A16" s="3" t="s">
        <v>1</v>
      </c>
      <c r="B16" s="4">
        <v>0</v>
      </c>
      <c r="C16" s="4">
        <v>3</v>
      </c>
      <c r="D16" s="4">
        <v>99</v>
      </c>
      <c r="E16" s="4">
        <v>0</v>
      </c>
      <c r="F16" s="4">
        <v>0</v>
      </c>
      <c r="G16" s="4">
        <v>0</v>
      </c>
      <c r="H16" s="4">
        <v>0</v>
      </c>
      <c r="I16" s="4">
        <f t="shared" si="0"/>
        <v>102</v>
      </c>
      <c r="J16" s="9">
        <f>D16/I16</f>
        <v>0.97058823529411764</v>
      </c>
    </row>
    <row r="17" spans="1:10" x14ac:dyDescent="0.2">
      <c r="A17" s="5" t="s">
        <v>6</v>
      </c>
      <c r="B17" s="6">
        <v>0</v>
      </c>
      <c r="C17" s="6">
        <v>5</v>
      </c>
      <c r="D17" s="6">
        <v>0</v>
      </c>
      <c r="E17" s="6">
        <v>255</v>
      </c>
      <c r="F17" s="6">
        <v>5</v>
      </c>
      <c r="G17" s="6">
        <v>6</v>
      </c>
      <c r="H17" s="6">
        <v>2</v>
      </c>
      <c r="I17" s="6">
        <f t="shared" si="0"/>
        <v>273</v>
      </c>
      <c r="J17" s="8">
        <f>E17/I17</f>
        <v>0.93406593406593408</v>
      </c>
    </row>
    <row r="18" spans="1:10" x14ac:dyDescent="0.2">
      <c r="A18" s="3" t="s">
        <v>2</v>
      </c>
      <c r="B18" s="4">
        <v>2</v>
      </c>
      <c r="C18" s="4">
        <v>2</v>
      </c>
      <c r="D18" s="4">
        <v>0</v>
      </c>
      <c r="E18" s="4">
        <v>5</v>
      </c>
      <c r="F18" s="4">
        <v>231</v>
      </c>
      <c r="G18" s="4">
        <v>0</v>
      </c>
      <c r="H18" s="4">
        <v>0</v>
      </c>
      <c r="I18" s="4">
        <f t="shared" si="0"/>
        <v>240</v>
      </c>
      <c r="J18" s="9">
        <f>F18/I18</f>
        <v>0.96250000000000002</v>
      </c>
    </row>
    <row r="19" spans="1:10" x14ac:dyDescent="0.2">
      <c r="A19" s="5" t="s">
        <v>3</v>
      </c>
      <c r="B19" s="6">
        <v>0</v>
      </c>
      <c r="C19" s="6">
        <v>64</v>
      </c>
      <c r="D19" s="6">
        <v>0</v>
      </c>
      <c r="E19" s="6">
        <v>2</v>
      </c>
      <c r="F19" s="6">
        <v>0</v>
      </c>
      <c r="G19" s="6">
        <v>729</v>
      </c>
      <c r="H19" s="6">
        <v>0</v>
      </c>
      <c r="I19" s="6">
        <f t="shared" si="0"/>
        <v>795</v>
      </c>
      <c r="J19" s="8">
        <f>G19/I19</f>
        <v>0.91698113207547172</v>
      </c>
    </row>
    <row r="20" spans="1:10" x14ac:dyDescent="0.2">
      <c r="A20" s="3" t="s">
        <v>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52</v>
      </c>
      <c r="I20" s="4">
        <f t="shared" si="0"/>
        <v>52</v>
      </c>
      <c r="J20" s="9">
        <f>H20/I20</f>
        <v>1</v>
      </c>
    </row>
    <row r="21" spans="1:10" x14ac:dyDescent="0.2">
      <c r="A21" s="1" t="s">
        <v>5</v>
      </c>
      <c r="B21" s="7">
        <f t="shared" ref="B21:I21" si="1">SUM(B14:B20)</f>
        <v>221</v>
      </c>
      <c r="C21" s="7">
        <f t="shared" si="1"/>
        <v>2096</v>
      </c>
      <c r="D21" s="7">
        <f t="shared" si="1"/>
        <v>99</v>
      </c>
      <c r="E21" s="7">
        <f t="shared" si="1"/>
        <v>265</v>
      </c>
      <c r="F21" s="7">
        <f t="shared" si="1"/>
        <v>252</v>
      </c>
      <c r="G21" s="7">
        <f t="shared" si="1"/>
        <v>749</v>
      </c>
      <c r="H21" s="7">
        <f t="shared" si="1"/>
        <v>106</v>
      </c>
      <c r="I21" s="7">
        <f t="shared" si="1"/>
        <v>3788</v>
      </c>
      <c r="J21" s="1"/>
    </row>
    <row r="22" spans="1:10" x14ac:dyDescent="0.2">
      <c r="A22" s="5" t="s">
        <v>9</v>
      </c>
      <c r="B22" s="8">
        <f>B14/B21</f>
        <v>0.99095022624434392</v>
      </c>
      <c r="C22" s="8">
        <f>C15/C21</f>
        <v>0.96183206106870234</v>
      </c>
      <c r="D22" s="8">
        <f>D16/D21</f>
        <v>1</v>
      </c>
      <c r="E22" s="8">
        <f>E17/E21</f>
        <v>0.96226415094339623</v>
      </c>
      <c r="F22" s="8">
        <f>F18/F21</f>
        <v>0.91666666666666663</v>
      </c>
      <c r="G22" s="8">
        <f>G19/G21</f>
        <v>0.97329773030707611</v>
      </c>
      <c r="H22" s="8">
        <f>H20/H21</f>
        <v>0.49056603773584906</v>
      </c>
      <c r="I22" s="10" t="s">
        <v>8</v>
      </c>
      <c r="J22" s="11">
        <f>SUM(B14,C15,D16,E17,F18,G19,H20)/I21</f>
        <v>0.95063357972544882</v>
      </c>
    </row>
    <row r="25" spans="1:10" ht="51" x14ac:dyDescent="0.2">
      <c r="A25" s="12" t="s">
        <v>12</v>
      </c>
      <c r="B25" s="2" t="s">
        <v>0</v>
      </c>
      <c r="C25" s="2" t="s">
        <v>7</v>
      </c>
      <c r="D25" s="2" t="s">
        <v>1</v>
      </c>
      <c r="E25" s="2" t="s">
        <v>6</v>
      </c>
      <c r="F25" s="2" t="s">
        <v>2</v>
      </c>
      <c r="G25" s="2" t="s">
        <v>25</v>
      </c>
      <c r="H25" s="2" t="s">
        <v>4</v>
      </c>
      <c r="I25" s="2" t="s">
        <v>5</v>
      </c>
      <c r="J25" s="2" t="s">
        <v>10</v>
      </c>
    </row>
    <row r="26" spans="1:10" x14ac:dyDescent="0.2">
      <c r="A26" s="3" t="s">
        <v>0</v>
      </c>
      <c r="B26" s="4">
        <v>102</v>
      </c>
      <c r="C26" s="4">
        <v>3</v>
      </c>
      <c r="D26" s="4">
        <v>0</v>
      </c>
      <c r="E26" s="4">
        <v>0</v>
      </c>
      <c r="F26" s="4">
        <v>7</v>
      </c>
      <c r="G26" s="4">
        <v>1</v>
      </c>
      <c r="H26" s="4">
        <v>0</v>
      </c>
      <c r="I26" s="4">
        <f t="shared" ref="I26:I32" si="2">SUM(B26:H26)</f>
        <v>113</v>
      </c>
      <c r="J26" s="9">
        <f>B26/I26</f>
        <v>0.90265486725663713</v>
      </c>
    </row>
    <row r="27" spans="1:10" x14ac:dyDescent="0.2">
      <c r="A27" s="5" t="s">
        <v>7</v>
      </c>
      <c r="B27" s="6">
        <v>0</v>
      </c>
      <c r="C27" s="6">
        <v>41</v>
      </c>
      <c r="D27" s="6">
        <v>1</v>
      </c>
      <c r="E27" s="6">
        <v>1</v>
      </c>
      <c r="F27" s="6">
        <v>0</v>
      </c>
      <c r="G27" s="6">
        <v>0</v>
      </c>
      <c r="H27" s="6">
        <v>0</v>
      </c>
      <c r="I27" s="6">
        <f t="shared" si="2"/>
        <v>43</v>
      </c>
      <c r="J27" s="8">
        <f>C27/I27</f>
        <v>0.95348837209302328</v>
      </c>
    </row>
    <row r="28" spans="1:10" x14ac:dyDescent="0.2">
      <c r="A28" s="3" t="s">
        <v>1</v>
      </c>
      <c r="B28" s="4">
        <v>0</v>
      </c>
      <c r="C28" s="4">
        <v>3</v>
      </c>
      <c r="D28" s="4">
        <v>117</v>
      </c>
      <c r="E28" s="4">
        <v>0</v>
      </c>
      <c r="F28" s="4">
        <v>0</v>
      </c>
      <c r="G28" s="4">
        <v>1</v>
      </c>
      <c r="H28" s="4">
        <v>4</v>
      </c>
      <c r="I28" s="4">
        <f t="shared" si="2"/>
        <v>125</v>
      </c>
      <c r="J28" s="9">
        <f>D28/I28</f>
        <v>0.93600000000000005</v>
      </c>
    </row>
    <row r="29" spans="1:10" x14ac:dyDescent="0.2">
      <c r="A29" s="5" t="s">
        <v>6</v>
      </c>
      <c r="B29" s="6">
        <v>1</v>
      </c>
      <c r="C29" s="6">
        <v>3</v>
      </c>
      <c r="D29" s="6">
        <v>1</v>
      </c>
      <c r="E29" s="6">
        <v>1519</v>
      </c>
      <c r="F29" s="6">
        <v>0</v>
      </c>
      <c r="G29" s="6">
        <v>40</v>
      </c>
      <c r="H29" s="6">
        <v>4</v>
      </c>
      <c r="I29" s="6">
        <f t="shared" si="2"/>
        <v>1568</v>
      </c>
      <c r="J29" s="8">
        <f>E29/I29</f>
        <v>0.96875</v>
      </c>
    </row>
    <row r="30" spans="1:10" x14ac:dyDescent="0.2">
      <c r="A30" s="3" t="s">
        <v>2</v>
      </c>
      <c r="B30" s="4">
        <v>0</v>
      </c>
      <c r="C30" s="4">
        <v>0</v>
      </c>
      <c r="D30" s="4">
        <v>0</v>
      </c>
      <c r="E30" s="4">
        <v>2</v>
      </c>
      <c r="F30" s="4">
        <v>391</v>
      </c>
      <c r="G30" s="4">
        <v>0</v>
      </c>
      <c r="H30" s="4">
        <v>0</v>
      </c>
      <c r="I30" s="4">
        <f t="shared" si="2"/>
        <v>393</v>
      </c>
      <c r="J30" s="9">
        <f>F30/I30</f>
        <v>0.99491094147582693</v>
      </c>
    </row>
    <row r="31" spans="1:10" x14ac:dyDescent="0.2">
      <c r="A31" s="5" t="s">
        <v>3</v>
      </c>
      <c r="B31" s="6">
        <v>0</v>
      </c>
      <c r="C31" s="6">
        <v>207</v>
      </c>
      <c r="D31" s="6">
        <v>0</v>
      </c>
      <c r="E31" s="6">
        <v>23</v>
      </c>
      <c r="F31" s="6">
        <v>0</v>
      </c>
      <c r="G31" s="6">
        <v>2622</v>
      </c>
      <c r="H31" s="6">
        <v>1</v>
      </c>
      <c r="I31" s="6">
        <f t="shared" si="2"/>
        <v>2853</v>
      </c>
      <c r="J31" s="8">
        <f>G31/I31</f>
        <v>0.9190325972660357</v>
      </c>
    </row>
    <row r="32" spans="1:10" x14ac:dyDescent="0.2">
      <c r="A32" s="3" t="s">
        <v>4</v>
      </c>
      <c r="B32" s="4">
        <v>0</v>
      </c>
      <c r="C32" s="4">
        <v>6</v>
      </c>
      <c r="D32" s="4">
        <v>1</v>
      </c>
      <c r="E32" s="4">
        <v>0</v>
      </c>
      <c r="F32" s="4">
        <v>2</v>
      </c>
      <c r="G32" s="4">
        <v>0</v>
      </c>
      <c r="H32" s="4">
        <v>90</v>
      </c>
      <c r="I32" s="4">
        <f t="shared" si="2"/>
        <v>99</v>
      </c>
      <c r="J32" s="9">
        <f>H32/I32</f>
        <v>0.90909090909090906</v>
      </c>
    </row>
    <row r="33" spans="1:10" x14ac:dyDescent="0.2">
      <c r="A33" s="1" t="s">
        <v>5</v>
      </c>
      <c r="B33" s="7">
        <f t="shared" ref="B33:I33" si="3">SUM(B26:B32)</f>
        <v>103</v>
      </c>
      <c r="C33" s="7">
        <f t="shared" si="3"/>
        <v>263</v>
      </c>
      <c r="D33" s="7">
        <f t="shared" si="3"/>
        <v>120</v>
      </c>
      <c r="E33" s="7">
        <f t="shared" si="3"/>
        <v>1545</v>
      </c>
      <c r="F33" s="7">
        <f t="shared" si="3"/>
        <v>400</v>
      </c>
      <c r="G33" s="7">
        <f t="shared" si="3"/>
        <v>2664</v>
      </c>
      <c r="H33" s="7">
        <f t="shared" si="3"/>
        <v>99</v>
      </c>
      <c r="I33" s="7">
        <f t="shared" si="3"/>
        <v>5194</v>
      </c>
      <c r="J33" s="1"/>
    </row>
    <row r="34" spans="1:10" x14ac:dyDescent="0.2">
      <c r="A34" s="5" t="s">
        <v>9</v>
      </c>
      <c r="B34" s="8">
        <f>B26/B33</f>
        <v>0.99029126213592233</v>
      </c>
      <c r="C34" s="8">
        <f>C27/C33</f>
        <v>0.155893536121673</v>
      </c>
      <c r="D34" s="8">
        <f>D28/D33</f>
        <v>0.97499999999999998</v>
      </c>
      <c r="E34" s="8">
        <f>E29/E33</f>
        <v>0.98317152103559868</v>
      </c>
      <c r="F34" s="8">
        <f>F30/F33</f>
        <v>0.97750000000000004</v>
      </c>
      <c r="G34" s="8">
        <f>G31/G33</f>
        <v>0.98423423423423428</v>
      </c>
      <c r="H34" s="8">
        <f>H32/H33</f>
        <v>0.90909090909090906</v>
      </c>
      <c r="I34" s="10" t="s">
        <v>8</v>
      </c>
      <c r="J34" s="11">
        <f>SUM(B26,C27,D28,E29,F30,G31,H32)/I33</f>
        <v>0.93993068925683476</v>
      </c>
    </row>
    <row r="37" spans="1:10" ht="51" x14ac:dyDescent="0.2">
      <c r="A37" s="12" t="s">
        <v>13</v>
      </c>
      <c r="B37" s="2" t="s">
        <v>0</v>
      </c>
      <c r="C37" s="2" t="s">
        <v>7</v>
      </c>
      <c r="D37" s="2" t="s">
        <v>1</v>
      </c>
      <c r="E37" s="2" t="s">
        <v>6</v>
      </c>
      <c r="F37" s="2" t="s">
        <v>2</v>
      </c>
      <c r="G37" s="2" t="s">
        <v>25</v>
      </c>
      <c r="H37" s="2" t="s">
        <v>4</v>
      </c>
      <c r="I37" s="2" t="s">
        <v>5</v>
      </c>
      <c r="J37" s="2" t="s">
        <v>10</v>
      </c>
    </row>
    <row r="38" spans="1:10" x14ac:dyDescent="0.2">
      <c r="A38" s="3" t="s">
        <v>0</v>
      </c>
      <c r="B38" s="4">
        <v>247</v>
      </c>
      <c r="C38" s="4">
        <v>6</v>
      </c>
      <c r="D38" s="4">
        <v>0</v>
      </c>
      <c r="E38" s="4">
        <v>54</v>
      </c>
      <c r="F38" s="4">
        <v>13</v>
      </c>
      <c r="G38" s="4">
        <v>0</v>
      </c>
      <c r="H38" s="4">
        <v>0</v>
      </c>
      <c r="I38" s="4">
        <f t="shared" ref="I38:I44" si="4">SUM(B38:H38)</f>
        <v>320</v>
      </c>
      <c r="J38" s="9">
        <f>B38/I38</f>
        <v>0.77187499999999998</v>
      </c>
    </row>
    <row r="39" spans="1:10" x14ac:dyDescent="0.2">
      <c r="A39" s="5" t="s">
        <v>7</v>
      </c>
      <c r="B39" s="6">
        <v>0</v>
      </c>
      <c r="C39" s="6">
        <f>436+90+739+35</f>
        <v>1300</v>
      </c>
      <c r="D39" s="6">
        <v>0</v>
      </c>
      <c r="E39" s="6">
        <v>0</v>
      </c>
      <c r="F39" s="6">
        <v>5</v>
      </c>
      <c r="G39" s="6">
        <v>3</v>
      </c>
      <c r="H39" s="6">
        <v>13</v>
      </c>
      <c r="I39" s="6">
        <f t="shared" si="4"/>
        <v>1321</v>
      </c>
      <c r="J39" s="8">
        <f>C39/I39</f>
        <v>0.98410295230885692</v>
      </c>
    </row>
    <row r="40" spans="1:10" x14ac:dyDescent="0.2">
      <c r="A40" s="3" t="s">
        <v>1</v>
      </c>
      <c r="B40" s="4">
        <v>0</v>
      </c>
      <c r="C40" s="4">
        <v>6</v>
      </c>
      <c r="D40" s="4">
        <v>84</v>
      </c>
      <c r="E40" s="4">
        <v>0</v>
      </c>
      <c r="F40" s="4">
        <v>0</v>
      </c>
      <c r="G40" s="4">
        <v>0</v>
      </c>
      <c r="H40" s="4">
        <v>0</v>
      </c>
      <c r="I40" s="4">
        <f t="shared" si="4"/>
        <v>90</v>
      </c>
      <c r="J40" s="9">
        <f>D40/I40</f>
        <v>0.93333333333333335</v>
      </c>
    </row>
    <row r="41" spans="1:10" x14ac:dyDescent="0.2">
      <c r="A41" s="5" t="s">
        <v>6</v>
      </c>
      <c r="B41" s="6">
        <v>4</v>
      </c>
      <c r="C41" s="6">
        <v>4</v>
      </c>
      <c r="D41" s="6">
        <v>0</v>
      </c>
      <c r="E41" s="6">
        <v>409</v>
      </c>
      <c r="F41" s="6">
        <v>10</v>
      </c>
      <c r="G41" s="6">
        <v>0</v>
      </c>
      <c r="H41" s="6">
        <v>1</v>
      </c>
      <c r="I41" s="6">
        <f t="shared" si="4"/>
        <v>428</v>
      </c>
      <c r="J41" s="8">
        <f>E41/I41</f>
        <v>0.95560747663551404</v>
      </c>
    </row>
    <row r="42" spans="1:10" x14ac:dyDescent="0.2">
      <c r="A42" s="3" t="s">
        <v>2</v>
      </c>
      <c r="B42" s="4">
        <v>8</v>
      </c>
      <c r="C42" s="4">
        <v>1</v>
      </c>
      <c r="D42" s="4">
        <v>0</v>
      </c>
      <c r="E42" s="4">
        <v>86</v>
      </c>
      <c r="F42" s="4">
        <v>203</v>
      </c>
      <c r="G42" s="4">
        <v>0</v>
      </c>
      <c r="H42" s="4">
        <v>1</v>
      </c>
      <c r="I42" s="4">
        <f t="shared" si="4"/>
        <v>299</v>
      </c>
      <c r="J42" s="9">
        <f>F42/I42</f>
        <v>0.67892976588628762</v>
      </c>
    </row>
    <row r="43" spans="1:10" x14ac:dyDescent="0.2">
      <c r="A43" s="5" t="s">
        <v>3</v>
      </c>
      <c r="B43" s="6">
        <v>1</v>
      </c>
      <c r="C43" s="6">
        <v>79</v>
      </c>
      <c r="D43" s="6">
        <v>0</v>
      </c>
      <c r="E43" s="6">
        <v>0</v>
      </c>
      <c r="F43" s="6">
        <v>0</v>
      </c>
      <c r="G43" s="6">
        <v>383</v>
      </c>
      <c r="H43" s="6">
        <v>0</v>
      </c>
      <c r="I43" s="6">
        <f t="shared" si="4"/>
        <v>463</v>
      </c>
      <c r="J43" s="8">
        <f>G43/I43</f>
        <v>0.82721382289416845</v>
      </c>
    </row>
    <row r="44" spans="1:10" x14ac:dyDescent="0.2">
      <c r="A44" s="3" t="s">
        <v>4</v>
      </c>
      <c r="B44" s="4">
        <v>0</v>
      </c>
      <c r="C44" s="4">
        <v>0</v>
      </c>
      <c r="D44" s="4">
        <v>0</v>
      </c>
      <c r="E44" s="4">
        <v>1</v>
      </c>
      <c r="F44" s="4">
        <v>1</v>
      </c>
      <c r="G44" s="4">
        <v>0</v>
      </c>
      <c r="H44" s="4">
        <v>89</v>
      </c>
      <c r="I44" s="4">
        <f t="shared" si="4"/>
        <v>91</v>
      </c>
      <c r="J44" s="9">
        <f>H44/I44</f>
        <v>0.97802197802197799</v>
      </c>
    </row>
    <row r="45" spans="1:10" x14ac:dyDescent="0.2">
      <c r="A45" s="1" t="s">
        <v>5</v>
      </c>
      <c r="B45" s="7">
        <f t="shared" ref="B45:I45" si="5">SUM(B38:B44)</f>
        <v>260</v>
      </c>
      <c r="C45" s="7">
        <f t="shared" si="5"/>
        <v>1396</v>
      </c>
      <c r="D45" s="7">
        <f t="shared" si="5"/>
        <v>84</v>
      </c>
      <c r="E45" s="7">
        <f t="shared" si="5"/>
        <v>550</v>
      </c>
      <c r="F45" s="7">
        <f t="shared" si="5"/>
        <v>232</v>
      </c>
      <c r="G45" s="7">
        <f t="shared" si="5"/>
        <v>386</v>
      </c>
      <c r="H45" s="7">
        <f t="shared" si="5"/>
        <v>104</v>
      </c>
      <c r="I45" s="7">
        <f t="shared" si="5"/>
        <v>3012</v>
      </c>
      <c r="J45" s="1"/>
    </row>
    <row r="46" spans="1:10" x14ac:dyDescent="0.2">
      <c r="A46" s="5" t="s">
        <v>9</v>
      </c>
      <c r="B46" s="8">
        <f>B38/B45</f>
        <v>0.95</v>
      </c>
      <c r="C46" s="8">
        <f>C39/C45</f>
        <v>0.93123209169054444</v>
      </c>
      <c r="D46" s="8">
        <f>D40/D45</f>
        <v>1</v>
      </c>
      <c r="E46" s="8">
        <f>E41/E45</f>
        <v>0.74363636363636365</v>
      </c>
      <c r="F46" s="8">
        <f>F42/F45</f>
        <v>0.875</v>
      </c>
      <c r="G46" s="8">
        <f>G43/G45</f>
        <v>0.99222797927461137</v>
      </c>
      <c r="H46" s="8">
        <f>H44/H45</f>
        <v>0.85576923076923073</v>
      </c>
      <c r="I46" s="10" t="s">
        <v>8</v>
      </c>
      <c r="J46" s="11">
        <f>SUM(B38,C39,D40,E41,F42,G43,H44)/I45</f>
        <v>0.90139442231075695</v>
      </c>
    </row>
    <row r="49" spans="1:10" ht="51" x14ac:dyDescent="0.2">
      <c r="A49" s="12" t="s">
        <v>14</v>
      </c>
      <c r="B49" s="2" t="s">
        <v>0</v>
      </c>
      <c r="C49" s="2" t="s">
        <v>7</v>
      </c>
      <c r="D49" s="2" t="s">
        <v>1</v>
      </c>
      <c r="E49" s="2" t="s">
        <v>6</v>
      </c>
      <c r="F49" s="2" t="s">
        <v>2</v>
      </c>
      <c r="G49" s="2" t="s">
        <v>25</v>
      </c>
      <c r="H49" s="2" t="s">
        <v>4</v>
      </c>
      <c r="I49" s="2" t="s">
        <v>5</v>
      </c>
      <c r="J49" s="2" t="s">
        <v>10</v>
      </c>
    </row>
    <row r="50" spans="1:10" x14ac:dyDescent="0.2">
      <c r="A50" s="3" t="s">
        <v>0</v>
      </c>
      <c r="B50" s="4">
        <v>109</v>
      </c>
      <c r="C50" s="4">
        <v>1</v>
      </c>
      <c r="D50" s="4">
        <v>0</v>
      </c>
      <c r="E50" s="4">
        <v>97</v>
      </c>
      <c r="F50" s="4">
        <v>1</v>
      </c>
      <c r="G50" s="4">
        <v>1</v>
      </c>
      <c r="H50" s="4">
        <v>4</v>
      </c>
      <c r="I50" s="4">
        <f t="shared" ref="I50:I56" si="6">SUM(B50:H50)</f>
        <v>213</v>
      </c>
      <c r="J50" s="9">
        <f>B50/I50</f>
        <v>0.51173708920187788</v>
      </c>
    </row>
    <row r="51" spans="1:10" x14ac:dyDescent="0.2">
      <c r="A51" s="5" t="s">
        <v>7</v>
      </c>
      <c r="B51" s="6">
        <v>0</v>
      </c>
      <c r="C51" s="6">
        <f>119+2+2+42</f>
        <v>165</v>
      </c>
      <c r="D51" s="6">
        <v>0</v>
      </c>
      <c r="E51" s="6">
        <v>0</v>
      </c>
      <c r="F51" s="6">
        <v>0</v>
      </c>
      <c r="G51" s="6">
        <v>55</v>
      </c>
      <c r="H51" s="6">
        <v>0</v>
      </c>
      <c r="I51" s="6">
        <f t="shared" si="6"/>
        <v>220</v>
      </c>
      <c r="J51" s="8">
        <f>C51/I51</f>
        <v>0.75</v>
      </c>
    </row>
    <row r="52" spans="1:10" x14ac:dyDescent="0.2">
      <c r="A52" s="3" t="s">
        <v>1</v>
      </c>
      <c r="B52" s="4">
        <v>0</v>
      </c>
      <c r="C52" s="4">
        <v>2</v>
      </c>
      <c r="D52" s="4">
        <v>101</v>
      </c>
      <c r="E52" s="4">
        <v>0</v>
      </c>
      <c r="F52" s="4">
        <v>0</v>
      </c>
      <c r="G52" s="4">
        <v>0</v>
      </c>
      <c r="H52" s="4">
        <v>1</v>
      </c>
      <c r="I52" s="4">
        <f t="shared" si="6"/>
        <v>104</v>
      </c>
      <c r="J52" s="9">
        <f>D52/I52</f>
        <v>0.97115384615384615</v>
      </c>
    </row>
    <row r="53" spans="1:10" x14ac:dyDescent="0.2">
      <c r="A53" s="5" t="s">
        <v>6</v>
      </c>
      <c r="B53" s="6">
        <v>0</v>
      </c>
      <c r="C53" s="6">
        <v>3</v>
      </c>
      <c r="D53" s="6">
        <v>0</v>
      </c>
      <c r="E53" s="6">
        <v>1377</v>
      </c>
      <c r="F53" s="6">
        <v>25</v>
      </c>
      <c r="G53" s="6">
        <v>6</v>
      </c>
      <c r="H53" s="6">
        <v>1</v>
      </c>
      <c r="I53" s="6">
        <f t="shared" si="6"/>
        <v>1412</v>
      </c>
      <c r="J53" s="8">
        <f>E53/I53</f>
        <v>0.97521246458923516</v>
      </c>
    </row>
    <row r="54" spans="1:10" x14ac:dyDescent="0.2">
      <c r="A54" s="3" t="s">
        <v>2</v>
      </c>
      <c r="B54" s="4">
        <v>0</v>
      </c>
      <c r="C54" s="4">
        <v>0</v>
      </c>
      <c r="D54" s="4">
        <v>0</v>
      </c>
      <c r="E54" s="4">
        <v>274</v>
      </c>
      <c r="F54" s="4">
        <v>536</v>
      </c>
      <c r="G54" s="4">
        <v>0</v>
      </c>
      <c r="H54" s="4">
        <v>0</v>
      </c>
      <c r="I54" s="4">
        <f t="shared" si="6"/>
        <v>810</v>
      </c>
      <c r="J54" s="9">
        <f>F54/I54</f>
        <v>0.66172839506172842</v>
      </c>
    </row>
    <row r="55" spans="1:10" x14ac:dyDescent="0.2">
      <c r="A55" s="5" t="s">
        <v>3</v>
      </c>
      <c r="B55" s="6">
        <v>0</v>
      </c>
      <c r="C55" s="6">
        <v>122</v>
      </c>
      <c r="D55" s="6">
        <v>0</v>
      </c>
      <c r="E55" s="6">
        <v>3</v>
      </c>
      <c r="F55" s="6">
        <v>0</v>
      </c>
      <c r="G55" s="6">
        <v>2976</v>
      </c>
      <c r="H55" s="6">
        <v>1</v>
      </c>
      <c r="I55" s="6">
        <f t="shared" si="6"/>
        <v>3102</v>
      </c>
      <c r="J55" s="8">
        <f>G55/I55</f>
        <v>0.95938104448742745</v>
      </c>
    </row>
    <row r="56" spans="1:10" x14ac:dyDescent="0.2">
      <c r="A56" s="3" t="s">
        <v>4</v>
      </c>
      <c r="B56" s="4">
        <v>0</v>
      </c>
      <c r="C56" s="4">
        <v>3</v>
      </c>
      <c r="D56" s="4">
        <v>0</v>
      </c>
      <c r="E56" s="4">
        <v>8</v>
      </c>
      <c r="F56" s="4">
        <v>19</v>
      </c>
      <c r="G56" s="4">
        <v>0</v>
      </c>
      <c r="H56" s="4">
        <v>89</v>
      </c>
      <c r="I56" s="4">
        <f t="shared" si="6"/>
        <v>119</v>
      </c>
      <c r="J56" s="9">
        <f>H56/I56</f>
        <v>0.74789915966386555</v>
      </c>
    </row>
    <row r="57" spans="1:10" x14ac:dyDescent="0.2">
      <c r="A57" s="1" t="s">
        <v>5</v>
      </c>
      <c r="B57" s="7">
        <f t="shared" ref="B57:I57" si="7">SUM(B50:B56)</f>
        <v>109</v>
      </c>
      <c r="C57" s="7">
        <f t="shared" si="7"/>
        <v>296</v>
      </c>
      <c r="D57" s="7">
        <f t="shared" si="7"/>
        <v>101</v>
      </c>
      <c r="E57" s="7">
        <f t="shared" si="7"/>
        <v>1759</v>
      </c>
      <c r="F57" s="7">
        <f t="shared" si="7"/>
        <v>581</v>
      </c>
      <c r="G57" s="7">
        <f t="shared" si="7"/>
        <v>3038</v>
      </c>
      <c r="H57" s="7">
        <f t="shared" si="7"/>
        <v>96</v>
      </c>
      <c r="I57" s="7">
        <f t="shared" si="7"/>
        <v>5980</v>
      </c>
      <c r="J57" s="1"/>
    </row>
    <row r="58" spans="1:10" x14ac:dyDescent="0.2">
      <c r="A58" s="5" t="s">
        <v>9</v>
      </c>
      <c r="B58" s="8">
        <f>B50/B57</f>
        <v>1</v>
      </c>
      <c r="C58" s="8">
        <f>C51/C57</f>
        <v>0.55743243243243246</v>
      </c>
      <c r="D58" s="8">
        <f>D52/D57</f>
        <v>1</v>
      </c>
      <c r="E58" s="8">
        <f>E53/E57</f>
        <v>0.78283115406480952</v>
      </c>
      <c r="F58" s="8">
        <f>F54/F57</f>
        <v>0.92254733218588636</v>
      </c>
      <c r="G58" s="8">
        <f>G55/G57</f>
        <v>0.97959183673469385</v>
      </c>
      <c r="H58" s="8">
        <f>H56/H57</f>
        <v>0.92708333333333337</v>
      </c>
      <c r="I58" s="10" t="s">
        <v>8</v>
      </c>
      <c r="J58" s="11">
        <f>SUM(B50,C51,D52,E53,F54,G55,H56)/I57</f>
        <v>0.89515050167224075</v>
      </c>
    </row>
    <row r="61" spans="1:10" ht="51" x14ac:dyDescent="0.2">
      <c r="A61" s="12" t="s">
        <v>15</v>
      </c>
      <c r="B61" s="2" t="s">
        <v>0</v>
      </c>
      <c r="C61" s="2" t="s">
        <v>7</v>
      </c>
      <c r="D61" s="2" t="s">
        <v>1</v>
      </c>
      <c r="E61" s="2" t="s">
        <v>6</v>
      </c>
      <c r="F61" s="2" t="s">
        <v>2</v>
      </c>
      <c r="G61" s="2" t="s">
        <v>25</v>
      </c>
      <c r="H61" s="2" t="s">
        <v>4</v>
      </c>
      <c r="I61" s="2" t="s">
        <v>5</v>
      </c>
      <c r="J61" s="2" t="s">
        <v>10</v>
      </c>
    </row>
    <row r="62" spans="1:10" x14ac:dyDescent="0.2">
      <c r="A62" s="3" t="s">
        <v>0</v>
      </c>
      <c r="B62" s="4">
        <v>192</v>
      </c>
      <c r="C62" s="4">
        <v>0</v>
      </c>
      <c r="D62" s="4">
        <v>0</v>
      </c>
      <c r="E62" s="4">
        <v>56</v>
      </c>
      <c r="F62" s="4">
        <v>22</v>
      </c>
      <c r="G62" s="4">
        <v>0</v>
      </c>
      <c r="H62" s="4">
        <v>0</v>
      </c>
      <c r="I62" s="4">
        <f t="shared" ref="I62:I68" si="8">SUM(B62:H62)</f>
        <v>270</v>
      </c>
      <c r="J62" s="9">
        <f>B62/I62</f>
        <v>0.71111111111111114</v>
      </c>
    </row>
    <row r="63" spans="1:10" x14ac:dyDescent="0.2">
      <c r="A63" s="5" t="s">
        <v>7</v>
      </c>
      <c r="B63" s="6">
        <v>0</v>
      </c>
      <c r="C63" s="6">
        <f>424+112+26+1577</f>
        <v>2139</v>
      </c>
      <c r="D63" s="6">
        <v>0</v>
      </c>
      <c r="E63" s="6">
        <v>1</v>
      </c>
      <c r="F63" s="6">
        <v>0</v>
      </c>
      <c r="G63" s="6">
        <v>1</v>
      </c>
      <c r="H63" s="6">
        <v>1</v>
      </c>
      <c r="I63" s="6">
        <f t="shared" si="8"/>
        <v>2142</v>
      </c>
      <c r="J63" s="8">
        <f>C63/I63</f>
        <v>0.99859943977591037</v>
      </c>
    </row>
    <row r="64" spans="1:10" x14ac:dyDescent="0.2">
      <c r="A64" s="3" t="s">
        <v>1</v>
      </c>
      <c r="B64" s="4">
        <v>0</v>
      </c>
      <c r="C64" s="4">
        <v>12</v>
      </c>
      <c r="D64" s="4">
        <v>103</v>
      </c>
      <c r="E64" s="4">
        <v>0</v>
      </c>
      <c r="F64" s="4">
        <v>0</v>
      </c>
      <c r="G64" s="4">
        <v>0</v>
      </c>
      <c r="H64" s="4">
        <v>0</v>
      </c>
      <c r="I64" s="4">
        <f t="shared" si="8"/>
        <v>115</v>
      </c>
      <c r="J64" s="9">
        <f>D64/I64</f>
        <v>0.89565217391304353</v>
      </c>
    </row>
    <row r="65" spans="1:10" x14ac:dyDescent="0.2">
      <c r="A65" s="5" t="s">
        <v>6</v>
      </c>
      <c r="B65" s="6">
        <v>0</v>
      </c>
      <c r="C65" s="6">
        <v>2</v>
      </c>
      <c r="D65" s="6">
        <v>0</v>
      </c>
      <c r="E65" s="6">
        <v>270</v>
      </c>
      <c r="F65" s="6">
        <v>4</v>
      </c>
      <c r="G65" s="6">
        <v>2</v>
      </c>
      <c r="H65" s="6">
        <v>0</v>
      </c>
      <c r="I65" s="6">
        <f t="shared" si="8"/>
        <v>278</v>
      </c>
      <c r="J65" s="8">
        <f>E65/I65</f>
        <v>0.97122302158273377</v>
      </c>
    </row>
    <row r="66" spans="1:10" x14ac:dyDescent="0.2">
      <c r="A66" s="3" t="s">
        <v>2</v>
      </c>
      <c r="B66" s="4">
        <v>7</v>
      </c>
      <c r="C66" s="4">
        <v>0</v>
      </c>
      <c r="D66" s="4">
        <v>0</v>
      </c>
      <c r="E66" s="4">
        <v>121</v>
      </c>
      <c r="F66" s="4">
        <v>298</v>
      </c>
      <c r="G66" s="4">
        <v>0</v>
      </c>
      <c r="H66" s="4">
        <v>0</v>
      </c>
      <c r="I66" s="4">
        <f t="shared" si="8"/>
        <v>426</v>
      </c>
      <c r="J66" s="9">
        <f>F66/I66</f>
        <v>0.69953051643192488</v>
      </c>
    </row>
    <row r="67" spans="1:10" x14ac:dyDescent="0.2">
      <c r="A67" s="5" t="s">
        <v>3</v>
      </c>
      <c r="B67" s="6">
        <v>0</v>
      </c>
      <c r="C67" s="6">
        <v>9</v>
      </c>
      <c r="D67" s="6">
        <v>0</v>
      </c>
      <c r="E67" s="6">
        <v>11</v>
      </c>
      <c r="F67" s="6">
        <v>0</v>
      </c>
      <c r="G67" s="6">
        <v>305</v>
      </c>
      <c r="H67" s="6">
        <v>0</v>
      </c>
      <c r="I67" s="6">
        <f t="shared" si="8"/>
        <v>325</v>
      </c>
      <c r="J67" s="8">
        <f>G67/I67</f>
        <v>0.93846153846153846</v>
      </c>
    </row>
    <row r="68" spans="1:10" x14ac:dyDescent="0.2">
      <c r="A68" s="3" t="s">
        <v>4</v>
      </c>
      <c r="B68" s="4">
        <v>0</v>
      </c>
      <c r="C68" s="4">
        <v>0</v>
      </c>
      <c r="D68" s="4">
        <v>1</v>
      </c>
      <c r="E68" s="4">
        <v>1</v>
      </c>
      <c r="F68" s="4">
        <v>8</v>
      </c>
      <c r="G68" s="4">
        <v>0</v>
      </c>
      <c r="H68" s="4">
        <v>93</v>
      </c>
      <c r="I68" s="4">
        <f t="shared" si="8"/>
        <v>103</v>
      </c>
      <c r="J68" s="9">
        <f>H68/I68</f>
        <v>0.90291262135922334</v>
      </c>
    </row>
    <row r="69" spans="1:10" x14ac:dyDescent="0.2">
      <c r="A69" s="1" t="s">
        <v>5</v>
      </c>
      <c r="B69" s="7">
        <f t="shared" ref="B69:I69" si="9">SUM(B62:B68)</f>
        <v>199</v>
      </c>
      <c r="C69" s="7">
        <f t="shared" si="9"/>
        <v>2162</v>
      </c>
      <c r="D69" s="7">
        <f t="shared" si="9"/>
        <v>104</v>
      </c>
      <c r="E69" s="7">
        <f t="shared" si="9"/>
        <v>460</v>
      </c>
      <c r="F69" s="7">
        <f t="shared" si="9"/>
        <v>332</v>
      </c>
      <c r="G69" s="7">
        <f t="shared" si="9"/>
        <v>308</v>
      </c>
      <c r="H69" s="7">
        <f t="shared" si="9"/>
        <v>94</v>
      </c>
      <c r="I69" s="7">
        <f t="shared" si="9"/>
        <v>3659</v>
      </c>
      <c r="J69" s="1"/>
    </row>
    <row r="70" spans="1:10" x14ac:dyDescent="0.2">
      <c r="A70" s="5" t="s">
        <v>9</v>
      </c>
      <c r="B70" s="8">
        <f>B62/B69</f>
        <v>0.96482412060301503</v>
      </c>
      <c r="C70" s="8">
        <f>C63/C69</f>
        <v>0.98936170212765961</v>
      </c>
      <c r="D70" s="8">
        <f>D64/D69</f>
        <v>0.99038461538461542</v>
      </c>
      <c r="E70" s="8">
        <f>E65/E69</f>
        <v>0.58695652173913049</v>
      </c>
      <c r="F70" s="8">
        <f>F66/F69</f>
        <v>0.89759036144578308</v>
      </c>
      <c r="G70" s="8">
        <f>G67/G69</f>
        <v>0.99025974025974028</v>
      </c>
      <c r="H70" s="8">
        <f>H68/H69</f>
        <v>0.98936170212765961</v>
      </c>
      <c r="I70" s="10" t="s">
        <v>8</v>
      </c>
      <c r="J70" s="11">
        <f>SUM(B62,C63,D64,E65,F66,G67,H68)/I69</f>
        <v>0.9292156326865264</v>
      </c>
    </row>
    <row r="73" spans="1:10" ht="51" x14ac:dyDescent="0.2">
      <c r="A73" s="12" t="s">
        <v>16</v>
      </c>
      <c r="B73" s="2" t="s">
        <v>0</v>
      </c>
      <c r="C73" s="2" t="s">
        <v>7</v>
      </c>
      <c r="D73" s="2" t="s">
        <v>1</v>
      </c>
      <c r="E73" s="2" t="s">
        <v>6</v>
      </c>
      <c r="F73" s="2" t="s">
        <v>2</v>
      </c>
      <c r="G73" s="2" t="s">
        <v>25</v>
      </c>
      <c r="H73" s="2" t="s">
        <v>4</v>
      </c>
      <c r="I73" s="2" t="s">
        <v>5</v>
      </c>
      <c r="J73" s="2" t="s">
        <v>10</v>
      </c>
    </row>
    <row r="74" spans="1:10" x14ac:dyDescent="0.2">
      <c r="A74" s="3" t="s">
        <v>0</v>
      </c>
      <c r="B74" s="4">
        <v>105</v>
      </c>
      <c r="C74" s="4">
        <v>0</v>
      </c>
      <c r="D74" s="4">
        <v>0</v>
      </c>
      <c r="E74" s="4">
        <v>41</v>
      </c>
      <c r="F74" s="4">
        <v>25</v>
      </c>
      <c r="G74" s="4">
        <v>0</v>
      </c>
      <c r="H74" s="4">
        <v>2</v>
      </c>
      <c r="I74" s="4">
        <f t="shared" ref="I74:I80" si="10">SUM(B74:H74)</f>
        <v>173</v>
      </c>
      <c r="J74" s="9">
        <f>B74/I74</f>
        <v>0.60693641618497107</v>
      </c>
    </row>
    <row r="75" spans="1:10" x14ac:dyDescent="0.2">
      <c r="A75" s="5" t="s">
        <v>7</v>
      </c>
      <c r="B75" s="6">
        <v>0</v>
      </c>
      <c r="C75" s="6">
        <f>93+9+3+88</f>
        <v>193</v>
      </c>
      <c r="D75" s="6">
        <v>0</v>
      </c>
      <c r="E75" s="6">
        <v>0</v>
      </c>
      <c r="F75" s="6">
        <v>0</v>
      </c>
      <c r="G75" s="6">
        <v>7</v>
      </c>
      <c r="H75" s="6">
        <v>3</v>
      </c>
      <c r="I75" s="6">
        <f t="shared" si="10"/>
        <v>203</v>
      </c>
      <c r="J75" s="8">
        <f>C75/I75</f>
        <v>0.95073891625615758</v>
      </c>
    </row>
    <row r="76" spans="1:10" x14ac:dyDescent="0.2">
      <c r="A76" s="3" t="s">
        <v>1</v>
      </c>
      <c r="B76" s="4">
        <v>0</v>
      </c>
      <c r="C76" s="4">
        <v>0</v>
      </c>
      <c r="D76" s="4">
        <v>101</v>
      </c>
      <c r="E76" s="4">
        <v>0</v>
      </c>
      <c r="F76" s="4">
        <v>0</v>
      </c>
      <c r="G76" s="4">
        <v>0</v>
      </c>
      <c r="H76" s="4">
        <v>0</v>
      </c>
      <c r="I76" s="4">
        <f t="shared" si="10"/>
        <v>101</v>
      </c>
      <c r="J76" s="9">
        <f>D76/I76</f>
        <v>1</v>
      </c>
    </row>
    <row r="77" spans="1:10" x14ac:dyDescent="0.2">
      <c r="A77" s="5" t="s">
        <v>6</v>
      </c>
      <c r="B77" s="6">
        <v>2</v>
      </c>
      <c r="C77" s="6">
        <v>3</v>
      </c>
      <c r="D77" s="6">
        <v>0</v>
      </c>
      <c r="E77" s="6">
        <v>1960</v>
      </c>
      <c r="F77" s="6">
        <v>9</v>
      </c>
      <c r="G77" s="6">
        <v>5</v>
      </c>
      <c r="H77" s="6">
        <v>1</v>
      </c>
      <c r="I77" s="6">
        <f t="shared" si="10"/>
        <v>1980</v>
      </c>
      <c r="J77" s="8">
        <f>E77/I77</f>
        <v>0.98989898989898994</v>
      </c>
    </row>
    <row r="78" spans="1:10" x14ac:dyDescent="0.2">
      <c r="A78" s="3" t="s">
        <v>2</v>
      </c>
      <c r="B78" s="4">
        <v>1</v>
      </c>
      <c r="C78" s="4">
        <v>1</v>
      </c>
      <c r="D78" s="4">
        <v>0</v>
      </c>
      <c r="E78" s="4">
        <v>140</v>
      </c>
      <c r="F78" s="4">
        <v>504</v>
      </c>
      <c r="G78" s="4">
        <v>0</v>
      </c>
      <c r="H78" s="4">
        <v>0</v>
      </c>
      <c r="I78" s="4">
        <f t="shared" si="10"/>
        <v>646</v>
      </c>
      <c r="J78" s="9">
        <f>F78/I78</f>
        <v>0.7801857585139319</v>
      </c>
    </row>
    <row r="79" spans="1:10" x14ac:dyDescent="0.2">
      <c r="A79" s="5" t="s">
        <v>3</v>
      </c>
      <c r="B79" s="6">
        <v>0</v>
      </c>
      <c r="C79" s="6">
        <v>52</v>
      </c>
      <c r="D79" s="6">
        <v>0</v>
      </c>
      <c r="E79" s="6">
        <v>9</v>
      </c>
      <c r="F79" s="6">
        <v>0</v>
      </c>
      <c r="G79" s="6">
        <v>2768</v>
      </c>
      <c r="H79" s="6">
        <v>0</v>
      </c>
      <c r="I79" s="6">
        <f t="shared" si="10"/>
        <v>2829</v>
      </c>
      <c r="J79" s="8">
        <f>G79/I79</f>
        <v>0.9784376104630611</v>
      </c>
    </row>
    <row r="80" spans="1:10" x14ac:dyDescent="0.2">
      <c r="A80" s="3" t="s">
        <v>4</v>
      </c>
      <c r="B80" s="4">
        <v>0</v>
      </c>
      <c r="C80" s="4">
        <v>3</v>
      </c>
      <c r="D80" s="4">
        <v>0</v>
      </c>
      <c r="E80" s="4">
        <v>1</v>
      </c>
      <c r="F80" s="4">
        <v>5</v>
      </c>
      <c r="G80" s="4">
        <v>1</v>
      </c>
      <c r="H80" s="4">
        <v>110</v>
      </c>
      <c r="I80" s="4">
        <f t="shared" si="10"/>
        <v>120</v>
      </c>
      <c r="J80" s="9">
        <f>H80/I80</f>
        <v>0.91666666666666663</v>
      </c>
    </row>
    <row r="81" spans="1:10" x14ac:dyDescent="0.2">
      <c r="A81" s="1" t="s">
        <v>5</v>
      </c>
      <c r="B81" s="7">
        <f t="shared" ref="B81:I81" si="11">SUM(B74:B80)</f>
        <v>108</v>
      </c>
      <c r="C81" s="7">
        <f t="shared" si="11"/>
        <v>252</v>
      </c>
      <c r="D81" s="7">
        <f t="shared" si="11"/>
        <v>101</v>
      </c>
      <c r="E81" s="7">
        <f t="shared" si="11"/>
        <v>2151</v>
      </c>
      <c r="F81" s="7">
        <f t="shared" si="11"/>
        <v>543</v>
      </c>
      <c r="G81" s="7">
        <f t="shared" si="11"/>
        <v>2781</v>
      </c>
      <c r="H81" s="7">
        <f t="shared" si="11"/>
        <v>116</v>
      </c>
      <c r="I81" s="7">
        <f t="shared" si="11"/>
        <v>6052</v>
      </c>
      <c r="J81" s="1"/>
    </row>
    <row r="82" spans="1:10" x14ac:dyDescent="0.2">
      <c r="A82" s="5" t="s">
        <v>9</v>
      </c>
      <c r="B82" s="8">
        <f>B74/B81</f>
        <v>0.97222222222222221</v>
      </c>
      <c r="C82" s="8">
        <f>C75/C81</f>
        <v>0.76587301587301593</v>
      </c>
      <c r="D82" s="8">
        <f>D76/D81</f>
        <v>1</v>
      </c>
      <c r="E82" s="8">
        <f>E77/E81</f>
        <v>0.91120409112040912</v>
      </c>
      <c r="F82" s="8">
        <f>F78/F81</f>
        <v>0.92817679558011046</v>
      </c>
      <c r="G82" s="8">
        <f>G79/G81</f>
        <v>0.99532542250988854</v>
      </c>
      <c r="H82" s="8">
        <f>H80/H81</f>
        <v>0.94827586206896552</v>
      </c>
      <c r="I82" s="10" t="s">
        <v>8</v>
      </c>
      <c r="J82" s="11">
        <f>SUM(B74,C75,D76,E77,F78,G79,H80)/I81</f>
        <v>0.94861202908129549</v>
      </c>
    </row>
    <row r="85" spans="1:10" ht="51" x14ac:dyDescent="0.2">
      <c r="A85" s="12" t="s">
        <v>17</v>
      </c>
      <c r="B85" s="2" t="s">
        <v>0</v>
      </c>
      <c r="C85" s="2" t="s">
        <v>7</v>
      </c>
      <c r="D85" s="2" t="s">
        <v>1</v>
      </c>
      <c r="E85" s="2" t="s">
        <v>6</v>
      </c>
      <c r="F85" s="2" t="s">
        <v>2</v>
      </c>
      <c r="G85" s="2" t="s">
        <v>25</v>
      </c>
      <c r="H85" s="2" t="s">
        <v>4</v>
      </c>
      <c r="I85" s="2" t="s">
        <v>5</v>
      </c>
      <c r="J85" s="2" t="s">
        <v>10</v>
      </c>
    </row>
    <row r="86" spans="1:10" x14ac:dyDescent="0.2">
      <c r="A86" s="3" t="s">
        <v>0</v>
      </c>
      <c r="B86" s="4">
        <v>226</v>
      </c>
      <c r="C86" s="4">
        <v>6</v>
      </c>
      <c r="D86" s="4">
        <v>2</v>
      </c>
      <c r="E86" s="4">
        <v>22</v>
      </c>
      <c r="F86" s="4">
        <v>4</v>
      </c>
      <c r="G86" s="4">
        <v>0</v>
      </c>
      <c r="H86" s="4">
        <v>0</v>
      </c>
      <c r="I86" s="4">
        <f t="shared" ref="I86:I92" si="12">SUM(B86:H86)</f>
        <v>260</v>
      </c>
      <c r="J86" s="9">
        <f>B86/I86</f>
        <v>0.86923076923076925</v>
      </c>
    </row>
    <row r="87" spans="1:10" x14ac:dyDescent="0.2">
      <c r="A87" s="5" t="s">
        <v>7</v>
      </c>
      <c r="B87" s="6">
        <v>1</v>
      </c>
      <c r="C87" s="6">
        <f>518+209+78+1706</f>
        <v>2511</v>
      </c>
      <c r="D87" s="6">
        <v>0</v>
      </c>
      <c r="E87" s="6">
        <v>1</v>
      </c>
      <c r="F87" s="6">
        <v>1</v>
      </c>
      <c r="G87" s="6">
        <v>2</v>
      </c>
      <c r="H87" s="6">
        <v>97</v>
      </c>
      <c r="I87" s="6">
        <f t="shared" si="12"/>
        <v>2613</v>
      </c>
      <c r="J87" s="8">
        <f>C87/I87</f>
        <v>0.96096440872560274</v>
      </c>
    </row>
    <row r="88" spans="1:10" x14ac:dyDescent="0.2">
      <c r="A88" s="3" t="s">
        <v>1</v>
      </c>
      <c r="B88" s="4">
        <v>0</v>
      </c>
      <c r="C88" s="4">
        <v>9</v>
      </c>
      <c r="D88" s="4">
        <v>102</v>
      </c>
      <c r="E88" s="4">
        <v>3</v>
      </c>
      <c r="F88" s="4">
        <v>0</v>
      </c>
      <c r="G88" s="4">
        <v>0</v>
      </c>
      <c r="H88" s="4">
        <v>16</v>
      </c>
      <c r="I88" s="4">
        <f t="shared" si="12"/>
        <v>130</v>
      </c>
      <c r="J88" s="9">
        <f>D88/I88</f>
        <v>0.7846153846153846</v>
      </c>
    </row>
    <row r="89" spans="1:10" x14ac:dyDescent="0.2">
      <c r="A89" s="5" t="s">
        <v>6</v>
      </c>
      <c r="B89" s="6">
        <v>0</v>
      </c>
      <c r="C89" s="6">
        <v>13</v>
      </c>
      <c r="D89" s="6">
        <v>1</v>
      </c>
      <c r="E89" s="6">
        <v>301</v>
      </c>
      <c r="F89" s="6">
        <v>11</v>
      </c>
      <c r="G89" s="6">
        <v>1</v>
      </c>
      <c r="H89" s="6">
        <v>1</v>
      </c>
      <c r="I89" s="6">
        <f t="shared" si="12"/>
        <v>328</v>
      </c>
      <c r="J89" s="8">
        <f>E89/I89</f>
        <v>0.91768292682926833</v>
      </c>
    </row>
    <row r="90" spans="1:10" x14ac:dyDescent="0.2">
      <c r="A90" s="3" t="s">
        <v>2</v>
      </c>
      <c r="B90" s="4">
        <v>3</v>
      </c>
      <c r="C90" s="4">
        <v>0</v>
      </c>
      <c r="D90" s="4">
        <v>0</v>
      </c>
      <c r="E90" s="4">
        <v>43</v>
      </c>
      <c r="F90" s="4">
        <v>190</v>
      </c>
      <c r="G90" s="4">
        <v>0</v>
      </c>
      <c r="H90" s="4">
        <v>0</v>
      </c>
      <c r="I90" s="4">
        <f t="shared" si="12"/>
        <v>236</v>
      </c>
      <c r="J90" s="9">
        <f>F90/I90</f>
        <v>0.80508474576271183</v>
      </c>
    </row>
    <row r="91" spans="1:10" x14ac:dyDescent="0.2">
      <c r="A91" s="5" t="s">
        <v>3</v>
      </c>
      <c r="B91" s="6">
        <v>0</v>
      </c>
      <c r="C91" s="6">
        <v>19</v>
      </c>
      <c r="D91" s="6">
        <v>0</v>
      </c>
      <c r="E91" s="6">
        <v>2</v>
      </c>
      <c r="F91" s="6">
        <v>0</v>
      </c>
      <c r="G91" s="6">
        <v>593</v>
      </c>
      <c r="H91" s="6">
        <v>0</v>
      </c>
      <c r="I91" s="6">
        <f t="shared" si="12"/>
        <v>614</v>
      </c>
      <c r="J91" s="8">
        <f>G91/I91</f>
        <v>0.96579804560260585</v>
      </c>
    </row>
    <row r="92" spans="1:10" x14ac:dyDescent="0.2">
      <c r="A92" s="3" t="s">
        <v>4</v>
      </c>
      <c r="B92" s="4">
        <v>0</v>
      </c>
      <c r="C92" s="4">
        <v>0</v>
      </c>
      <c r="D92" s="4">
        <v>6</v>
      </c>
      <c r="E92" s="4">
        <v>0</v>
      </c>
      <c r="F92" s="4">
        <v>6</v>
      </c>
      <c r="G92" s="4">
        <v>0</v>
      </c>
      <c r="H92" s="4">
        <v>11</v>
      </c>
      <c r="I92" s="4">
        <f t="shared" si="12"/>
        <v>23</v>
      </c>
      <c r="J92" s="9">
        <f>H92/I92</f>
        <v>0.47826086956521741</v>
      </c>
    </row>
    <row r="93" spans="1:10" x14ac:dyDescent="0.2">
      <c r="A93" s="1" t="s">
        <v>5</v>
      </c>
      <c r="B93" s="7">
        <f t="shared" ref="B93:I93" si="13">SUM(B86:B92)</f>
        <v>230</v>
      </c>
      <c r="C93" s="7">
        <f t="shared" si="13"/>
        <v>2558</v>
      </c>
      <c r="D93" s="7">
        <f t="shared" si="13"/>
        <v>111</v>
      </c>
      <c r="E93" s="7">
        <f t="shared" si="13"/>
        <v>372</v>
      </c>
      <c r="F93" s="7">
        <f t="shared" si="13"/>
        <v>212</v>
      </c>
      <c r="G93" s="7">
        <f t="shared" si="13"/>
        <v>596</v>
      </c>
      <c r="H93" s="7">
        <f t="shared" si="13"/>
        <v>125</v>
      </c>
      <c r="I93" s="7">
        <f t="shared" si="13"/>
        <v>4204</v>
      </c>
      <c r="J93" s="1"/>
    </row>
    <row r="94" spans="1:10" x14ac:dyDescent="0.2">
      <c r="A94" s="5" t="s">
        <v>9</v>
      </c>
      <c r="B94" s="8">
        <f>B86/B93</f>
        <v>0.9826086956521739</v>
      </c>
      <c r="C94" s="8">
        <f>C87/C93</f>
        <v>0.98162627052384677</v>
      </c>
      <c r="D94" s="8">
        <f>D88/D93</f>
        <v>0.91891891891891897</v>
      </c>
      <c r="E94" s="8">
        <f>E89/E93</f>
        <v>0.80913978494623651</v>
      </c>
      <c r="F94" s="8">
        <f>F90/F93</f>
        <v>0.89622641509433965</v>
      </c>
      <c r="G94" s="8">
        <f>G91/G93</f>
        <v>0.99496644295302017</v>
      </c>
      <c r="H94" s="8">
        <f>H92/H93</f>
        <v>8.7999999999999995E-2</v>
      </c>
      <c r="I94" s="10" t="s">
        <v>8</v>
      </c>
      <c r="J94" s="11">
        <f>SUM(B86,C87,D88,E89,F90,G91,H92)/I93</f>
        <v>0.93577545195052336</v>
      </c>
    </row>
    <row r="97" spans="1:10" ht="51" x14ac:dyDescent="0.2">
      <c r="A97" s="12" t="s">
        <v>18</v>
      </c>
      <c r="B97" s="2" t="s">
        <v>0</v>
      </c>
      <c r="C97" s="2" t="s">
        <v>7</v>
      </c>
      <c r="D97" s="2" t="s">
        <v>1</v>
      </c>
      <c r="E97" s="2" t="s">
        <v>6</v>
      </c>
      <c r="F97" s="2" t="s">
        <v>2</v>
      </c>
      <c r="G97" s="2" t="s">
        <v>25</v>
      </c>
      <c r="H97" s="2" t="s">
        <v>4</v>
      </c>
      <c r="I97" s="2" t="s">
        <v>5</v>
      </c>
      <c r="J97" s="2" t="s">
        <v>10</v>
      </c>
    </row>
    <row r="98" spans="1:10" x14ac:dyDescent="0.2">
      <c r="A98" s="3" t="s">
        <v>0</v>
      </c>
      <c r="B98" s="4">
        <v>123</v>
      </c>
      <c r="C98" s="4">
        <v>1</v>
      </c>
      <c r="D98" s="4">
        <v>0</v>
      </c>
      <c r="E98" s="4">
        <v>87</v>
      </c>
      <c r="F98" s="4">
        <v>19</v>
      </c>
      <c r="G98" s="4">
        <v>1</v>
      </c>
      <c r="H98" s="4">
        <v>8</v>
      </c>
      <c r="I98" s="4">
        <f t="shared" ref="I98:I104" si="14">SUM(B98:H98)</f>
        <v>239</v>
      </c>
      <c r="J98" s="9">
        <f>B98/I98</f>
        <v>0.5146443514644351</v>
      </c>
    </row>
    <row r="99" spans="1:10" x14ac:dyDescent="0.2">
      <c r="A99" s="5" t="s">
        <v>7</v>
      </c>
      <c r="B99" s="6">
        <v>0</v>
      </c>
      <c r="C99" s="6">
        <v>172</v>
      </c>
      <c r="D99" s="6">
        <v>2</v>
      </c>
      <c r="E99" s="6">
        <v>0</v>
      </c>
      <c r="F99" s="6">
        <v>0</v>
      </c>
      <c r="G99" s="6">
        <v>9</v>
      </c>
      <c r="H99" s="6">
        <v>0</v>
      </c>
      <c r="I99" s="6">
        <f t="shared" si="14"/>
        <v>183</v>
      </c>
      <c r="J99" s="8">
        <f>C99/I99</f>
        <v>0.93989071038251371</v>
      </c>
    </row>
    <row r="100" spans="1:10" x14ac:dyDescent="0.2">
      <c r="A100" s="3" t="s">
        <v>1</v>
      </c>
      <c r="B100" s="4">
        <v>0</v>
      </c>
      <c r="C100" s="4">
        <v>0</v>
      </c>
      <c r="D100" s="4">
        <v>246</v>
      </c>
      <c r="E100" s="4">
        <v>0</v>
      </c>
      <c r="F100" s="4">
        <v>0</v>
      </c>
      <c r="G100" s="4">
        <v>0</v>
      </c>
      <c r="H100" s="4">
        <v>1</v>
      </c>
      <c r="I100" s="4">
        <f t="shared" si="14"/>
        <v>247</v>
      </c>
      <c r="J100" s="9">
        <f>D100/I100</f>
        <v>0.99595141700404854</v>
      </c>
    </row>
    <row r="101" spans="1:10" x14ac:dyDescent="0.2">
      <c r="A101" s="5" t="s">
        <v>6</v>
      </c>
      <c r="B101" s="6">
        <v>2</v>
      </c>
      <c r="C101" s="6">
        <v>3</v>
      </c>
      <c r="D101" s="6">
        <v>0</v>
      </c>
      <c r="E101" s="6">
        <v>2370</v>
      </c>
      <c r="F101" s="6">
        <v>15</v>
      </c>
      <c r="G101" s="6">
        <v>0</v>
      </c>
      <c r="H101" s="6">
        <v>0</v>
      </c>
      <c r="I101" s="6">
        <f t="shared" si="14"/>
        <v>2390</v>
      </c>
      <c r="J101" s="8">
        <f>E101/I101</f>
        <v>0.99163179916317989</v>
      </c>
    </row>
    <row r="102" spans="1:10" x14ac:dyDescent="0.2">
      <c r="A102" s="3" t="s">
        <v>2</v>
      </c>
      <c r="B102" s="4">
        <v>0</v>
      </c>
      <c r="C102" s="4">
        <v>0</v>
      </c>
      <c r="D102" s="4">
        <v>0</v>
      </c>
      <c r="E102" s="4">
        <v>144</v>
      </c>
      <c r="F102" s="4">
        <v>504</v>
      </c>
      <c r="G102" s="4">
        <v>0</v>
      </c>
      <c r="H102" s="4">
        <v>1</v>
      </c>
      <c r="I102" s="4">
        <f t="shared" si="14"/>
        <v>649</v>
      </c>
      <c r="J102" s="9">
        <f>F102/I102</f>
        <v>0.77657935285053925</v>
      </c>
    </row>
    <row r="103" spans="1:10" x14ac:dyDescent="0.2">
      <c r="A103" s="5" t="s">
        <v>3</v>
      </c>
      <c r="B103" s="6">
        <v>0</v>
      </c>
      <c r="C103" s="6">
        <v>88</v>
      </c>
      <c r="D103" s="6">
        <v>0</v>
      </c>
      <c r="E103" s="6">
        <v>4</v>
      </c>
      <c r="F103" s="6">
        <v>0</v>
      </c>
      <c r="G103" s="6">
        <v>2422</v>
      </c>
      <c r="H103" s="6">
        <v>1</v>
      </c>
      <c r="I103" s="6">
        <f t="shared" si="14"/>
        <v>2515</v>
      </c>
      <c r="J103" s="8">
        <f>G103/I103</f>
        <v>0.96302186878727636</v>
      </c>
    </row>
    <row r="104" spans="1:10" x14ac:dyDescent="0.2">
      <c r="A104" s="3" t="s">
        <v>4</v>
      </c>
      <c r="B104" s="4">
        <v>0</v>
      </c>
      <c r="C104" s="4">
        <v>2</v>
      </c>
      <c r="D104" s="4">
        <v>15</v>
      </c>
      <c r="E104" s="4">
        <v>1</v>
      </c>
      <c r="F104" s="4">
        <v>15</v>
      </c>
      <c r="G104" s="4">
        <v>0</v>
      </c>
      <c r="H104" s="4">
        <v>135</v>
      </c>
      <c r="I104" s="4">
        <f t="shared" si="14"/>
        <v>168</v>
      </c>
      <c r="J104" s="9">
        <f>H104/I104</f>
        <v>0.8035714285714286</v>
      </c>
    </row>
    <row r="105" spans="1:10" x14ac:dyDescent="0.2">
      <c r="A105" s="1" t="s">
        <v>5</v>
      </c>
      <c r="B105" s="7">
        <f t="shared" ref="B105:I105" si="15">SUM(B98:B104)</f>
        <v>125</v>
      </c>
      <c r="C105" s="7">
        <f t="shared" si="15"/>
        <v>266</v>
      </c>
      <c r="D105" s="7">
        <f t="shared" si="15"/>
        <v>263</v>
      </c>
      <c r="E105" s="7">
        <f t="shared" si="15"/>
        <v>2606</v>
      </c>
      <c r="F105" s="7">
        <f t="shared" si="15"/>
        <v>553</v>
      </c>
      <c r="G105" s="7">
        <f t="shared" si="15"/>
        <v>2432</v>
      </c>
      <c r="H105" s="7">
        <f t="shared" si="15"/>
        <v>146</v>
      </c>
      <c r="I105" s="7">
        <f t="shared" si="15"/>
        <v>6391</v>
      </c>
      <c r="J105" s="1"/>
    </row>
    <row r="106" spans="1:10" x14ac:dyDescent="0.2">
      <c r="A106" s="5" t="s">
        <v>9</v>
      </c>
      <c r="B106" s="8">
        <f>B98/B105</f>
        <v>0.98399999999999999</v>
      </c>
      <c r="C106" s="8">
        <f>C99/C105</f>
        <v>0.64661654135338342</v>
      </c>
      <c r="D106" s="8">
        <f>D100/D105</f>
        <v>0.93536121673003803</v>
      </c>
      <c r="E106" s="8">
        <f>E101/E105</f>
        <v>0.90943975441289338</v>
      </c>
      <c r="F106" s="8">
        <f>F102/F105</f>
        <v>0.91139240506329111</v>
      </c>
      <c r="G106" s="8">
        <f>G103/G105</f>
        <v>0.99588815789473684</v>
      </c>
      <c r="H106" s="8">
        <f>H104/H105</f>
        <v>0.92465753424657537</v>
      </c>
      <c r="I106" s="10" t="s">
        <v>8</v>
      </c>
      <c r="J106" s="11">
        <f>SUM(B98,C99,D100,E101,F102,G103,H104)/I105</f>
        <v>0.93443905492098267</v>
      </c>
    </row>
    <row r="109" spans="1:10" ht="51" x14ac:dyDescent="0.2">
      <c r="A109" s="12" t="s">
        <v>19</v>
      </c>
      <c r="B109" s="2" t="s">
        <v>0</v>
      </c>
      <c r="C109" s="2" t="s">
        <v>7</v>
      </c>
      <c r="D109" s="2" t="s">
        <v>1</v>
      </c>
      <c r="E109" s="2" t="s">
        <v>6</v>
      </c>
      <c r="F109" s="2" t="s">
        <v>2</v>
      </c>
      <c r="G109" s="2" t="s">
        <v>25</v>
      </c>
      <c r="H109" s="2" t="s">
        <v>4</v>
      </c>
      <c r="I109" s="2" t="s">
        <v>5</v>
      </c>
      <c r="J109" s="2" t="s">
        <v>10</v>
      </c>
    </row>
    <row r="110" spans="1:10" x14ac:dyDescent="0.2">
      <c r="A110" s="3" t="s">
        <v>0</v>
      </c>
      <c r="B110" s="4">
        <v>436</v>
      </c>
      <c r="C110" s="4">
        <v>1</v>
      </c>
      <c r="D110" s="4">
        <v>0</v>
      </c>
      <c r="E110" s="4">
        <v>54</v>
      </c>
      <c r="F110" s="4">
        <v>9</v>
      </c>
      <c r="G110" s="4">
        <v>0</v>
      </c>
      <c r="H110" s="4">
        <v>3</v>
      </c>
      <c r="I110" s="4">
        <f t="shared" ref="I110:I116" si="16">SUM(B110:H110)</f>
        <v>503</v>
      </c>
      <c r="J110" s="9">
        <f>B110/I110</f>
        <v>0.86679920477137173</v>
      </c>
    </row>
    <row r="111" spans="1:10" x14ac:dyDescent="0.2">
      <c r="A111" s="5" t="s">
        <v>7</v>
      </c>
      <c r="B111" s="6">
        <v>1</v>
      </c>
      <c r="C111" s="6">
        <f>767+153+76+1343</f>
        <v>2339</v>
      </c>
      <c r="D111" s="6">
        <v>0</v>
      </c>
      <c r="E111" s="6">
        <v>0</v>
      </c>
      <c r="F111" s="6">
        <v>2</v>
      </c>
      <c r="G111" s="6">
        <v>2</v>
      </c>
      <c r="H111" s="6">
        <v>18</v>
      </c>
      <c r="I111" s="6">
        <f t="shared" si="16"/>
        <v>2362</v>
      </c>
      <c r="J111" s="8">
        <f>C111/I111</f>
        <v>0.99026248941574935</v>
      </c>
    </row>
    <row r="112" spans="1:10" x14ac:dyDescent="0.2">
      <c r="A112" s="3" t="s">
        <v>1</v>
      </c>
      <c r="B112" s="4">
        <v>0</v>
      </c>
      <c r="C112" s="4">
        <v>18</v>
      </c>
      <c r="D112" s="4">
        <v>97</v>
      </c>
      <c r="E112" s="4">
        <v>0</v>
      </c>
      <c r="F112" s="4">
        <v>0</v>
      </c>
      <c r="G112" s="4">
        <v>0</v>
      </c>
      <c r="H112" s="4">
        <v>9</v>
      </c>
      <c r="I112" s="4">
        <f t="shared" si="16"/>
        <v>124</v>
      </c>
      <c r="J112" s="9">
        <f>D112/I112</f>
        <v>0.782258064516129</v>
      </c>
    </row>
    <row r="113" spans="1:10" x14ac:dyDescent="0.2">
      <c r="A113" s="5" t="s">
        <v>6</v>
      </c>
      <c r="B113" s="6">
        <v>12</v>
      </c>
      <c r="C113" s="6">
        <v>7</v>
      </c>
      <c r="D113" s="6">
        <v>0</v>
      </c>
      <c r="E113" s="6">
        <v>265</v>
      </c>
      <c r="F113" s="6">
        <v>5</v>
      </c>
      <c r="G113" s="6">
        <v>0</v>
      </c>
      <c r="H113" s="6">
        <v>0</v>
      </c>
      <c r="I113" s="6">
        <f t="shared" si="16"/>
        <v>289</v>
      </c>
      <c r="J113" s="8">
        <f>E113/I113</f>
        <v>0.91695501730103801</v>
      </c>
    </row>
    <row r="114" spans="1:10" x14ac:dyDescent="0.2">
      <c r="A114" s="3" t="s">
        <v>2</v>
      </c>
      <c r="B114" s="4">
        <v>16</v>
      </c>
      <c r="C114" s="4">
        <v>0</v>
      </c>
      <c r="D114" s="4">
        <v>0</v>
      </c>
      <c r="E114" s="4">
        <v>44</v>
      </c>
      <c r="F114" s="4">
        <v>125</v>
      </c>
      <c r="G114" s="4">
        <v>1</v>
      </c>
      <c r="H114" s="4">
        <v>1</v>
      </c>
      <c r="I114" s="4">
        <f t="shared" si="16"/>
        <v>187</v>
      </c>
      <c r="J114" s="9">
        <f>F114/I114</f>
        <v>0.66844919786096257</v>
      </c>
    </row>
    <row r="115" spans="1:10" x14ac:dyDescent="0.2">
      <c r="A115" s="5" t="s">
        <v>3</v>
      </c>
      <c r="B115" s="6">
        <v>2</v>
      </c>
      <c r="C115" s="6">
        <v>18</v>
      </c>
      <c r="D115" s="6">
        <v>0</v>
      </c>
      <c r="E115" s="6">
        <v>0</v>
      </c>
      <c r="F115" s="6">
        <v>0</v>
      </c>
      <c r="G115" s="6">
        <v>298</v>
      </c>
      <c r="H115" s="6">
        <v>0</v>
      </c>
      <c r="I115" s="6">
        <f t="shared" si="16"/>
        <v>318</v>
      </c>
      <c r="J115" s="8">
        <f>G115/I115</f>
        <v>0.93710691823899372</v>
      </c>
    </row>
    <row r="116" spans="1:10" x14ac:dyDescent="0.2">
      <c r="A116" s="3" t="s">
        <v>4</v>
      </c>
      <c r="B116" s="4">
        <v>0</v>
      </c>
      <c r="C116" s="4">
        <v>1</v>
      </c>
      <c r="D116" s="4">
        <v>3</v>
      </c>
      <c r="E116" s="4">
        <v>2</v>
      </c>
      <c r="F116" s="4">
        <v>5</v>
      </c>
      <c r="G116" s="4">
        <v>0</v>
      </c>
      <c r="H116" s="4">
        <v>79</v>
      </c>
      <c r="I116" s="4">
        <f t="shared" si="16"/>
        <v>90</v>
      </c>
      <c r="J116" s="9">
        <f>H116/I116</f>
        <v>0.87777777777777777</v>
      </c>
    </row>
    <row r="117" spans="1:10" x14ac:dyDescent="0.2">
      <c r="A117" s="1" t="s">
        <v>5</v>
      </c>
      <c r="B117" s="7">
        <f t="shared" ref="B117:I117" si="17">SUM(B110:B116)</f>
        <v>467</v>
      </c>
      <c r="C117" s="7">
        <f t="shared" si="17"/>
        <v>2384</v>
      </c>
      <c r="D117" s="7">
        <f t="shared" si="17"/>
        <v>100</v>
      </c>
      <c r="E117" s="7">
        <f t="shared" si="17"/>
        <v>365</v>
      </c>
      <c r="F117" s="7">
        <f t="shared" si="17"/>
        <v>146</v>
      </c>
      <c r="G117" s="7">
        <f t="shared" si="17"/>
        <v>301</v>
      </c>
      <c r="H117" s="7">
        <f t="shared" si="17"/>
        <v>110</v>
      </c>
      <c r="I117" s="7">
        <f t="shared" si="17"/>
        <v>3873</v>
      </c>
      <c r="J117" s="1"/>
    </row>
    <row r="118" spans="1:10" x14ac:dyDescent="0.2">
      <c r="A118" s="5" t="s">
        <v>9</v>
      </c>
      <c r="B118" s="8">
        <f>B110/B117</f>
        <v>0.93361884368308357</v>
      </c>
      <c r="C118" s="8">
        <f>C111/C117</f>
        <v>0.9811241610738255</v>
      </c>
      <c r="D118" s="8">
        <f>D112/D117</f>
        <v>0.97</v>
      </c>
      <c r="E118" s="8">
        <f>E113/E117</f>
        <v>0.72602739726027399</v>
      </c>
      <c r="F118" s="8">
        <f>F114/F117</f>
        <v>0.85616438356164382</v>
      </c>
      <c r="G118" s="8">
        <f>G115/G117</f>
        <v>0.99003322259136217</v>
      </c>
      <c r="H118" s="8">
        <f>H116/H117</f>
        <v>0.71818181818181814</v>
      </c>
      <c r="I118" s="10" t="s">
        <v>8</v>
      </c>
      <c r="J118" s="11">
        <f>SUM(B110,C111,D112,E113,F114,G115,H116)/I117</f>
        <v>0.93958171959721148</v>
      </c>
    </row>
    <row r="121" spans="1:10" ht="51" x14ac:dyDescent="0.2">
      <c r="A121" s="12" t="s">
        <v>20</v>
      </c>
      <c r="B121" s="2" t="s">
        <v>0</v>
      </c>
      <c r="C121" s="2" t="s">
        <v>7</v>
      </c>
      <c r="D121" s="2" t="s">
        <v>1</v>
      </c>
      <c r="E121" s="2" t="s">
        <v>6</v>
      </c>
      <c r="F121" s="2" t="s">
        <v>2</v>
      </c>
      <c r="G121" s="2" t="s">
        <v>25</v>
      </c>
      <c r="H121" s="2" t="s">
        <v>4</v>
      </c>
      <c r="I121" s="2" t="s">
        <v>5</v>
      </c>
      <c r="J121" s="2" t="s">
        <v>10</v>
      </c>
    </row>
    <row r="122" spans="1:10" x14ac:dyDescent="0.2">
      <c r="A122" s="3" t="s">
        <v>0</v>
      </c>
      <c r="B122" s="4">
        <v>149</v>
      </c>
      <c r="C122" s="4">
        <v>0</v>
      </c>
      <c r="D122" s="4">
        <v>0</v>
      </c>
      <c r="E122" s="4">
        <v>61</v>
      </c>
      <c r="F122" s="4">
        <v>41</v>
      </c>
      <c r="G122" s="4">
        <v>1</v>
      </c>
      <c r="H122" s="4">
        <v>4</v>
      </c>
      <c r="I122" s="4">
        <f t="shared" ref="I122:I128" si="18">SUM(B122:H122)</f>
        <v>256</v>
      </c>
      <c r="J122" s="9">
        <f>B122/I122</f>
        <v>0.58203125</v>
      </c>
    </row>
    <row r="123" spans="1:10" x14ac:dyDescent="0.2">
      <c r="A123" s="5" t="s">
        <v>7</v>
      </c>
      <c r="B123" s="6">
        <v>0</v>
      </c>
      <c r="C123" s="6">
        <f>124+7+91</f>
        <v>222</v>
      </c>
      <c r="D123" s="6">
        <v>1</v>
      </c>
      <c r="E123" s="6">
        <v>1</v>
      </c>
      <c r="F123" s="6">
        <v>0</v>
      </c>
      <c r="G123" s="6">
        <v>104</v>
      </c>
      <c r="H123" s="6">
        <v>0</v>
      </c>
      <c r="I123" s="6">
        <f t="shared" si="18"/>
        <v>328</v>
      </c>
      <c r="J123" s="8">
        <f>C123/I123</f>
        <v>0.67682926829268297</v>
      </c>
    </row>
    <row r="124" spans="1:10" x14ac:dyDescent="0.2">
      <c r="A124" s="3" t="s">
        <v>1</v>
      </c>
      <c r="B124" s="4">
        <v>0</v>
      </c>
      <c r="C124" s="4">
        <v>0</v>
      </c>
      <c r="D124" s="4">
        <v>203</v>
      </c>
      <c r="E124" s="4">
        <v>0</v>
      </c>
      <c r="F124" s="4">
        <v>0</v>
      </c>
      <c r="G124" s="4">
        <v>0</v>
      </c>
      <c r="H124" s="4">
        <v>2</v>
      </c>
      <c r="I124" s="4">
        <f t="shared" si="18"/>
        <v>205</v>
      </c>
      <c r="J124" s="9">
        <f>D124/I124</f>
        <v>0.99024390243902438</v>
      </c>
    </row>
    <row r="125" spans="1:10" x14ac:dyDescent="0.2">
      <c r="A125" s="5" t="s">
        <v>6</v>
      </c>
      <c r="B125" s="6">
        <v>0</v>
      </c>
      <c r="C125" s="6">
        <v>5</v>
      </c>
      <c r="D125" s="6">
        <v>0</v>
      </c>
      <c r="E125" s="6">
        <v>1798</v>
      </c>
      <c r="F125" s="6">
        <v>31</v>
      </c>
      <c r="G125" s="6">
        <v>1</v>
      </c>
      <c r="H125" s="6">
        <v>0</v>
      </c>
      <c r="I125" s="6">
        <f t="shared" si="18"/>
        <v>1835</v>
      </c>
      <c r="J125" s="8">
        <f>E125/I125</f>
        <v>0.97983651226158042</v>
      </c>
    </row>
    <row r="126" spans="1:10" x14ac:dyDescent="0.2">
      <c r="A126" s="3" t="s">
        <v>2</v>
      </c>
      <c r="B126" s="4">
        <v>0</v>
      </c>
      <c r="C126" s="4">
        <v>2</v>
      </c>
      <c r="D126" s="4">
        <v>0</v>
      </c>
      <c r="E126" s="4">
        <v>177</v>
      </c>
      <c r="F126" s="4">
        <v>625</v>
      </c>
      <c r="G126" s="4">
        <v>0</v>
      </c>
      <c r="H126" s="4">
        <v>2</v>
      </c>
      <c r="I126" s="4">
        <f t="shared" si="18"/>
        <v>806</v>
      </c>
      <c r="J126" s="9">
        <f>F126/I126</f>
        <v>0.77543424317617871</v>
      </c>
    </row>
    <row r="127" spans="1:10" x14ac:dyDescent="0.2">
      <c r="A127" s="5" t="s">
        <v>3</v>
      </c>
      <c r="B127" s="6">
        <v>1</v>
      </c>
      <c r="C127" s="6">
        <v>79</v>
      </c>
      <c r="D127" s="6">
        <v>0</v>
      </c>
      <c r="E127" s="6">
        <v>2</v>
      </c>
      <c r="F127" s="6">
        <v>0</v>
      </c>
      <c r="G127" s="6">
        <v>2165</v>
      </c>
      <c r="H127" s="6">
        <v>2</v>
      </c>
      <c r="I127" s="6">
        <f t="shared" si="18"/>
        <v>2249</v>
      </c>
      <c r="J127" s="8">
        <f>G127/I127</f>
        <v>0.96265006669630948</v>
      </c>
    </row>
    <row r="128" spans="1:10" x14ac:dyDescent="0.2">
      <c r="A128" s="3" t="s">
        <v>4</v>
      </c>
      <c r="B128" s="4">
        <v>0</v>
      </c>
      <c r="C128" s="4">
        <v>6</v>
      </c>
      <c r="D128" s="4">
        <v>12</v>
      </c>
      <c r="E128" s="4">
        <v>2</v>
      </c>
      <c r="F128" s="4">
        <v>60</v>
      </c>
      <c r="G128" s="4">
        <v>1</v>
      </c>
      <c r="H128" s="4">
        <v>109</v>
      </c>
      <c r="I128" s="4">
        <f t="shared" si="18"/>
        <v>190</v>
      </c>
      <c r="J128" s="9">
        <f>H128/I128</f>
        <v>0.5736842105263158</v>
      </c>
    </row>
    <row r="129" spans="1:10" x14ac:dyDescent="0.2">
      <c r="A129" s="1" t="s">
        <v>5</v>
      </c>
      <c r="B129" s="7">
        <f t="shared" ref="B129:I129" si="19">SUM(B122:B128)</f>
        <v>150</v>
      </c>
      <c r="C129" s="7">
        <f t="shared" si="19"/>
        <v>314</v>
      </c>
      <c r="D129" s="7">
        <f t="shared" si="19"/>
        <v>216</v>
      </c>
      <c r="E129" s="7">
        <f t="shared" si="19"/>
        <v>2041</v>
      </c>
      <c r="F129" s="7">
        <f t="shared" si="19"/>
        <v>757</v>
      </c>
      <c r="G129" s="7">
        <f t="shared" si="19"/>
        <v>2272</v>
      </c>
      <c r="H129" s="7">
        <f t="shared" si="19"/>
        <v>119</v>
      </c>
      <c r="I129" s="7">
        <f t="shared" si="19"/>
        <v>5869</v>
      </c>
      <c r="J129" s="1"/>
    </row>
    <row r="130" spans="1:10" x14ac:dyDescent="0.2">
      <c r="A130" s="5" t="s">
        <v>9</v>
      </c>
      <c r="B130" s="8">
        <f>B122/B129</f>
        <v>0.99333333333333329</v>
      </c>
      <c r="C130" s="8">
        <f>C123/C129</f>
        <v>0.70700636942675155</v>
      </c>
      <c r="D130" s="8">
        <f>D124/D129</f>
        <v>0.93981481481481477</v>
      </c>
      <c r="E130" s="8">
        <f>E125/E129</f>
        <v>0.8809407153356198</v>
      </c>
      <c r="F130" s="8">
        <f>F126/F129</f>
        <v>0.82562747688243066</v>
      </c>
      <c r="G130" s="8">
        <f>G127/G129</f>
        <v>0.95290492957746475</v>
      </c>
      <c r="H130" s="8">
        <f>H128/H129</f>
        <v>0.91596638655462181</v>
      </c>
      <c r="I130" s="10" t="s">
        <v>8</v>
      </c>
      <c r="J130" s="11">
        <f>SUM(B122,C123,D124,E125,F126,G127,H128)/I129</f>
        <v>0.89810870676435506</v>
      </c>
    </row>
    <row r="133" spans="1:10" ht="51" x14ac:dyDescent="0.2">
      <c r="A133" s="12" t="s">
        <v>21</v>
      </c>
      <c r="B133" s="2" t="s">
        <v>0</v>
      </c>
      <c r="C133" s="2" t="s">
        <v>7</v>
      </c>
      <c r="D133" s="2" t="s">
        <v>1</v>
      </c>
      <c r="E133" s="2" t="s">
        <v>6</v>
      </c>
      <c r="F133" s="2" t="s">
        <v>2</v>
      </c>
      <c r="G133" s="2" t="s">
        <v>25</v>
      </c>
      <c r="H133" s="2" t="s">
        <v>4</v>
      </c>
      <c r="I133" s="2" t="s">
        <v>5</v>
      </c>
      <c r="J133" s="2" t="s">
        <v>10</v>
      </c>
    </row>
    <row r="134" spans="1:10" x14ac:dyDescent="0.2">
      <c r="A134" s="3" t="s">
        <v>0</v>
      </c>
      <c r="B134" s="4">
        <v>282</v>
      </c>
      <c r="C134" s="4">
        <v>1</v>
      </c>
      <c r="D134" s="4">
        <v>0</v>
      </c>
      <c r="E134" s="4">
        <v>5</v>
      </c>
      <c r="F134" s="4">
        <v>6</v>
      </c>
      <c r="G134" s="4">
        <v>0</v>
      </c>
      <c r="H134" s="4">
        <v>0</v>
      </c>
      <c r="I134" s="4">
        <f t="shared" ref="I134:I140" si="20">SUM(B134:H134)</f>
        <v>294</v>
      </c>
      <c r="J134" s="9">
        <f>B134/I134</f>
        <v>0.95918367346938771</v>
      </c>
    </row>
    <row r="135" spans="1:10" x14ac:dyDescent="0.2">
      <c r="A135" s="5" t="s">
        <v>7</v>
      </c>
      <c r="B135" s="6">
        <v>1</v>
      </c>
      <c r="C135" s="6">
        <f>641+191+90+1555</f>
        <v>2477</v>
      </c>
      <c r="D135" s="6">
        <v>0</v>
      </c>
      <c r="E135" s="6">
        <v>0</v>
      </c>
      <c r="F135" s="6">
        <v>6</v>
      </c>
      <c r="G135" s="6">
        <v>6</v>
      </c>
      <c r="H135" s="6">
        <v>41</v>
      </c>
      <c r="I135" s="6">
        <f t="shared" si="20"/>
        <v>2531</v>
      </c>
      <c r="J135" s="8">
        <f>C135/I135</f>
        <v>0.97866455946266295</v>
      </c>
    </row>
    <row r="136" spans="1:10" x14ac:dyDescent="0.2">
      <c r="A136" s="3" t="s">
        <v>1</v>
      </c>
      <c r="B136" s="4">
        <v>0</v>
      </c>
      <c r="C136" s="4">
        <v>1</v>
      </c>
      <c r="D136" s="4">
        <v>92</v>
      </c>
      <c r="E136" s="4">
        <v>0</v>
      </c>
      <c r="F136" s="4">
        <v>0</v>
      </c>
      <c r="G136" s="4">
        <v>1</v>
      </c>
      <c r="H136" s="4">
        <v>5</v>
      </c>
      <c r="I136" s="4">
        <f t="shared" si="20"/>
        <v>99</v>
      </c>
      <c r="J136" s="9">
        <f>D136/I136</f>
        <v>0.92929292929292928</v>
      </c>
    </row>
    <row r="137" spans="1:10" x14ac:dyDescent="0.2">
      <c r="A137" s="5" t="s">
        <v>6</v>
      </c>
      <c r="B137" s="6">
        <v>35</v>
      </c>
      <c r="C137" s="6">
        <v>1</v>
      </c>
      <c r="D137" s="6">
        <v>0</v>
      </c>
      <c r="E137" s="6">
        <v>255</v>
      </c>
      <c r="F137" s="6">
        <v>3</v>
      </c>
      <c r="G137" s="6">
        <v>0</v>
      </c>
      <c r="H137" s="6">
        <v>0</v>
      </c>
      <c r="I137" s="6">
        <f t="shared" si="20"/>
        <v>294</v>
      </c>
      <c r="J137" s="8">
        <f>E137/I137</f>
        <v>0.86734693877551017</v>
      </c>
    </row>
    <row r="138" spans="1:10" x14ac:dyDescent="0.2">
      <c r="A138" s="3" t="s">
        <v>2</v>
      </c>
      <c r="B138" s="4">
        <v>33</v>
      </c>
      <c r="C138" s="4">
        <v>0</v>
      </c>
      <c r="D138" s="4">
        <v>0</v>
      </c>
      <c r="E138" s="4">
        <v>43</v>
      </c>
      <c r="F138" s="4">
        <v>158</v>
      </c>
      <c r="G138" s="4">
        <v>0</v>
      </c>
      <c r="H138" s="4">
        <v>1</v>
      </c>
      <c r="I138" s="4">
        <f t="shared" si="20"/>
        <v>235</v>
      </c>
      <c r="J138" s="9">
        <f>F138/I138</f>
        <v>0.67234042553191486</v>
      </c>
    </row>
    <row r="139" spans="1:10" x14ac:dyDescent="0.2">
      <c r="A139" s="5" t="s">
        <v>3</v>
      </c>
      <c r="B139" s="6">
        <v>3</v>
      </c>
      <c r="C139" s="6">
        <v>36</v>
      </c>
      <c r="D139" s="6">
        <v>0</v>
      </c>
      <c r="E139" s="6">
        <v>0</v>
      </c>
      <c r="F139" s="6">
        <v>0</v>
      </c>
      <c r="G139" s="6">
        <v>247</v>
      </c>
      <c r="H139" s="6">
        <v>0</v>
      </c>
      <c r="I139" s="6">
        <f t="shared" si="20"/>
        <v>286</v>
      </c>
      <c r="J139" s="8">
        <f>G139/I139</f>
        <v>0.86363636363636365</v>
      </c>
    </row>
    <row r="140" spans="1:10" x14ac:dyDescent="0.2">
      <c r="A140" s="3" t="s">
        <v>4</v>
      </c>
      <c r="B140" s="4">
        <v>0</v>
      </c>
      <c r="C140" s="4">
        <v>7</v>
      </c>
      <c r="D140" s="4">
        <v>2</v>
      </c>
      <c r="E140" s="4">
        <v>0</v>
      </c>
      <c r="F140" s="4">
        <v>2</v>
      </c>
      <c r="G140" s="4">
        <v>0</v>
      </c>
      <c r="H140" s="4">
        <v>72</v>
      </c>
      <c r="I140" s="4">
        <f t="shared" si="20"/>
        <v>83</v>
      </c>
      <c r="J140" s="9">
        <f>H140/I140</f>
        <v>0.86746987951807231</v>
      </c>
    </row>
    <row r="141" spans="1:10" x14ac:dyDescent="0.2">
      <c r="A141" s="1" t="s">
        <v>5</v>
      </c>
      <c r="B141" s="7">
        <f t="shared" ref="B141:I141" si="21">SUM(B134:B140)</f>
        <v>354</v>
      </c>
      <c r="C141" s="7">
        <f t="shared" si="21"/>
        <v>2523</v>
      </c>
      <c r="D141" s="7">
        <f t="shared" si="21"/>
        <v>94</v>
      </c>
      <c r="E141" s="7">
        <f t="shared" si="21"/>
        <v>303</v>
      </c>
      <c r="F141" s="7">
        <f t="shared" si="21"/>
        <v>175</v>
      </c>
      <c r="G141" s="7">
        <f t="shared" si="21"/>
        <v>254</v>
      </c>
      <c r="H141" s="7">
        <f t="shared" si="21"/>
        <v>119</v>
      </c>
      <c r="I141" s="7">
        <f t="shared" si="21"/>
        <v>3822</v>
      </c>
      <c r="J141" s="1"/>
    </row>
    <row r="142" spans="1:10" x14ac:dyDescent="0.2">
      <c r="A142" s="5" t="s">
        <v>9</v>
      </c>
      <c r="B142" s="8">
        <f>B134/B141</f>
        <v>0.79661016949152541</v>
      </c>
      <c r="C142" s="8">
        <f>C135/C141</f>
        <v>0.98176773682124452</v>
      </c>
      <c r="D142" s="8">
        <f>D136/D141</f>
        <v>0.97872340425531912</v>
      </c>
      <c r="E142" s="8">
        <f>E137/E141</f>
        <v>0.84158415841584155</v>
      </c>
      <c r="F142" s="8">
        <f>F138/F141</f>
        <v>0.9028571428571428</v>
      </c>
      <c r="G142" s="8">
        <f>G139/G141</f>
        <v>0.97244094488188981</v>
      </c>
      <c r="H142" s="8">
        <f>H140/H141</f>
        <v>0.60504201680672265</v>
      </c>
      <c r="I142" s="10" t="s">
        <v>8</v>
      </c>
      <c r="J142" s="11">
        <f>SUM(B134,C135,D136,E137,F138,G139,H140)/I141</f>
        <v>0.93746729461015177</v>
      </c>
    </row>
    <row r="145" spans="1:10" ht="51" x14ac:dyDescent="0.2">
      <c r="A145" s="12" t="s">
        <v>22</v>
      </c>
      <c r="B145" s="2" t="s">
        <v>0</v>
      </c>
      <c r="C145" s="2" t="s">
        <v>7</v>
      </c>
      <c r="D145" s="2" t="s">
        <v>1</v>
      </c>
      <c r="E145" s="2" t="s">
        <v>6</v>
      </c>
      <c r="F145" s="2" t="s">
        <v>2</v>
      </c>
      <c r="G145" s="2" t="s">
        <v>25</v>
      </c>
      <c r="H145" s="2" t="s">
        <v>4</v>
      </c>
      <c r="I145" s="2" t="s">
        <v>5</v>
      </c>
      <c r="J145" s="2" t="s">
        <v>10</v>
      </c>
    </row>
    <row r="146" spans="1:10" x14ac:dyDescent="0.2">
      <c r="A146" s="3" t="s">
        <v>0</v>
      </c>
      <c r="B146" s="4">
        <v>135</v>
      </c>
      <c r="C146" s="4">
        <v>1</v>
      </c>
      <c r="D146" s="4">
        <v>0</v>
      </c>
      <c r="E146" s="4">
        <v>27</v>
      </c>
      <c r="F146" s="4">
        <v>12</v>
      </c>
      <c r="G146" s="4">
        <v>2</v>
      </c>
      <c r="H146" s="4">
        <v>6</v>
      </c>
      <c r="I146" s="4">
        <f t="shared" ref="I146:I152" si="22">SUM(B146:H146)</f>
        <v>183</v>
      </c>
      <c r="J146" s="9">
        <f>B146/I146</f>
        <v>0.73770491803278693</v>
      </c>
    </row>
    <row r="147" spans="1:10" x14ac:dyDescent="0.2">
      <c r="A147" s="5" t="s">
        <v>7</v>
      </c>
      <c r="B147" s="6">
        <v>0</v>
      </c>
      <c r="C147" s="6">
        <f>138+4+68</f>
        <v>210</v>
      </c>
      <c r="D147" s="6">
        <v>1</v>
      </c>
      <c r="E147" s="6">
        <v>0</v>
      </c>
      <c r="F147" s="6">
        <v>1</v>
      </c>
      <c r="G147" s="6">
        <v>32</v>
      </c>
      <c r="H147" s="6">
        <v>0</v>
      </c>
      <c r="I147" s="6">
        <f t="shared" si="22"/>
        <v>244</v>
      </c>
      <c r="J147" s="8">
        <f>C147/I147</f>
        <v>0.86065573770491799</v>
      </c>
    </row>
    <row r="148" spans="1:10" x14ac:dyDescent="0.2">
      <c r="A148" s="3" t="s">
        <v>1</v>
      </c>
      <c r="B148" s="4">
        <v>0</v>
      </c>
      <c r="C148" s="4">
        <v>5</v>
      </c>
      <c r="D148" s="4">
        <v>350</v>
      </c>
      <c r="E148" s="4">
        <v>0</v>
      </c>
      <c r="F148" s="4">
        <v>0</v>
      </c>
      <c r="G148" s="4">
        <v>4</v>
      </c>
      <c r="H148" s="4">
        <v>0</v>
      </c>
      <c r="I148" s="4">
        <f t="shared" si="22"/>
        <v>359</v>
      </c>
      <c r="J148" s="9">
        <f>D148/I148</f>
        <v>0.97493036211699169</v>
      </c>
    </row>
    <row r="149" spans="1:10" x14ac:dyDescent="0.2">
      <c r="A149" s="5" t="s">
        <v>6</v>
      </c>
      <c r="B149" s="6">
        <v>0</v>
      </c>
      <c r="C149" s="6">
        <v>0</v>
      </c>
      <c r="D149" s="6">
        <v>0</v>
      </c>
      <c r="E149" s="6">
        <v>1113</v>
      </c>
      <c r="F149" s="6">
        <v>63</v>
      </c>
      <c r="G149" s="6">
        <v>2</v>
      </c>
      <c r="H149" s="6">
        <v>2</v>
      </c>
      <c r="I149" s="6">
        <f t="shared" si="22"/>
        <v>1180</v>
      </c>
      <c r="J149" s="8">
        <f>E149/I149</f>
        <v>0.9432203389830508</v>
      </c>
    </row>
    <row r="150" spans="1:10" x14ac:dyDescent="0.2">
      <c r="A150" s="3" t="s">
        <v>2</v>
      </c>
      <c r="B150" s="4">
        <v>3</v>
      </c>
      <c r="C150" s="4">
        <v>1</v>
      </c>
      <c r="D150" s="4">
        <v>0</v>
      </c>
      <c r="E150" s="4">
        <v>125</v>
      </c>
      <c r="F150" s="4">
        <v>345</v>
      </c>
      <c r="G150" s="4">
        <v>0</v>
      </c>
      <c r="H150" s="4">
        <v>0</v>
      </c>
      <c r="I150" s="4">
        <f t="shared" si="22"/>
        <v>474</v>
      </c>
      <c r="J150" s="9">
        <f>F150/I150</f>
        <v>0.72784810126582278</v>
      </c>
    </row>
    <row r="151" spans="1:10" x14ac:dyDescent="0.2">
      <c r="A151" s="5" t="s">
        <v>3</v>
      </c>
      <c r="B151" s="6">
        <v>0</v>
      </c>
      <c r="C151" s="6">
        <v>46</v>
      </c>
      <c r="D151" s="6">
        <v>0</v>
      </c>
      <c r="E151" s="6">
        <v>2</v>
      </c>
      <c r="F151" s="6">
        <v>0</v>
      </c>
      <c r="G151" s="6">
        <v>2234</v>
      </c>
      <c r="H151" s="6">
        <v>0</v>
      </c>
      <c r="I151" s="6">
        <f t="shared" si="22"/>
        <v>2282</v>
      </c>
      <c r="J151" s="8">
        <f>G151/I151</f>
        <v>0.97896581945661698</v>
      </c>
    </row>
    <row r="152" spans="1:10" x14ac:dyDescent="0.2">
      <c r="A152" s="3" t="s">
        <v>4</v>
      </c>
      <c r="B152" s="4">
        <v>0</v>
      </c>
      <c r="C152" s="4">
        <v>0</v>
      </c>
      <c r="D152" s="4">
        <v>6</v>
      </c>
      <c r="E152" s="4">
        <v>4</v>
      </c>
      <c r="F152" s="4">
        <v>3</v>
      </c>
      <c r="G152" s="4">
        <v>2</v>
      </c>
      <c r="H152" s="4">
        <v>130</v>
      </c>
      <c r="I152" s="4">
        <f t="shared" si="22"/>
        <v>145</v>
      </c>
      <c r="J152" s="9">
        <f>H152/I152</f>
        <v>0.89655172413793105</v>
      </c>
    </row>
    <row r="153" spans="1:10" x14ac:dyDescent="0.2">
      <c r="A153" s="1" t="s">
        <v>5</v>
      </c>
      <c r="B153" s="7">
        <f t="shared" ref="B153:I153" si="23">SUM(B146:B152)</f>
        <v>138</v>
      </c>
      <c r="C153" s="7">
        <f t="shared" si="23"/>
        <v>263</v>
      </c>
      <c r="D153" s="7">
        <f t="shared" si="23"/>
        <v>357</v>
      </c>
      <c r="E153" s="7">
        <f t="shared" si="23"/>
        <v>1271</v>
      </c>
      <c r="F153" s="7">
        <f t="shared" si="23"/>
        <v>424</v>
      </c>
      <c r="G153" s="7">
        <f t="shared" si="23"/>
        <v>2276</v>
      </c>
      <c r="H153" s="7">
        <f t="shared" si="23"/>
        <v>138</v>
      </c>
      <c r="I153" s="7">
        <f t="shared" si="23"/>
        <v>4867</v>
      </c>
      <c r="J153" s="1"/>
    </row>
    <row r="154" spans="1:10" x14ac:dyDescent="0.2">
      <c r="A154" s="5" t="s">
        <v>9</v>
      </c>
      <c r="B154" s="8">
        <f>B146/B153</f>
        <v>0.97826086956521741</v>
      </c>
      <c r="C154" s="8">
        <f>C147/C153</f>
        <v>0.79847908745247154</v>
      </c>
      <c r="D154" s="8">
        <f>D148/D153</f>
        <v>0.98039215686274506</v>
      </c>
      <c r="E154" s="8">
        <f>E149/E153</f>
        <v>0.87568843430369792</v>
      </c>
      <c r="F154" s="8">
        <f>F150/F153</f>
        <v>0.81367924528301883</v>
      </c>
      <c r="G154" s="8">
        <f>G151/G153</f>
        <v>0.9815465729349736</v>
      </c>
      <c r="H154" s="8">
        <f>H152/H153</f>
        <v>0.94202898550724634</v>
      </c>
      <c r="I154" s="10" t="s">
        <v>8</v>
      </c>
      <c r="J154" s="11">
        <f>SUM(B146,C147,D148,E149,F150,G151,H152)/I153</f>
        <v>0.92808711732073146</v>
      </c>
    </row>
    <row r="157" spans="1:10" ht="51" x14ac:dyDescent="0.2">
      <c r="A157" s="12" t="s">
        <v>23</v>
      </c>
      <c r="B157" s="2" t="s">
        <v>0</v>
      </c>
      <c r="C157" s="2" t="s">
        <v>7</v>
      </c>
      <c r="D157" s="2" t="s">
        <v>1</v>
      </c>
      <c r="E157" s="2" t="s">
        <v>6</v>
      </c>
      <c r="F157" s="2" t="s">
        <v>2</v>
      </c>
      <c r="G157" s="2" t="s">
        <v>25</v>
      </c>
      <c r="H157" s="2" t="s">
        <v>4</v>
      </c>
      <c r="I157" s="2" t="s">
        <v>5</v>
      </c>
      <c r="J157" s="2" t="s">
        <v>10</v>
      </c>
    </row>
    <row r="158" spans="1:10" x14ac:dyDescent="0.2">
      <c r="A158" s="3" t="s">
        <v>0</v>
      </c>
      <c r="B158" s="4">
        <v>315</v>
      </c>
      <c r="C158" s="4">
        <v>5</v>
      </c>
      <c r="D158" s="4">
        <v>0</v>
      </c>
      <c r="E158" s="4">
        <v>24</v>
      </c>
      <c r="F158" s="4">
        <v>7</v>
      </c>
      <c r="G158" s="4">
        <v>0</v>
      </c>
      <c r="H158" s="4">
        <v>0</v>
      </c>
      <c r="I158" s="4">
        <f t="shared" ref="I158:I164" si="24">SUM(B158:H158)</f>
        <v>351</v>
      </c>
      <c r="J158" s="9">
        <f>B158/I158</f>
        <v>0.89743589743589747</v>
      </c>
    </row>
    <row r="159" spans="1:10" x14ac:dyDescent="0.2">
      <c r="A159" s="5" t="s">
        <v>7</v>
      </c>
      <c r="B159" s="6">
        <v>0</v>
      </c>
      <c r="C159" s="6">
        <v>2370</v>
      </c>
      <c r="D159" s="6">
        <v>0</v>
      </c>
      <c r="E159" s="6">
        <v>9</v>
      </c>
      <c r="F159" s="6">
        <v>2</v>
      </c>
      <c r="G159" s="6">
        <v>4</v>
      </c>
      <c r="H159" s="6">
        <v>27</v>
      </c>
      <c r="I159" s="6">
        <f t="shared" si="24"/>
        <v>2412</v>
      </c>
      <c r="J159" s="8">
        <f>C159/I159</f>
        <v>0.98258706467661694</v>
      </c>
    </row>
    <row r="160" spans="1:10" x14ac:dyDescent="0.2">
      <c r="A160" s="3" t="s">
        <v>1</v>
      </c>
      <c r="B160" s="4">
        <v>0</v>
      </c>
      <c r="C160" s="4">
        <v>9</v>
      </c>
      <c r="D160" s="4">
        <v>123</v>
      </c>
      <c r="E160" s="4">
        <v>0</v>
      </c>
      <c r="F160" s="4">
        <v>0</v>
      </c>
      <c r="G160" s="4">
        <v>0</v>
      </c>
      <c r="H160" s="4">
        <v>1</v>
      </c>
      <c r="I160" s="4">
        <f t="shared" si="24"/>
        <v>133</v>
      </c>
      <c r="J160" s="9">
        <f>D160/I160</f>
        <v>0.92481203007518797</v>
      </c>
    </row>
    <row r="161" spans="1:10" x14ac:dyDescent="0.2">
      <c r="A161" s="5" t="s">
        <v>6</v>
      </c>
      <c r="B161" s="6">
        <v>29</v>
      </c>
      <c r="C161" s="6">
        <v>4</v>
      </c>
      <c r="D161" s="6">
        <v>0</v>
      </c>
      <c r="E161" s="6">
        <v>193</v>
      </c>
      <c r="F161" s="6">
        <v>14</v>
      </c>
      <c r="G161" s="6">
        <v>2</v>
      </c>
      <c r="H161" s="6">
        <v>1</v>
      </c>
      <c r="I161" s="6">
        <f t="shared" si="24"/>
        <v>243</v>
      </c>
      <c r="J161" s="8">
        <f>E161/I161</f>
        <v>0.79423868312757206</v>
      </c>
    </row>
    <row r="162" spans="1:10" x14ac:dyDescent="0.2">
      <c r="A162" s="3" t="s">
        <v>2</v>
      </c>
      <c r="B162" s="4">
        <v>1</v>
      </c>
      <c r="C162" s="4">
        <v>0</v>
      </c>
      <c r="D162" s="4">
        <v>0</v>
      </c>
      <c r="E162" s="4">
        <v>56</v>
      </c>
      <c r="F162" s="4">
        <v>157</v>
      </c>
      <c r="G162" s="4">
        <v>0</v>
      </c>
      <c r="H162" s="4">
        <v>0</v>
      </c>
      <c r="I162" s="4">
        <f t="shared" si="24"/>
        <v>214</v>
      </c>
      <c r="J162" s="9">
        <f>F162/I162</f>
        <v>0.73364485981308414</v>
      </c>
    </row>
    <row r="163" spans="1:10" x14ac:dyDescent="0.2">
      <c r="A163" s="5" t="s">
        <v>3</v>
      </c>
      <c r="B163" s="6">
        <v>3</v>
      </c>
      <c r="C163" s="6">
        <v>28</v>
      </c>
      <c r="D163" s="6">
        <v>0</v>
      </c>
      <c r="E163" s="6">
        <v>0</v>
      </c>
      <c r="F163" s="6">
        <v>0</v>
      </c>
      <c r="G163" s="6">
        <v>379</v>
      </c>
      <c r="H163" s="6">
        <v>0</v>
      </c>
      <c r="I163" s="6">
        <f t="shared" si="24"/>
        <v>410</v>
      </c>
      <c r="J163" s="8">
        <f>G163/I163</f>
        <v>0.92439024390243907</v>
      </c>
    </row>
    <row r="164" spans="1:10" x14ac:dyDescent="0.2">
      <c r="A164" s="3" t="s">
        <v>4</v>
      </c>
      <c r="B164" s="4">
        <v>0</v>
      </c>
      <c r="C164" s="4">
        <v>0</v>
      </c>
      <c r="D164" s="4">
        <v>0</v>
      </c>
      <c r="E164" s="4">
        <v>0</v>
      </c>
      <c r="F164" s="4">
        <v>3</v>
      </c>
      <c r="G164" s="4">
        <v>0</v>
      </c>
      <c r="H164" s="4">
        <v>73</v>
      </c>
      <c r="I164" s="4">
        <f t="shared" si="24"/>
        <v>76</v>
      </c>
      <c r="J164" s="9">
        <f>H164/I164</f>
        <v>0.96052631578947367</v>
      </c>
    </row>
    <row r="165" spans="1:10" x14ac:dyDescent="0.2">
      <c r="A165" s="1" t="s">
        <v>5</v>
      </c>
      <c r="B165" s="7">
        <f t="shared" ref="B165:I165" si="25">SUM(B158:B164)</f>
        <v>348</v>
      </c>
      <c r="C165" s="7">
        <f t="shared" si="25"/>
        <v>2416</v>
      </c>
      <c r="D165" s="7">
        <f t="shared" si="25"/>
        <v>123</v>
      </c>
      <c r="E165" s="7">
        <f t="shared" si="25"/>
        <v>282</v>
      </c>
      <c r="F165" s="7">
        <f t="shared" si="25"/>
        <v>183</v>
      </c>
      <c r="G165" s="7">
        <f t="shared" si="25"/>
        <v>385</v>
      </c>
      <c r="H165" s="7">
        <f t="shared" si="25"/>
        <v>102</v>
      </c>
      <c r="I165" s="7">
        <f t="shared" si="25"/>
        <v>3839</v>
      </c>
      <c r="J165" s="1"/>
    </row>
    <row r="166" spans="1:10" x14ac:dyDescent="0.2">
      <c r="A166" s="5" t="s">
        <v>9</v>
      </c>
      <c r="B166" s="8">
        <f>B158/B165</f>
        <v>0.90517241379310343</v>
      </c>
      <c r="C166" s="8">
        <f>C159/C165</f>
        <v>0.98096026490066224</v>
      </c>
      <c r="D166" s="8">
        <f>D160/D165</f>
        <v>1</v>
      </c>
      <c r="E166" s="8">
        <f>E161/E165</f>
        <v>0.68439716312056742</v>
      </c>
      <c r="F166" s="8">
        <f>F162/F165</f>
        <v>0.85792349726775952</v>
      </c>
      <c r="G166" s="8">
        <f>G163/G165</f>
        <v>0.98441558441558441</v>
      </c>
      <c r="H166" s="8">
        <f>H164/H165</f>
        <v>0.71568627450980393</v>
      </c>
      <c r="I166" s="10" t="s">
        <v>8</v>
      </c>
      <c r="J166" s="11">
        <f>SUM(B158,C159,D160,E161,F162,G163,H164)/I165</f>
        <v>0.9403490492315707</v>
      </c>
    </row>
    <row r="169" spans="1:10" ht="51" x14ac:dyDescent="0.2">
      <c r="A169" s="12" t="s">
        <v>24</v>
      </c>
      <c r="B169" s="2" t="s">
        <v>0</v>
      </c>
      <c r="C169" s="2" t="s">
        <v>7</v>
      </c>
      <c r="D169" s="2" t="s">
        <v>1</v>
      </c>
      <c r="E169" s="2" t="s">
        <v>6</v>
      </c>
      <c r="F169" s="2" t="s">
        <v>2</v>
      </c>
      <c r="G169" s="2" t="s">
        <v>25</v>
      </c>
      <c r="H169" s="2" t="s">
        <v>4</v>
      </c>
      <c r="I169" s="2" t="s">
        <v>5</v>
      </c>
      <c r="J169" s="2" t="s">
        <v>10</v>
      </c>
    </row>
    <row r="170" spans="1:10" x14ac:dyDescent="0.2">
      <c r="A170" s="3" t="s">
        <v>0</v>
      </c>
      <c r="B170" s="4">
        <v>124</v>
      </c>
      <c r="C170" s="4">
        <v>2</v>
      </c>
      <c r="D170" s="4">
        <v>0</v>
      </c>
      <c r="E170" s="4">
        <v>60</v>
      </c>
      <c r="F170" s="4">
        <v>11</v>
      </c>
      <c r="G170" s="4">
        <v>5</v>
      </c>
      <c r="H170" s="4">
        <v>3</v>
      </c>
      <c r="I170" s="4">
        <f t="shared" ref="I170:I176" si="26">SUM(B170:H170)</f>
        <v>205</v>
      </c>
      <c r="J170" s="9">
        <f>B170/I170</f>
        <v>0.60487804878048779</v>
      </c>
    </row>
    <row r="171" spans="1:10" x14ac:dyDescent="0.2">
      <c r="A171" s="5" t="s">
        <v>7</v>
      </c>
      <c r="B171" s="6">
        <v>0</v>
      </c>
      <c r="C171" s="6">
        <v>181</v>
      </c>
      <c r="D171" s="6">
        <v>0</v>
      </c>
      <c r="E171" s="6">
        <v>1</v>
      </c>
      <c r="F171" s="6">
        <v>0</v>
      </c>
      <c r="G171" s="6">
        <v>20</v>
      </c>
      <c r="H171" s="6">
        <v>1</v>
      </c>
      <c r="I171" s="6">
        <f t="shared" si="26"/>
        <v>203</v>
      </c>
      <c r="J171" s="8">
        <f>C171/I171</f>
        <v>0.89162561576354682</v>
      </c>
    </row>
    <row r="172" spans="1:10" x14ac:dyDescent="0.2">
      <c r="A172" s="3" t="s">
        <v>1</v>
      </c>
      <c r="B172" s="4">
        <v>0</v>
      </c>
      <c r="C172" s="4">
        <v>0</v>
      </c>
      <c r="D172" s="4">
        <v>242</v>
      </c>
      <c r="E172" s="4">
        <v>0</v>
      </c>
      <c r="F172" s="4">
        <v>0</v>
      </c>
      <c r="G172" s="4">
        <v>1</v>
      </c>
      <c r="H172" s="4">
        <v>0</v>
      </c>
      <c r="I172" s="4">
        <f t="shared" si="26"/>
        <v>243</v>
      </c>
      <c r="J172" s="9">
        <f>D172/I172</f>
        <v>0.99588477366255146</v>
      </c>
    </row>
    <row r="173" spans="1:10" x14ac:dyDescent="0.2">
      <c r="A173" s="5" t="s">
        <v>6</v>
      </c>
      <c r="B173" s="6">
        <v>0</v>
      </c>
      <c r="C173" s="6">
        <v>5</v>
      </c>
      <c r="D173" s="6">
        <v>0</v>
      </c>
      <c r="E173" s="6">
        <v>1763</v>
      </c>
      <c r="F173" s="6">
        <v>18</v>
      </c>
      <c r="G173" s="6">
        <v>5</v>
      </c>
      <c r="H173" s="6">
        <v>9</v>
      </c>
      <c r="I173" s="6">
        <f t="shared" si="26"/>
        <v>1800</v>
      </c>
      <c r="J173" s="8">
        <f>E173/I173</f>
        <v>0.97944444444444445</v>
      </c>
    </row>
    <row r="174" spans="1:10" x14ac:dyDescent="0.2">
      <c r="A174" s="3" t="s">
        <v>2</v>
      </c>
      <c r="B174" s="4">
        <v>0</v>
      </c>
      <c r="C174" s="4">
        <v>1</v>
      </c>
      <c r="D174" s="4">
        <v>0</v>
      </c>
      <c r="E174" s="4">
        <v>139</v>
      </c>
      <c r="F174" s="4">
        <v>479</v>
      </c>
      <c r="G174" s="4">
        <v>0</v>
      </c>
      <c r="H174" s="4">
        <v>0</v>
      </c>
      <c r="I174" s="4">
        <f t="shared" si="26"/>
        <v>619</v>
      </c>
      <c r="J174" s="9">
        <f>F174/I174</f>
        <v>0.77382875605815837</v>
      </c>
    </row>
    <row r="175" spans="1:10" x14ac:dyDescent="0.2">
      <c r="A175" s="5" t="s">
        <v>3</v>
      </c>
      <c r="B175" s="6">
        <v>0</v>
      </c>
      <c r="C175" s="6">
        <v>139</v>
      </c>
      <c r="D175" s="6">
        <v>0</v>
      </c>
      <c r="E175" s="6">
        <v>9</v>
      </c>
      <c r="F175" s="6">
        <v>0</v>
      </c>
      <c r="G175" s="6">
        <v>3124</v>
      </c>
      <c r="H175" s="6">
        <v>0</v>
      </c>
      <c r="I175" s="6">
        <f t="shared" si="26"/>
        <v>3272</v>
      </c>
      <c r="J175" s="8">
        <f>G175/I175</f>
        <v>0.95476772616136918</v>
      </c>
    </row>
    <row r="176" spans="1:10" x14ac:dyDescent="0.2">
      <c r="A176" s="3" t="s">
        <v>4</v>
      </c>
      <c r="B176" s="4">
        <v>0</v>
      </c>
      <c r="C176" s="4">
        <v>6</v>
      </c>
      <c r="D176" s="4">
        <v>6</v>
      </c>
      <c r="E176" s="4">
        <v>6</v>
      </c>
      <c r="F176" s="4">
        <v>12</v>
      </c>
      <c r="G176" s="4">
        <v>7</v>
      </c>
      <c r="H176" s="4">
        <v>113</v>
      </c>
      <c r="I176" s="4">
        <f t="shared" si="26"/>
        <v>150</v>
      </c>
      <c r="J176" s="9">
        <f>H176/I176</f>
        <v>0.7533333333333333</v>
      </c>
    </row>
    <row r="177" spans="1:10" x14ac:dyDescent="0.2">
      <c r="A177" s="1" t="s">
        <v>5</v>
      </c>
      <c r="B177" s="7">
        <f t="shared" ref="B177:I177" si="27">SUM(B170:B176)</f>
        <v>124</v>
      </c>
      <c r="C177" s="7">
        <f t="shared" si="27"/>
        <v>334</v>
      </c>
      <c r="D177" s="7">
        <f t="shared" si="27"/>
        <v>248</v>
      </c>
      <c r="E177" s="7">
        <f t="shared" si="27"/>
        <v>1978</v>
      </c>
      <c r="F177" s="7">
        <f t="shared" si="27"/>
        <v>520</v>
      </c>
      <c r="G177" s="7">
        <f t="shared" si="27"/>
        <v>3162</v>
      </c>
      <c r="H177" s="7">
        <f t="shared" si="27"/>
        <v>126</v>
      </c>
      <c r="I177" s="7">
        <f t="shared" si="27"/>
        <v>6492</v>
      </c>
      <c r="J177" s="1"/>
    </row>
    <row r="178" spans="1:10" x14ac:dyDescent="0.2">
      <c r="A178" s="5" t="s">
        <v>9</v>
      </c>
      <c r="B178" s="8">
        <f>B170/B177</f>
        <v>1</v>
      </c>
      <c r="C178" s="8">
        <f>C171/C177</f>
        <v>0.54191616766467066</v>
      </c>
      <c r="D178" s="8">
        <f>D172/D177</f>
        <v>0.97580645161290325</v>
      </c>
      <c r="E178" s="8">
        <f>E173/E177</f>
        <v>0.89130434782608692</v>
      </c>
      <c r="F178" s="8">
        <f>F174/F177</f>
        <v>0.9211538461538461</v>
      </c>
      <c r="G178" s="8">
        <f>G175/G177</f>
        <v>0.98798228969006963</v>
      </c>
      <c r="H178" s="8">
        <f>H176/H177</f>
        <v>0.89682539682539686</v>
      </c>
      <c r="I178" s="10" t="s">
        <v>8</v>
      </c>
      <c r="J178" s="11">
        <f>SUM(B170,C171,D172,E173,F174,G175,H176)/I177</f>
        <v>0.92821934688847818</v>
      </c>
    </row>
  </sheetData>
  <mergeCells count="2">
    <mergeCell ref="A1:J7"/>
    <mergeCell ref="A9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KWC_Subsets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dtrobins</dc:creator>
  <cp:lastModifiedBy>Microsoft Office User</cp:lastModifiedBy>
  <cp:lastPrinted>2020-09-17T20:07:19Z</cp:lastPrinted>
  <dcterms:created xsi:type="dcterms:W3CDTF">2019-09-25T20:11:01Z</dcterms:created>
  <dcterms:modified xsi:type="dcterms:W3CDTF">2022-11-23T15:34:17Z</dcterms:modified>
</cp:coreProperties>
</file>