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dstanford/Documents/vscode/github/dtstanford/gen-conf/"/>
    </mc:Choice>
  </mc:AlternateContent>
  <xr:revisionPtr revIDLastSave="0" documentId="13_ncr:1_{D89E43FB-6004-114B-84E3-A5BB70071206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ACL REQUEST FORM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E4" i="1"/>
  <c r="F4" i="1"/>
  <c r="G4" i="1"/>
  <c r="I4" i="1"/>
  <c r="C3" i="1"/>
  <c r="E3" i="1"/>
  <c r="F3" i="1"/>
  <c r="G3" i="1"/>
  <c r="I3" i="1"/>
</calcChain>
</file>

<file path=xl/sharedStrings.xml><?xml version="1.0" encoding="utf-8"?>
<sst xmlns="http://schemas.openxmlformats.org/spreadsheetml/2006/main" count="40" uniqueCount="32">
  <si>
    <t>Server</t>
  </si>
  <si>
    <t>IP</t>
  </si>
  <si>
    <t>tcp</t>
  </si>
  <si>
    <t>sftp</t>
  </si>
  <si>
    <t>SFTP Production</t>
  </si>
  <si>
    <t>Protocol</t>
  </si>
  <si>
    <t>Port</t>
  </si>
  <si>
    <t>Service</t>
  </si>
  <si>
    <t>Comment</t>
  </si>
  <si>
    <t>Status</t>
  </si>
  <si>
    <t>Permanent</t>
  </si>
  <si>
    <t>Initiating (src) Host IP or Network</t>
  </si>
  <si>
    <t>Initiator's VLAN or Location</t>
  </si>
  <si>
    <t>Listening (dst) Host IP or Network</t>
  </si>
  <si>
    <t>Listener's VLAN or Location</t>
  </si>
  <si>
    <t>IP Protocol</t>
  </si>
  <si>
    <t>Port(s)</t>
  </si>
  <si>
    <t>Service or Application</t>
  </si>
  <si>
    <t>Production SFTP</t>
  </si>
  <si>
    <t>Staging SFTP</t>
  </si>
  <si>
    <t>Incident ID</t>
  </si>
  <si>
    <t>SFTP Staging</t>
  </si>
  <si>
    <t>Logged by:</t>
  </si>
  <si>
    <t>Please check https://www.maxmind.com/en/geoip-demo before submitting IP</t>
  </si>
  <si>
    <t>CompanyX Clients</t>
  </si>
  <si>
    <t>Big Org Initiators</t>
  </si>
  <si>
    <t>10.12.158.186/32</t>
  </si>
  <si>
    <t>192.168.195.53/32
192.168.97.0/26</t>
  </si>
  <si>
    <t>172.18.240.131</t>
  </si>
  <si>
    <t>172.20.240.132</t>
  </si>
  <si>
    <t>Smith</t>
  </si>
  <si>
    <t>22,500-599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</si>
</sst>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6" fillId="0" borderId="0" xfId="0" applyFont="1"/>
    <xf numFmtId="0" fontId="8" fillId="4" borderId="2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 wrapText="1"/>
    </xf>
    <xf numFmtId="0" fontId="9" fillId="3" borderId="1" xfId="0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14">
    <dxf>
      <alignment horizontal="center" vertical="bottom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0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K4" totalsRowShown="0" headerRowDxfId="13" dataDxfId="12">
  <autoFilter ref="A2:K4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11">
    <tableColumn id="1" xr3:uid="{00000000-0010-0000-0000-000001000000}" name="Initiating (src) Host IP or Network" dataDxfId="11"/>
    <tableColumn id="2" xr3:uid="{00000000-0010-0000-0000-000002000000}" name="Initiator's VLAN or Location" dataDxfId="10"/>
    <tableColumn id="3" xr3:uid="{00000000-0010-0000-0000-000003000000}" name="Listening (dst) Host IP or Network" dataDxfId="9">
      <calculatedColumnFormula>VLOOKUP(Table2[[#This Row],[Listener''s VLAN or Location]],Data!$A$1:$G$17,2,FALSE)</calculatedColumnFormula>
    </tableColumn>
    <tableColumn id="4" xr3:uid="{00000000-0010-0000-0000-000004000000}" name="Listener's VLAN or Location" dataDxfId="8" dataCellStyle="Hyperlink"/>
    <tableColumn id="5" xr3:uid="{00000000-0010-0000-0000-000005000000}" name="IP Protocol" dataDxfId="7">
      <calculatedColumnFormula>VLOOKUP(Table2[[#This Row],[Listener''s VLAN or Location]],Data!$A$1:$G$17,3,FALSE)</calculatedColumnFormula>
    </tableColumn>
    <tableColumn id="6" xr3:uid="{00000000-0010-0000-0000-000006000000}" name="Port(s)" dataDxfId="6">
      <calculatedColumnFormula>VLOOKUP(Table2[[#This Row],[Listener''s VLAN or Location]],Data!$A$1:$G$17,4,FALSE)</calculatedColumnFormula>
    </tableColumn>
    <tableColumn id="7" xr3:uid="{00000000-0010-0000-0000-000007000000}" name="Service or Application" dataDxfId="5">
      <calculatedColumnFormula>VLOOKUP(Table2[[#This Row],[Listener''s VLAN or Location]],Data!$A$1:$G$17,5,FALSE)</calculatedColumnFormula>
    </tableColumn>
    <tableColumn id="8" xr3:uid="{00000000-0010-0000-0000-000008000000}" name="Comment" dataDxfId="4"/>
    <tableColumn id="9" xr3:uid="{00000000-0010-0000-0000-000009000000}" name="Status" dataDxfId="3">
      <calculatedColumnFormula>VLOOKUP(Table2[[#This Row],[Listener''s VLAN or Location]],Data!$A$1:$G$17,7,FALSE)</calculatedColumnFormula>
    </tableColumn>
    <tableColumn id="10" xr3:uid="{00000000-0010-0000-0000-00000A000000}" name="Incident ID" dataDxfId="2"/>
    <tableColumn id="11" xr3:uid="{00000000-0010-0000-0000-00000B000000}" name="Logged by: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17" totalsRowShown="0">
  <autoFilter ref="A1:G1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100-000001000000}" name="Server"/>
    <tableColumn id="2" xr3:uid="{00000000-0010-0000-0100-000002000000}" name="IP"/>
    <tableColumn id="3" xr3:uid="{00000000-0010-0000-0100-000003000000}" name="Protocol"/>
    <tableColumn id="4" xr3:uid="{00000000-0010-0000-0100-000004000000}" name="Port" dataDxfId="0"/>
    <tableColumn id="5" xr3:uid="{00000000-0010-0000-0100-000005000000}" name="Service"/>
    <tableColumn id="6" xr3:uid="{00000000-0010-0000-0100-000006000000}" name="Comment"/>
    <tableColumn id="7" xr3:uid="{00000000-0010-0000-0100-000007000000}" name="Statu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axmind.com/en/geoip-dem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zoomScaleNormal="100" workbookViewId="0">
      <selection activeCell="A3" sqref="A3"/>
    </sheetView>
  </sheetViews>
  <sheetFormatPr baseColWidth="10" defaultColWidth="8.83203125" defaultRowHeight="15" x14ac:dyDescent="0.2"/>
  <cols>
    <col min="1" max="1" width="17.33203125" bestFit="1" customWidth="1"/>
    <col min="2" max="2" width="37.33203125" bestFit="1" customWidth="1"/>
    <col min="3" max="3" width="41.5" customWidth="1"/>
    <col min="4" max="4" width="34.33203125" customWidth="1"/>
    <col min="5" max="5" width="9.33203125" bestFit="1" customWidth="1"/>
    <col min="6" max="6" width="12.1640625" customWidth="1"/>
    <col min="7" max="7" width="18.1640625" bestFit="1" customWidth="1"/>
    <col min="8" max="8" width="18.5" style="9" customWidth="1"/>
    <col min="9" max="9" width="15.33203125" customWidth="1"/>
    <col min="10" max="10" width="18" customWidth="1"/>
    <col min="11" max="11" width="13.6640625" customWidth="1"/>
    <col min="17" max="17" width="23.83203125" customWidth="1"/>
  </cols>
  <sheetData>
    <row r="1" spans="1:11" s="6" customFormat="1" ht="26" x14ac:dyDescent="0.3">
      <c r="A1" s="17" t="s">
        <v>23</v>
      </c>
      <c r="B1" s="17"/>
      <c r="C1" s="17"/>
      <c r="D1" s="17"/>
      <c r="H1" s="10"/>
    </row>
    <row r="2" spans="1:11" ht="30" customHeight="1" x14ac:dyDescent="0.2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8" t="s">
        <v>8</v>
      </c>
      <c r="I2" s="1" t="s">
        <v>9</v>
      </c>
      <c r="J2" s="4" t="s">
        <v>20</v>
      </c>
      <c r="K2" s="5" t="s">
        <v>22</v>
      </c>
    </row>
    <row r="3" spans="1:11" x14ac:dyDescent="0.2">
      <c r="A3" s="11" t="s">
        <v>26</v>
      </c>
      <c r="B3" s="12" t="s">
        <v>25</v>
      </c>
      <c r="C3" s="13" t="str">
        <f>VLOOKUP(Table2[[#This Row],[Listener''s VLAN or Location]],Data!$A$1:$G$17,2,FALSE)</f>
        <v>172.18.240.131</v>
      </c>
      <c r="D3" s="7" t="s">
        <v>18</v>
      </c>
      <c r="E3" s="14" t="str">
        <f>VLOOKUP(Table2[[#This Row],[Listener''s VLAN or Location]],Data!$A$1:$G$17,3,FALSE)</f>
        <v>tcp</v>
      </c>
      <c r="F3" s="12" t="str">
        <f>VLOOKUP(Table2[[#This Row],[Listener''s VLAN or Location]],Data!$A$1:$G$17,4,FALSE)</f>
        <v>22,500-599</v>
      </c>
      <c r="G3" s="12" t="str">
        <f>VLOOKUP(Table2[[#This Row],[Listener''s VLAN or Location]],Data!$A$1:$G$17,5,FALSE)</f>
        <v>sftp</v>
      </c>
      <c r="H3" s="15"/>
      <c r="I3" s="16" t="str">
        <f>VLOOKUP(Table2[[#This Row],[Listener''s VLAN or Location]],Data!$A$1:$G$17,7,FALSE)</f>
        <v>Permanent</v>
      </c>
      <c r="J3" s="12">
        <v>1234</v>
      </c>
      <c r="K3" s="12" t="s">
        <v>30</v>
      </c>
    </row>
    <row r="4" spans="1:11" ht="30" x14ac:dyDescent="0.2">
      <c r="A4" s="11" t="s">
        <v>27</v>
      </c>
      <c r="B4" s="12" t="s">
        <v>24</v>
      </c>
      <c r="C4" s="13" t="str">
        <f>VLOOKUP(Table2[[#This Row],[Listener''s VLAN or Location]],Data!$A$1:$G$17,2,FALSE)</f>
        <v>172.20.240.132</v>
      </c>
      <c r="D4" s="7" t="s">
        <v>19</v>
      </c>
      <c r="E4" s="14" t="str">
        <f>VLOOKUP(Table2[[#This Row],[Listener''s VLAN or Location]],Data!$A$1:$G$17,3,FALSE)</f>
        <v>tcp</v>
      </c>
      <c r="F4" s="12">
        <f>VLOOKUP(Table2[[#This Row],[Listener''s VLAN or Location]],Data!$A$1:$G$17,4,FALSE)</f>
        <v>22443</v>
      </c>
      <c r="G4" s="12" t="str">
        <f>VLOOKUP(Table2[[#This Row],[Listener''s VLAN or Location]],Data!$A$1:$G$17,5,FALSE)</f>
        <v>sftp</v>
      </c>
      <c r="H4" s="15"/>
      <c r="I4" s="16" t="str">
        <f>VLOOKUP(Table2[[#This Row],[Listener''s VLAN or Location]],Data!$A$1:$G$17,7,FALSE)</f>
        <v>Permanent</v>
      </c>
      <c r="J4" s="12">
        <v>5678</v>
      </c>
      <c r="K4" s="12" t="s">
        <v>30</v>
      </c>
    </row>
  </sheetData>
  <mergeCells count="1">
    <mergeCell ref="A1:D1"/>
  </mergeCells>
  <phoneticPr fontId="7" type="noConversion"/>
  <hyperlinks>
    <hyperlink ref="A1:C1" r:id="rId1" display="Please check https://www.maxmind.com/en/geoip-demo before submitting IP" xr:uid="{00000000-0004-0000-0000-000000000000}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Data!$A$2:$A$17</xm:f>
          </x14:formula1>
          <xm:sqref>D3:D4</xm:sqref>
        </x14:dataValidation>
        <x14:dataValidation type="list" allowBlank="1" showInputMessage="1" showErrorMessage="1" xr:uid="{00000000-0002-0000-0000-000001000000}">
          <x14:formula1>
            <xm:f>Data!$A$2:$A$9</xm:f>
          </x14:formula1>
          <xm:sqref>I3:I4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26.6640625" bestFit="1" customWidth="1"/>
    <col min="2" max="2" width="13.83203125" bestFit="1" customWidth="1"/>
    <col min="3" max="3" width="10.5" customWidth="1"/>
    <col min="4" max="4" width="6.83203125" style="2" customWidth="1"/>
    <col min="5" max="5" width="9.5" customWidth="1"/>
    <col min="6" max="6" width="23.6640625" bestFit="1" customWidth="1"/>
    <col min="7" max="7" width="10.83203125" bestFit="1" customWidth="1"/>
    <col min="11" max="11" width="25" bestFit="1" customWidth="1"/>
    <col min="12" max="12" width="13.83203125" bestFit="1" customWidth="1"/>
    <col min="14" max="14" width="29.33203125" customWidth="1"/>
  </cols>
  <sheetData>
    <row r="1" spans="1:7" x14ac:dyDescent="0.2">
      <c r="A1" t="s">
        <v>0</v>
      </c>
      <c r="B1" t="s">
        <v>1</v>
      </c>
      <c r="C1" t="s">
        <v>5</v>
      </c>
      <c r="D1" s="2" t="s">
        <v>6</v>
      </c>
      <c r="E1" t="s">
        <v>7</v>
      </c>
      <c r="F1" t="s">
        <v>8</v>
      </c>
      <c r="G1" t="s">
        <v>9</v>
      </c>
    </row>
    <row r="2" spans="1:7" x14ac:dyDescent="0.2">
      <c r="A2" t="s">
        <v>18</v>
      </c>
      <c r="B2" t="s">
        <v>28</v>
      </c>
      <c r="C2" t="s">
        <v>2</v>
      </c>
      <c r="D2" s="2" t="s">
        <v>31</v>
      </c>
      <c r="E2" t="s">
        <v>3</v>
      </c>
      <c r="F2" t="s">
        <v>4</v>
      </c>
      <c r="G2" t="s">
        <v>10</v>
      </c>
    </row>
    <row r="3" spans="1:7" x14ac:dyDescent="0.2">
      <c r="A3" t="s">
        <v>19</v>
      </c>
      <c r="B3" t="s">
        <v>29</v>
      </c>
      <c r="C3" t="s">
        <v>2</v>
      </c>
      <c r="D3" s="18">
        <v>22443</v>
      </c>
      <c r="E3" t="s">
        <v>3</v>
      </c>
      <c r="F3" t="s">
        <v>21</v>
      </c>
      <c r="G3" t="s">
        <v>10</v>
      </c>
    </row>
    <row r="13" spans="1:7" x14ac:dyDescent="0.2">
      <c r="D13" s="3"/>
    </row>
    <row r="14" spans="1:7" x14ac:dyDescent="0.2">
      <c r="D14" s="3"/>
    </row>
    <row r="15" spans="1:7" x14ac:dyDescent="0.2">
      <c r="D15" s="3"/>
    </row>
    <row r="16" spans="1:7" x14ac:dyDescent="0.2">
      <c r="D16" s="3"/>
    </row>
  </sheetData>
  <sortState xmlns:xlrd2="http://schemas.microsoft.com/office/spreadsheetml/2017/richdata2" ref="A3:G10">
    <sortCondition ref="A3:A10"/>
  </sortState>
  <dataValidations count="1">
    <dataValidation type="list" allowBlank="1" showInputMessage="1" showErrorMessage="1" sqref="K18 N5" xr:uid="{00000000-0002-0000-0100-000000000000}">
      <formula1>$A$2:$A$6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ACL REQUEST FORM</vt:lpstr>
      <vt:lpstr>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Gupta</dc:creator>
  <cp:lastModifiedBy>Microsoft Office User</cp:lastModifiedBy>
  <dcterms:created xsi:type="dcterms:W3CDTF">2017-10-11T14:37:14Z</dcterms:created>
  <dcterms:modified xsi:type="dcterms:W3CDTF">2021-12-10T21:02:54Z</dcterms:modified>
</cp:coreProperties>
</file>