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1" yWindow="35" windowWidth="21139" windowHeight="10414"/>
  </bookViews>
  <sheets>
    <sheet name="Boost sensor calibration" sheetId="1" r:id="rId1"/>
  </sheets>
  <definedNames>
    <definedName name="Read">'Boost sensor calibration'!$A$8</definedName>
  </definedNames>
  <calcPr calcId="124519"/>
</workbook>
</file>

<file path=xl/calcChain.xml><?xml version="1.0" encoding="utf-8"?>
<calcChain xmlns="http://schemas.openxmlformats.org/spreadsheetml/2006/main">
  <c r="D16" i="1"/>
  <c r="D15"/>
  <c r="D14"/>
  <c r="D13"/>
  <c r="D12"/>
  <c r="D11"/>
  <c r="D10"/>
  <c r="D9"/>
  <c r="L26" l="1"/>
  <c r="C20"/>
  <c r="B22" s="1"/>
  <c r="C28"/>
  <c r="A28"/>
  <c r="B28"/>
  <c r="C19"/>
  <c r="C24" l="1"/>
  <c r="C26"/>
</calcChain>
</file>

<file path=xl/sharedStrings.xml><?xml version="1.0" encoding="utf-8"?>
<sst xmlns="http://schemas.openxmlformats.org/spreadsheetml/2006/main" count="13" uniqueCount="13">
  <si>
    <t>Absolute PSI</t>
  </si>
  <si>
    <t>Pressure converted to Kg/m2</t>
  </si>
  <si>
    <t>Best fitting PFC Scale</t>
  </si>
  <si>
    <t>This boost sensor is</t>
  </si>
  <si>
    <t>with Apexi Power FC</t>
  </si>
  <si>
    <t>by Xavier Borg</t>
  </si>
  <si>
    <t xml:space="preserve">   Map sensor calibration tool for PFC</t>
  </si>
  <si>
    <r>
      <t>Best auto fitment quality (R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for your data points is</t>
    </r>
  </si>
  <si>
    <t>Select Gauge type</t>
  </si>
  <si>
    <t>Best Fitting PFC -ve Offset</t>
  </si>
  <si>
    <t>Volts (0.5-4.5v)</t>
  </si>
  <si>
    <t>Sensor is recommended for boost applications up to</t>
  </si>
  <si>
    <t>Sensor is rated for absolute pressures of up to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</si>
</sst>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left"/>
    </xf>
    <xf numFmtId="10" fontId="0" fillId="8" borderId="0" xfId="0" applyNumberFormat="1" applyFill="1" applyAlignment="1">
      <alignment horizontal="left"/>
    </xf>
    <xf numFmtId="164" fontId="0" fillId="6" borderId="0" xfId="0" applyNumberFormat="1" applyFill="1" applyAlignment="1" applyProtection="1">
      <alignment horizontal="center"/>
      <protection locked="0"/>
    </xf>
    <xf numFmtId="2" fontId="0" fillId="6" borderId="0" xfId="0" applyNumberFormat="1" applyFill="1" applyAlignment="1" applyProtection="1">
      <alignment horizontal="center"/>
      <protection locked="0"/>
    </xf>
    <xf numFmtId="0" fontId="0" fillId="7" borderId="0" xfId="0" applyFill="1" applyProtection="1">
      <protection locked="0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/>
    <xf numFmtId="164" fontId="0" fillId="3" borderId="0" xfId="0" applyNumberFormat="1" applyFill="1"/>
    <xf numFmtId="0" fontId="0" fillId="0" borderId="0" xfId="0" applyAlignment="1"/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>
        <c:manualLayout>
          <c:layoutTarget val="inner"/>
          <c:xMode val="edge"/>
          <c:yMode val="edge"/>
          <c:x val="0.19289772865060364"/>
          <c:y val="0.17314040899264671"/>
          <c:w val="0.72205461348367039"/>
          <c:h val="0.57357532013043822"/>
        </c:manualLayout>
      </c:layout>
      <c:scatterChart>
        <c:scatterStyle val="lineMarker"/>
        <c:ser>
          <c:idx val="0"/>
          <c:order val="0"/>
          <c:tx>
            <c:v>Actual readings</c:v>
          </c:tx>
          <c:trendline>
            <c:name>Auto best fit graph</c:name>
            <c:spPr>
              <a:ln w="12700"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'Boost sensor calibration'!$B$9:$B$16</c:f>
              <c:numCache>
                <c:formatCode>0.00</c:formatCode>
                <c:ptCount val="8"/>
                <c:pt idx="0">
                  <c:v>1.23</c:v>
                </c:pt>
                <c:pt idx="1">
                  <c:v>1.76</c:v>
                </c:pt>
                <c:pt idx="2">
                  <c:v>2.2999999999999998</c:v>
                </c:pt>
                <c:pt idx="3">
                  <c:v>2.83</c:v>
                </c:pt>
                <c:pt idx="4">
                  <c:v>3.36</c:v>
                </c:pt>
                <c:pt idx="5">
                  <c:v>3.89</c:v>
                </c:pt>
                <c:pt idx="6">
                  <c:v>4.1500000000000004</c:v>
                </c:pt>
                <c:pt idx="7">
                  <c:v>4.5</c:v>
                </c:pt>
              </c:numCache>
            </c:numRef>
          </c:xVal>
          <c:yVal>
            <c:numRef>
              <c:f>'Boost sensor calibration'!$D$9:$D$16</c:f>
              <c:numCache>
                <c:formatCode>0</c:formatCode>
                <c:ptCount val="8"/>
                <c:pt idx="0">
                  <c:v>2812.28</c:v>
                </c:pt>
                <c:pt idx="1">
                  <c:v>5624.56</c:v>
                </c:pt>
                <c:pt idx="2">
                  <c:v>8436.84</c:v>
                </c:pt>
                <c:pt idx="3">
                  <c:v>11249.12</c:v>
                </c:pt>
                <c:pt idx="4">
                  <c:v>14061.400000000001</c:v>
                </c:pt>
                <c:pt idx="5">
                  <c:v>16873.68</c:v>
                </c:pt>
                <c:pt idx="6">
                  <c:v>18279.82</c:v>
                </c:pt>
                <c:pt idx="7">
                  <c:v>20178.109</c:v>
                </c:pt>
              </c:numCache>
            </c:numRef>
          </c:yVal>
        </c:ser>
        <c:axId val="133600384"/>
        <c:axId val="133601920"/>
      </c:scatterChart>
      <c:valAx>
        <c:axId val="1336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Sensor output voltage</a:t>
                </a:r>
              </a:p>
            </c:rich>
          </c:tx>
          <c:layout>
            <c:manualLayout>
              <c:xMode val="edge"/>
              <c:yMode val="edge"/>
              <c:x val="0.42651135728588452"/>
              <c:y val="0.84660665049444572"/>
            </c:manualLayout>
          </c:layout>
        </c:title>
        <c:numFmt formatCode="0.00" sourceLinked="1"/>
        <c:tickLblPos val="nextTo"/>
        <c:crossAx val="133601920"/>
        <c:crosses val="autoZero"/>
        <c:crossBetween val="midCat"/>
      </c:valAx>
      <c:valAx>
        <c:axId val="13360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Pressure</a:t>
                </a:r>
                <a:br>
                  <a:rPr lang="en-GB"/>
                </a:br>
                <a:r>
                  <a:rPr lang="en-GB"/>
                  <a:t>Kg/m</a:t>
                </a:r>
                <a:r>
                  <a:rPr lang="en-GB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3.4220325364338687E-2"/>
              <c:y val="0.33750331148096341"/>
            </c:manualLayout>
          </c:layout>
        </c:title>
        <c:numFmt formatCode="0" sourceLinked="1"/>
        <c:tickLblPos val="nextTo"/>
        <c:crossAx val="133600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3164404682203"/>
          <c:y val="0.92956329480279609"/>
          <c:w val="0.51126540498729445"/>
          <c:h val="6.3422114849280203E-2"/>
        </c:manualLayout>
      </c:layout>
    </c:legend>
    <c:plotVisOnly val="1"/>
  </c:chart>
  <c:spPr>
    <a:solidFill>
      <a:sysClr val="window" lastClr="FFFFFF"/>
    </a:soli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21945</xdr:colOff>
      <xdr:row>4</xdr:row>
      <xdr:rowOff>160934</xdr:rowOff>
    </xdr:from>
    <xdr:to>
      <xdr:col>13</xdr:col>
      <xdr:colOff>51205</xdr:colOff>
      <xdr:row>24</xdr:row>
      <xdr:rowOff>14630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14630</xdr:colOff>
      <xdr:row>0</xdr:row>
      <xdr:rowOff>21945</xdr:rowOff>
    </xdr:from>
    <xdr:to>
      <xdr:col>13</xdr:col>
      <xdr:colOff>87782</xdr:colOff>
      <xdr:row>4</xdr:row>
      <xdr:rowOff>131674</xdr:rowOff>
    </xdr:to>
    <xdr:sp macro="" textlink="">
      <xdr:nvSpPr>
        <xdr:cNvPr id="5" name="TextBox 4"/>
        <xdr:cNvSpPr txBox="1"/>
      </xdr:nvSpPr>
      <xdr:spPr>
        <a:xfrm>
          <a:off x="4593945" y="21945"/>
          <a:ext cx="5610759" cy="1280161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 b="1"/>
            <a:t>Using this tool:</a:t>
          </a:r>
        </a:p>
        <a:p>
          <a:r>
            <a:rPr lang="en-GB" sz="1000"/>
            <a:t>Connect a calibrated pressure source at the boost sensor.</a:t>
          </a:r>
        </a:p>
        <a:p>
          <a:r>
            <a:rPr lang="en-GB" sz="1000"/>
            <a:t>Connect</a:t>
          </a:r>
          <a:r>
            <a:rPr lang="en-GB" sz="1000" baseline="0"/>
            <a:t> a voltmeter across sensors ground and output.</a:t>
          </a:r>
        </a:p>
        <a:p>
          <a:r>
            <a:rPr lang="en-GB" sz="1000" baseline="0"/>
            <a:t>Select the correct Gauge type on A8, example 'Absolute PSI'  to match the gauge type you're using.</a:t>
          </a:r>
        </a:p>
        <a:p>
          <a:r>
            <a:rPr lang="en-GB" sz="1000"/>
            <a:t>Note: relative gauge types are those that display zero at atmospheric pressure.</a:t>
          </a:r>
        </a:p>
        <a:p>
          <a:r>
            <a:rPr lang="en-GB" sz="1000"/>
            <a:t>Get 8 sets of pressure &amp; voltage for voltages in the range 0.5v to 4.5v and enter</a:t>
          </a:r>
          <a:r>
            <a:rPr lang="en-GB" sz="1000" baseline="0"/>
            <a:t> them in the yellow cells</a:t>
          </a:r>
          <a:endParaRPr lang="en-GB" sz="1000"/>
        </a:p>
        <a:p>
          <a:r>
            <a:rPr lang="en-GB" sz="1000"/>
            <a:t>Take care not</a:t>
          </a:r>
          <a:r>
            <a:rPr lang="en-GB" sz="1000" baseline="0"/>
            <a:t> to exceed the MAP sensor pressure rating at any time!</a:t>
          </a:r>
          <a:endParaRPr lang="en-GB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A8" sqref="A8"/>
    </sheetView>
  </sheetViews>
  <sheetFormatPr defaultRowHeight="14.4"/>
  <cols>
    <col min="1" max="1" width="18.796875" customWidth="1"/>
    <col min="2" max="2" width="22.796875" customWidth="1"/>
    <col min="3" max="3" width="10.59765625" customWidth="1"/>
    <col min="4" max="4" width="24.09765625" customWidth="1"/>
    <col min="9" max="9" width="5.296875" customWidth="1"/>
  </cols>
  <sheetData>
    <row r="1" spans="1:4" ht="23.05">
      <c r="A1" s="10" t="s">
        <v>6</v>
      </c>
      <c r="B1" s="11"/>
      <c r="C1" s="11"/>
      <c r="D1" s="11"/>
    </row>
    <row r="2" spans="1:4" ht="23.05">
      <c r="A2" s="10" t="s">
        <v>5</v>
      </c>
      <c r="B2" s="11"/>
      <c r="C2" s="11"/>
      <c r="D2" s="11"/>
    </row>
    <row r="3" spans="1:4" ht="23.05">
      <c r="A3" s="3"/>
      <c r="B3" s="1"/>
      <c r="C3" s="1"/>
      <c r="D3" s="1"/>
    </row>
    <row r="4" spans="1:4" ht="23.05">
      <c r="A4" s="3"/>
      <c r="B4" s="1"/>
      <c r="C4" s="1"/>
      <c r="D4" s="1"/>
    </row>
    <row r="5" spans="1:4" ht="23.05">
      <c r="A5" s="3"/>
      <c r="B5" s="1"/>
      <c r="C5" s="1"/>
      <c r="D5" s="1"/>
    </row>
    <row r="7" spans="1:4">
      <c r="A7" s="4" t="s">
        <v>8</v>
      </c>
    </row>
    <row r="8" spans="1:4">
      <c r="A8" s="9" t="s">
        <v>0</v>
      </c>
      <c r="B8" s="2" t="s">
        <v>10</v>
      </c>
      <c r="D8" s="5" t="s">
        <v>1</v>
      </c>
    </row>
    <row r="9" spans="1:4">
      <c r="A9" s="7">
        <v>4</v>
      </c>
      <c r="B9" s="8">
        <v>1.23</v>
      </c>
      <c r="D9" s="15">
        <f t="shared" ref="D9:D16" si="0">IF(Read="Absolute Kg/m2",A9,IF(Read="Relative Kg/m2",A9+10332,IF(Read="Absolute PSI",A9*703.07,IF(Read="Relative PSI",A9*703.07+10332,IF(Read="Absolute kPa",A9*101.972,IF(Read="Relative kPa",A9*101.972+10332,0))))))</f>
        <v>2812.28</v>
      </c>
    </row>
    <row r="10" spans="1:4">
      <c r="A10" s="7">
        <v>8</v>
      </c>
      <c r="B10" s="8">
        <v>1.76</v>
      </c>
      <c r="D10" s="15">
        <f t="shared" si="0"/>
        <v>5624.56</v>
      </c>
    </row>
    <row r="11" spans="1:4">
      <c r="A11" s="7">
        <v>12</v>
      </c>
      <c r="B11" s="8">
        <v>2.2999999999999998</v>
      </c>
      <c r="D11" s="15">
        <f t="shared" si="0"/>
        <v>8436.84</v>
      </c>
    </row>
    <row r="12" spans="1:4">
      <c r="A12" s="7">
        <v>16</v>
      </c>
      <c r="B12" s="8">
        <v>2.83</v>
      </c>
      <c r="D12" s="15">
        <f t="shared" si="0"/>
        <v>11249.12</v>
      </c>
    </row>
    <row r="13" spans="1:4">
      <c r="A13" s="7">
        <v>20</v>
      </c>
      <c r="B13" s="8">
        <v>3.36</v>
      </c>
      <c r="D13" s="15">
        <f t="shared" si="0"/>
        <v>14061.400000000001</v>
      </c>
    </row>
    <row r="14" spans="1:4">
      <c r="A14" s="7">
        <v>24</v>
      </c>
      <c r="B14" s="8">
        <v>3.89</v>
      </c>
      <c r="D14" s="15">
        <f t="shared" si="0"/>
        <v>16873.68</v>
      </c>
    </row>
    <row r="15" spans="1:4">
      <c r="A15" s="7">
        <v>26</v>
      </c>
      <c r="B15" s="8">
        <v>4.1500000000000004</v>
      </c>
      <c r="D15" s="15">
        <f t="shared" si="0"/>
        <v>18279.82</v>
      </c>
    </row>
    <row r="16" spans="1:4">
      <c r="A16" s="7">
        <v>28.7</v>
      </c>
      <c r="B16" s="8">
        <v>4.5</v>
      </c>
      <c r="D16" s="15">
        <f t="shared" si="0"/>
        <v>20178.109</v>
      </c>
    </row>
    <row r="19" spans="1:12">
      <c r="A19" s="17" t="s">
        <v>2</v>
      </c>
      <c r="B19" s="17"/>
      <c r="C19" s="16">
        <f>INDEX(LINEST(D9:D16,B9:B16),1)</f>
        <v>5303.273879672226</v>
      </c>
    </row>
    <row r="20" spans="1:12">
      <c r="A20" s="18" t="s">
        <v>9</v>
      </c>
      <c r="B20" s="18"/>
      <c r="C20" s="16">
        <f>IF(-INDEX(LINEST(D9:D16,B9:B16),2)&gt;0,-INDEX(LINEST(D9:D16,B9:B16),2),0)</f>
        <v>3733.6036987158604</v>
      </c>
    </row>
    <row r="22" spans="1:12">
      <c r="A22" t="s">
        <v>3</v>
      </c>
      <c r="B22" s="1" t="str">
        <f>IF(C20=0,"incompatible","compatible")</f>
        <v>compatible</v>
      </c>
      <c r="C22" t="s">
        <v>4</v>
      </c>
    </row>
    <row r="24" spans="1:12">
      <c r="A24" t="s">
        <v>12</v>
      </c>
      <c r="C24" s="13" t="str">
        <f>ROUND(0.0000981*(C19*4.5-C20),1) &amp;" bar"</f>
        <v>2 bar</v>
      </c>
      <c r="D24" s="13"/>
    </row>
    <row r="26" spans="1:12" ht="16.149999999999999">
      <c r="A26" t="s">
        <v>11</v>
      </c>
      <c r="C26" s="13" t="str">
        <f>ROUND((C19*4.5-C20)*0.00142-14.696,1) &amp; " psi"</f>
        <v>13.9 psi</v>
      </c>
      <c r="D26" s="13"/>
      <c r="G26" s="12" t="s">
        <v>7</v>
      </c>
      <c r="H26" s="14"/>
      <c r="I26" s="14"/>
      <c r="J26" s="14"/>
      <c r="K26" s="14"/>
      <c r="L26" s="6">
        <f>RSQ(D9:D16,B9:B16)</f>
        <v>0.99997865139376985</v>
      </c>
    </row>
    <row r="28" spans="1:12">
      <c r="A28" t="str">
        <f>IF(-INDEX(LINEST(D9:D16,B9:B16),2)&lt;=0,"It will give an error of","")</f>
        <v/>
      </c>
      <c r="B28" s="19" t="str">
        <f>IF(-INDEX(LINEST(D9:D16,B9:B16),2)&lt;=0,INDEX(LINEST(D9:D16,B9:B16),2)*0.00142,"")</f>
        <v/>
      </c>
      <c r="C28" s="20" t="str">
        <f>IF(-INDEX(LINEST(D9:D16,B9:B16),2)&lt;=0,"PSI","")</f>
        <v/>
      </c>
    </row>
  </sheetData>
  <sheetProtection password="83AF" sheet="1" objects="1" scenarios="1" selectLockedCells="1"/>
  <mergeCells count="5">
    <mergeCell ref="G26:K26"/>
    <mergeCell ref="A19:B19"/>
    <mergeCell ref="A20:B20"/>
    <mergeCell ref="A2:D2"/>
    <mergeCell ref="A1:D1"/>
  </mergeCells>
  <conditionalFormatting sqref="B22">
    <cfRule type="containsText" dxfId="1" priority="1" operator="containsText" text="incompatible">
      <formula>NOT(ISERROR(SEARCH("incompatible",B22)))</formula>
    </cfRule>
    <cfRule type="containsText" dxfId="0" priority="2" operator="containsText" text="compatible">
      <formula>NOT(ISERROR(SEARCH("compatible",B22)))</formula>
    </cfRule>
  </conditionalFormatting>
  <dataValidations count="2">
    <dataValidation type="list" allowBlank="1" showInputMessage="1" showErrorMessage="1" sqref="A8">
      <formula1>"Absolute kPa, Absolute PSI, Absolute Kg/m2, Relative kPa, Relative PSI, Relative Kg/m2"</formula1>
    </dataValidation>
    <dataValidation type="decimal" showErrorMessage="1" error="Voltage must be in the range 0.5v to 4.5v" sqref="B9:B16">
      <formula1>0.5</formula1>
      <formula2>4.5</formula2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Boost sensor calibration</vt:lpstr>
      <vt:lpstr>Read</vt:lpstr>
    </vt:vector>
  </TitlesOfParts>
  <Company>FC-Tweak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2023-11-17T13:33:18Z</dcterms:created>
  <dcterms:modified xsi:type="dcterms:W3CDTF">2023-11-17T19:00:17Z</dcterms:modified>
</cp:coreProperties>
</file>