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1" yWindow="35" windowWidth="21139" windowHeight="1041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" i="1"/>
  <c r="H30" s="1"/>
  <c r="D40"/>
  <c r="H39" s="1"/>
  <c r="D49"/>
  <c r="H48" s="1"/>
  <c r="D66"/>
  <c r="D67" s="1"/>
  <c r="H66" s="1"/>
  <c r="D48"/>
  <c r="D58"/>
  <c r="H57" s="1"/>
  <c r="D57"/>
  <c r="D39"/>
  <c r="D22"/>
  <c r="H21" s="1"/>
  <c r="D21"/>
  <c r="D30"/>
</calcChain>
</file>

<file path=xl/sharedStrings.xml><?xml version="1.0" encoding="utf-8"?>
<sst xmlns="http://schemas.openxmlformats.org/spreadsheetml/2006/main" count="47" uniqueCount="24">
  <si>
    <t>Enter a</t>
  </si>
  <si>
    <t>Enter b</t>
  </si>
  <si>
    <t>PFC scale</t>
  </si>
  <si>
    <t>PFC offset</t>
  </si>
  <si>
    <t xml:space="preserve">APEXI Power FC Boost sensor scale &amp; offset calculator </t>
  </si>
  <si>
    <t>P1 (kPa)</t>
  </si>
  <si>
    <t>P2 (kPa)</t>
  </si>
  <si>
    <t>V1 (volts)</t>
  </si>
  <si>
    <t>V2 (volts)</t>
  </si>
  <si>
    <t>PFC Compatibility</t>
  </si>
  <si>
    <t>It will also indicate whether or not the MAP sensor is compatible with the PFC. Note the PFC requires</t>
  </si>
  <si>
    <t>a negative offset value. Positive offset types are incompatible.</t>
  </si>
  <si>
    <t>How to use : Look at the manufacturer's data sheet for your boost sensor and select one of the</t>
  </si>
  <si>
    <t>Do not type the minus sign when entering the negative offset values in FC-Edit</t>
  </si>
  <si>
    <t>Convert from Pressure equation format P= a x V  ±  b (P in relative PSI)</t>
  </si>
  <si>
    <r>
      <t xml:space="preserve">Convert from Voltage equation format V= a x P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b (P in absolute kPa)</t>
    </r>
  </si>
  <si>
    <t>Convert from Voltage equation format V= a x P  ±  b (P in relative PSI)</t>
  </si>
  <si>
    <t>Convert from Pressure equation format P= a x V  ±  b (P in absolute kPa)</t>
  </si>
  <si>
    <t>Convert from Pressure equation format P= a x V  ±  b (P in absolute Kg/m2)</t>
  </si>
  <si>
    <t>Convert from 2 given points (P1,V1) (P2,V2) with P in absolute kPa &amp; V in volts</t>
  </si>
  <si>
    <t>below conversion methods which matches the format of the supplied data. Enter values in the yellow cells.</t>
  </si>
  <si>
    <t xml:space="preserve">Includes 6 conversion methods, with sensor compatibility test </t>
  </si>
  <si>
    <t xml:space="preserve">This boost sensor scale &amp; offset calculator will enable the PFC to read any compatible boost sensor </t>
  </si>
  <si>
    <r>
      <t xml:space="preserve">on the market with an accuracy to within </t>
    </r>
    <r>
      <rPr>
        <sz val="10"/>
        <color theme="1"/>
        <rFont val="Calibri"/>
        <family val="2"/>
      </rPr>
      <t>±1</t>
    </r>
    <r>
      <rPr>
        <sz val="10"/>
        <color theme="1"/>
        <rFont val="Calibri"/>
        <family val="2"/>
        <scheme val="minor"/>
      </rPr>
      <t>% by simply entering data supplied from its manufacturer.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</si>
</sst>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0" xfId="0" applyFont="1" applyFill="1"/>
    <xf numFmtId="0" fontId="0" fillId="3" borderId="0" xfId="0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9"/>
  <sheetViews>
    <sheetView tabSelected="1" workbookViewId="0">
      <selection activeCell="D18" sqref="D18"/>
    </sheetView>
  </sheetViews>
  <sheetFormatPr defaultRowHeight="14.4"/>
  <cols>
    <col min="1" max="1" width="2.09765625" customWidth="1"/>
  </cols>
  <sheetData>
    <row r="2" spans="2:10" ht="21.35">
      <c r="B2" s="13" t="s">
        <v>4</v>
      </c>
      <c r="C2" s="14"/>
      <c r="D2" s="14"/>
      <c r="E2" s="14"/>
      <c r="F2" s="14"/>
      <c r="G2" s="14"/>
      <c r="H2" s="15"/>
      <c r="I2" s="15"/>
      <c r="J2" s="16"/>
    </row>
    <row r="3" spans="2:10" ht="21.35">
      <c r="B3" s="13" t="s">
        <v>21</v>
      </c>
      <c r="C3" s="14"/>
      <c r="D3" s="14"/>
      <c r="E3" s="14"/>
      <c r="F3" s="14"/>
      <c r="G3" s="14"/>
      <c r="H3" s="15"/>
      <c r="I3" s="15"/>
      <c r="J3" s="16"/>
    </row>
    <row r="5" spans="2:10">
      <c r="B5" s="19" t="s">
        <v>22</v>
      </c>
      <c r="C5" s="19"/>
      <c r="D5" s="19"/>
      <c r="E5" s="19"/>
      <c r="F5" s="19"/>
      <c r="G5" s="19"/>
      <c r="H5" s="19"/>
      <c r="I5" s="19"/>
      <c r="J5" s="19"/>
    </row>
    <row r="6" spans="2:10">
      <c r="B6" s="19" t="s">
        <v>23</v>
      </c>
      <c r="C6" s="19"/>
      <c r="D6" s="19"/>
      <c r="E6" s="19"/>
      <c r="F6" s="19"/>
      <c r="G6" s="19"/>
      <c r="H6" s="19"/>
      <c r="I6" s="19"/>
      <c r="J6" s="19"/>
    </row>
    <row r="7" spans="2:10">
      <c r="B7" s="17"/>
      <c r="C7" s="17"/>
      <c r="D7" s="17"/>
      <c r="E7" s="17"/>
      <c r="F7" s="17"/>
      <c r="G7" s="17"/>
      <c r="H7" s="17"/>
      <c r="I7" s="17"/>
      <c r="J7" s="17"/>
    </row>
    <row r="8" spans="2:10">
      <c r="B8" s="19" t="s">
        <v>10</v>
      </c>
      <c r="C8" s="19"/>
      <c r="D8" s="19"/>
      <c r="E8" s="19"/>
      <c r="F8" s="19"/>
      <c r="G8" s="19"/>
      <c r="H8" s="19"/>
      <c r="I8" s="19"/>
      <c r="J8" s="19"/>
    </row>
    <row r="9" spans="2:10">
      <c r="B9" s="19" t="s">
        <v>11</v>
      </c>
      <c r="C9" s="19"/>
      <c r="D9" s="19"/>
      <c r="E9" s="19"/>
      <c r="F9" s="19"/>
      <c r="G9" s="19"/>
      <c r="H9" s="19"/>
      <c r="I9" s="19"/>
      <c r="J9" s="19"/>
    </row>
    <row r="10" spans="2:10">
      <c r="B10" s="17"/>
      <c r="C10" s="17"/>
      <c r="D10" s="17"/>
      <c r="E10" s="17"/>
      <c r="F10" s="17"/>
      <c r="G10" s="17"/>
      <c r="H10" s="17"/>
      <c r="I10" s="17"/>
      <c r="J10" s="17"/>
    </row>
    <row r="11" spans="2:10">
      <c r="B11" s="20" t="s">
        <v>13</v>
      </c>
      <c r="C11" s="15"/>
      <c r="D11" s="15"/>
      <c r="E11" s="15"/>
      <c r="F11" s="15"/>
      <c r="G11" s="15"/>
      <c r="H11" s="15"/>
      <c r="I11" s="15"/>
      <c r="J11" s="15"/>
    </row>
    <row r="12" spans="2:10">
      <c r="B12" s="17"/>
      <c r="C12" s="17"/>
      <c r="D12" s="17"/>
      <c r="E12" s="17"/>
      <c r="F12" s="17"/>
      <c r="G12" s="17"/>
      <c r="H12" s="17"/>
      <c r="I12" s="17"/>
      <c r="J12" s="17"/>
    </row>
    <row r="13" spans="2:10">
      <c r="B13" s="21" t="s">
        <v>12</v>
      </c>
      <c r="C13" s="21"/>
      <c r="D13" s="21"/>
      <c r="E13" s="21"/>
      <c r="F13" s="21"/>
      <c r="G13" s="21"/>
      <c r="H13" s="21"/>
      <c r="I13" s="21"/>
      <c r="J13" s="21"/>
    </row>
    <row r="14" spans="2:10">
      <c r="B14" s="21" t="s">
        <v>20</v>
      </c>
      <c r="C14" s="21"/>
      <c r="D14" s="21"/>
      <c r="E14" s="21"/>
      <c r="F14" s="21"/>
      <c r="G14" s="21"/>
      <c r="H14" s="21"/>
      <c r="I14" s="21"/>
      <c r="J14" s="21"/>
    </row>
    <row r="15" spans="2:10" ht="15" thickBot="1"/>
    <row r="16" spans="2:10" ht="15" thickTop="1">
      <c r="C16" s="1" t="s">
        <v>15</v>
      </c>
      <c r="D16" s="2"/>
      <c r="E16" s="2"/>
      <c r="F16" s="2"/>
      <c r="G16" s="2"/>
      <c r="H16" s="2"/>
      <c r="I16" s="3"/>
    </row>
    <row r="17" spans="3:9">
      <c r="C17" s="4"/>
      <c r="D17" s="5"/>
      <c r="E17" s="5"/>
      <c r="F17" s="5"/>
      <c r="G17" s="5"/>
      <c r="H17" s="5"/>
      <c r="I17" s="6"/>
    </row>
    <row r="18" spans="3:9">
      <c r="C18" s="4" t="s">
        <v>0</v>
      </c>
      <c r="D18" s="18">
        <v>1.6199999999999999E-2</v>
      </c>
      <c r="E18" s="5"/>
      <c r="F18" s="5"/>
      <c r="G18" s="5"/>
      <c r="H18" s="5"/>
      <c r="I18" s="6"/>
    </row>
    <row r="19" spans="3:9">
      <c r="C19" s="4" t="s">
        <v>1</v>
      </c>
      <c r="D19" s="18">
        <v>-1.7899999999999999E-2</v>
      </c>
      <c r="E19" s="5"/>
      <c r="F19" s="5"/>
      <c r="G19" s="5"/>
      <c r="H19" s="5"/>
      <c r="I19" s="6"/>
    </row>
    <row r="20" spans="3:9">
      <c r="C20" s="4"/>
      <c r="D20" s="5"/>
      <c r="E20" s="5"/>
      <c r="F20" s="5"/>
      <c r="G20" s="5"/>
      <c r="H20" s="5"/>
      <c r="I20" s="6"/>
    </row>
    <row r="21" spans="3:9">
      <c r="C21" s="7" t="s">
        <v>2</v>
      </c>
      <c r="D21" s="8">
        <f>ROUND(101.97/D18,0)</f>
        <v>6294</v>
      </c>
      <c r="E21" s="5"/>
      <c r="F21" s="5" t="s">
        <v>9</v>
      </c>
      <c r="G21" s="5"/>
      <c r="H21" s="5" t="str">
        <f>IF(D22&lt;0,"Yes","No")</f>
        <v>No</v>
      </c>
      <c r="I21" s="6"/>
    </row>
    <row r="22" spans="3:9">
      <c r="C22" s="7" t="s">
        <v>3</v>
      </c>
      <c r="D22" s="8">
        <f>ROUND(-D19*101.97/D18,0)</f>
        <v>113</v>
      </c>
      <c r="E22" s="5"/>
      <c r="F22" s="5"/>
      <c r="G22" s="5"/>
      <c r="H22" s="5"/>
      <c r="I22" s="6"/>
    </row>
    <row r="23" spans="3:9" ht="15" thickBot="1">
      <c r="C23" s="9"/>
      <c r="D23" s="10"/>
      <c r="E23" s="10"/>
      <c r="F23" s="10"/>
      <c r="G23" s="10"/>
      <c r="H23" s="10"/>
      <c r="I23" s="11"/>
    </row>
    <row r="24" spans="3:9" ht="15.55" thickTop="1" thickBot="1"/>
    <row r="25" spans="3:9" ht="15" thickTop="1">
      <c r="C25" s="1" t="s">
        <v>16</v>
      </c>
      <c r="D25" s="2"/>
      <c r="E25" s="2"/>
      <c r="F25" s="2"/>
      <c r="G25" s="2"/>
      <c r="H25" s="2"/>
      <c r="I25" s="3"/>
    </row>
    <row r="26" spans="3:9">
      <c r="C26" s="4"/>
      <c r="D26" s="5"/>
      <c r="E26" s="5"/>
      <c r="F26" s="5"/>
      <c r="G26" s="5"/>
      <c r="H26" s="5"/>
      <c r="I26" s="6"/>
    </row>
    <row r="27" spans="3:9">
      <c r="C27" s="4" t="s">
        <v>0</v>
      </c>
      <c r="D27" s="18">
        <v>0.08</v>
      </c>
      <c r="E27" s="5"/>
      <c r="F27" s="5"/>
      <c r="G27" s="5"/>
      <c r="H27" s="5"/>
      <c r="I27" s="6"/>
    </row>
    <row r="28" spans="3:9">
      <c r="C28" s="4" t="s">
        <v>1</v>
      </c>
      <c r="D28" s="18">
        <v>1.6759999999999999</v>
      </c>
      <c r="E28" s="5"/>
      <c r="F28" s="5"/>
      <c r="G28" s="5"/>
      <c r="H28" s="5"/>
      <c r="I28" s="6"/>
    </row>
    <row r="29" spans="3:9">
      <c r="C29" s="4"/>
      <c r="D29" s="5"/>
      <c r="E29" s="5"/>
      <c r="F29" s="5"/>
      <c r="G29" s="5"/>
      <c r="H29" s="5"/>
      <c r="I29" s="6"/>
    </row>
    <row r="30" spans="3:9">
      <c r="C30" s="7" t="s">
        <v>2</v>
      </c>
      <c r="D30" s="8">
        <f>ROUND(703.06957964/D27,0)</f>
        <v>8788</v>
      </c>
      <c r="E30" s="5"/>
      <c r="F30" s="5" t="s">
        <v>9</v>
      </c>
      <c r="G30" s="5"/>
      <c r="H30" s="5" t="str">
        <f>IF(D31&lt;0,"Yes","No")</f>
        <v>Yes</v>
      </c>
      <c r="I30" s="6"/>
    </row>
    <row r="31" spans="3:9">
      <c r="C31" s="7" t="s">
        <v>3</v>
      </c>
      <c r="D31" s="8">
        <f>ROUND(703.06957964*14.6959-D28*703.06957964/D27,0)</f>
        <v>-4397</v>
      </c>
      <c r="E31" s="5"/>
      <c r="F31" s="5"/>
      <c r="G31" s="5"/>
      <c r="H31" s="5"/>
      <c r="I31" s="6"/>
    </row>
    <row r="32" spans="3:9" ht="15" thickBot="1">
      <c r="C32" s="9"/>
      <c r="D32" s="10"/>
      <c r="E32" s="10"/>
      <c r="F32" s="10"/>
      <c r="G32" s="10"/>
      <c r="H32" s="10"/>
      <c r="I32" s="11"/>
    </row>
    <row r="33" spans="3:9" ht="15.55" thickTop="1" thickBot="1"/>
    <row r="34" spans="3:9" ht="15" thickTop="1">
      <c r="C34" s="1" t="s">
        <v>14</v>
      </c>
      <c r="D34" s="2"/>
      <c r="E34" s="2"/>
      <c r="F34" s="2"/>
      <c r="G34" s="2"/>
      <c r="H34" s="2"/>
      <c r="I34" s="3"/>
    </row>
    <row r="35" spans="3:9">
      <c r="C35" s="4"/>
      <c r="D35" s="5"/>
      <c r="E35" s="5"/>
      <c r="F35" s="5"/>
      <c r="G35" s="5"/>
      <c r="H35" s="5"/>
      <c r="I35" s="6"/>
    </row>
    <row r="36" spans="3:9">
      <c r="C36" s="4" t="s">
        <v>0</v>
      </c>
      <c r="D36" s="18">
        <v>12.5</v>
      </c>
      <c r="E36" s="5"/>
      <c r="F36" s="5"/>
      <c r="G36" s="5"/>
      <c r="H36" s="5"/>
      <c r="I36" s="6"/>
    </row>
    <row r="37" spans="3:9">
      <c r="C37" s="4" t="s">
        <v>1</v>
      </c>
      <c r="D37" s="18">
        <v>-20.95</v>
      </c>
      <c r="E37" s="5"/>
      <c r="F37" s="5"/>
      <c r="G37" s="5"/>
      <c r="H37" s="5"/>
      <c r="I37" s="6"/>
    </row>
    <row r="38" spans="3:9">
      <c r="C38" s="4"/>
      <c r="D38" s="5"/>
      <c r="E38" s="5"/>
      <c r="F38" s="5"/>
      <c r="G38" s="5"/>
      <c r="H38" s="5"/>
      <c r="I38" s="6"/>
    </row>
    <row r="39" spans="3:9">
      <c r="C39" s="12" t="s">
        <v>2</v>
      </c>
      <c r="D39" s="8">
        <f>ROUND(703.07*D36,0)</f>
        <v>8788</v>
      </c>
      <c r="E39" s="5"/>
      <c r="F39" s="5" t="s">
        <v>9</v>
      </c>
      <c r="G39" s="5"/>
      <c r="H39" s="5" t="str">
        <f>IF(D40&lt;0,"Yes","No")</f>
        <v>Yes</v>
      </c>
      <c r="I39" s="6"/>
    </row>
    <row r="40" spans="3:9">
      <c r="C40" s="12" t="s">
        <v>3</v>
      </c>
      <c r="D40" s="8">
        <f>ROUND(703.07*(D37+14.6959),0)</f>
        <v>-4397</v>
      </c>
      <c r="E40" s="5"/>
      <c r="F40" s="5"/>
      <c r="G40" s="5"/>
      <c r="H40" s="5"/>
      <c r="I40" s="6"/>
    </row>
    <row r="41" spans="3:9" ht="15" thickBot="1">
      <c r="C41" s="9"/>
      <c r="D41" s="10"/>
      <c r="E41" s="10"/>
      <c r="F41" s="10"/>
      <c r="G41" s="10"/>
      <c r="H41" s="10"/>
      <c r="I41" s="11"/>
    </row>
    <row r="42" spans="3:9" ht="15.55" thickTop="1" thickBot="1"/>
    <row r="43" spans="3:9" ht="15" thickTop="1">
      <c r="C43" s="1" t="s">
        <v>17</v>
      </c>
      <c r="D43" s="2"/>
      <c r="E43" s="2"/>
      <c r="F43" s="2"/>
      <c r="G43" s="2"/>
      <c r="H43" s="2"/>
      <c r="I43" s="3"/>
    </row>
    <row r="44" spans="3:9">
      <c r="C44" s="4"/>
      <c r="D44" s="5"/>
      <c r="E44" s="5"/>
      <c r="F44" s="5"/>
      <c r="G44" s="5"/>
      <c r="H44" s="5"/>
      <c r="I44" s="6"/>
    </row>
    <row r="45" spans="3:9">
      <c r="C45" s="4" t="s">
        <v>0</v>
      </c>
      <c r="D45" s="18">
        <v>10</v>
      </c>
      <c r="E45" s="5"/>
      <c r="F45" s="5"/>
      <c r="G45" s="5"/>
      <c r="H45" s="5"/>
      <c r="I45" s="6"/>
    </row>
    <row r="46" spans="3:9">
      <c r="C46" s="4" t="s">
        <v>1</v>
      </c>
      <c r="D46" s="18">
        <v>-20</v>
      </c>
      <c r="E46" s="5"/>
      <c r="F46" s="5"/>
      <c r="G46" s="5"/>
      <c r="H46" s="5"/>
      <c r="I46" s="6"/>
    </row>
    <row r="47" spans="3:9">
      <c r="C47" s="4"/>
      <c r="D47" s="5"/>
      <c r="E47" s="5"/>
      <c r="F47" s="5"/>
      <c r="G47" s="5"/>
      <c r="H47" s="5"/>
      <c r="I47" s="6"/>
    </row>
    <row r="48" spans="3:9">
      <c r="C48" s="7" t="s">
        <v>2</v>
      </c>
      <c r="D48" s="8">
        <f>ROUND(101.97*D45,0)</f>
        <v>1020</v>
      </c>
      <c r="E48" s="5"/>
      <c r="F48" s="5" t="s">
        <v>9</v>
      </c>
      <c r="G48" s="5"/>
      <c r="H48" s="5" t="str">
        <f>IF(D49&lt;0,"Yes","No")</f>
        <v>Yes</v>
      </c>
      <c r="I48" s="6"/>
    </row>
    <row r="49" spans="3:9">
      <c r="C49" s="7" t="s">
        <v>3</v>
      </c>
      <c r="D49" s="8">
        <f>ROUND(101.97*D46,0)</f>
        <v>-2039</v>
      </c>
      <c r="E49" s="5"/>
      <c r="F49" s="5"/>
      <c r="G49" s="5"/>
      <c r="H49" s="5"/>
      <c r="I49" s="6"/>
    </row>
    <row r="50" spans="3:9" ht="15" thickBot="1">
      <c r="C50" s="9"/>
      <c r="D50" s="10"/>
      <c r="E50" s="10"/>
      <c r="F50" s="10"/>
      <c r="G50" s="10"/>
      <c r="H50" s="10"/>
      <c r="I50" s="11"/>
    </row>
    <row r="51" spans="3:9" ht="15.55" thickTop="1" thickBot="1"/>
    <row r="52" spans="3:9" ht="15" thickTop="1">
      <c r="C52" s="1" t="s">
        <v>18</v>
      </c>
      <c r="D52" s="2"/>
      <c r="E52" s="2"/>
      <c r="F52" s="2"/>
      <c r="G52" s="2"/>
      <c r="H52" s="2"/>
      <c r="I52" s="3"/>
    </row>
    <row r="53" spans="3:9">
      <c r="C53" s="4"/>
      <c r="D53" s="5"/>
      <c r="E53" s="5"/>
      <c r="F53" s="5"/>
      <c r="G53" s="5"/>
      <c r="H53" s="5"/>
      <c r="I53" s="6"/>
    </row>
    <row r="54" spans="3:9">
      <c r="C54" s="4" t="s">
        <v>0</v>
      </c>
      <c r="D54" s="18">
        <v>8749</v>
      </c>
      <c r="E54" s="5"/>
      <c r="F54" s="5"/>
      <c r="G54" s="5"/>
      <c r="H54" s="5"/>
      <c r="I54" s="6"/>
    </row>
    <row r="55" spans="3:9">
      <c r="C55" s="4" t="s">
        <v>1</v>
      </c>
      <c r="D55" s="18">
        <v>-4375</v>
      </c>
      <c r="E55" s="5"/>
      <c r="F55" s="5"/>
      <c r="G55" s="5"/>
      <c r="H55" s="5"/>
      <c r="I55" s="6"/>
    </row>
    <row r="56" spans="3:9">
      <c r="C56" s="4"/>
      <c r="D56" s="5"/>
      <c r="E56" s="5"/>
      <c r="F56" s="5"/>
      <c r="G56" s="5"/>
      <c r="H56" s="5"/>
      <c r="I56" s="6"/>
    </row>
    <row r="57" spans="3:9">
      <c r="C57" s="7" t="s">
        <v>2</v>
      </c>
      <c r="D57" s="8">
        <f>ROUND(D54,0)</f>
        <v>8749</v>
      </c>
      <c r="E57" s="5"/>
      <c r="F57" s="5" t="s">
        <v>9</v>
      </c>
      <c r="G57" s="5"/>
      <c r="H57" s="5" t="str">
        <f>IF(D58&lt;0,"Yes","No")</f>
        <v>Yes</v>
      </c>
      <c r="I57" s="6"/>
    </row>
    <row r="58" spans="3:9">
      <c r="C58" s="7" t="s">
        <v>3</v>
      </c>
      <c r="D58" s="8">
        <f>ROUND(D55,0)</f>
        <v>-4375</v>
      </c>
      <c r="E58" s="5"/>
      <c r="F58" s="5"/>
      <c r="G58" s="5"/>
      <c r="H58" s="5"/>
      <c r="I58" s="6"/>
    </row>
    <row r="59" spans="3:9" ht="15" thickBot="1">
      <c r="C59" s="9"/>
      <c r="D59" s="10"/>
      <c r="E59" s="10"/>
      <c r="F59" s="10"/>
      <c r="G59" s="10"/>
      <c r="H59" s="10"/>
      <c r="I59" s="11"/>
    </row>
    <row r="60" spans="3:9" ht="15.55" thickTop="1" thickBot="1"/>
    <row r="61" spans="3:9" ht="15" thickTop="1">
      <c r="C61" s="1" t="s">
        <v>19</v>
      </c>
      <c r="D61" s="2"/>
      <c r="E61" s="2"/>
      <c r="F61" s="2"/>
      <c r="G61" s="2"/>
      <c r="H61" s="2"/>
      <c r="I61" s="3"/>
    </row>
    <row r="62" spans="3:9">
      <c r="C62" s="4"/>
      <c r="D62" s="5"/>
      <c r="E62" s="5"/>
      <c r="F62" s="5"/>
      <c r="G62" s="5"/>
      <c r="H62" s="5"/>
      <c r="I62" s="6"/>
    </row>
    <row r="63" spans="3:9">
      <c r="C63" s="4" t="s">
        <v>5</v>
      </c>
      <c r="D63" s="18">
        <v>0</v>
      </c>
      <c r="E63" s="5" t="s">
        <v>7</v>
      </c>
      <c r="F63" s="18">
        <v>0.5</v>
      </c>
      <c r="G63" s="5"/>
      <c r="H63" s="5"/>
      <c r="I63" s="6"/>
    </row>
    <row r="64" spans="3:9">
      <c r="C64" s="4" t="s">
        <v>6</v>
      </c>
      <c r="D64" s="18">
        <v>300.29300000000001</v>
      </c>
      <c r="E64" s="5" t="s">
        <v>8</v>
      </c>
      <c r="F64" s="18">
        <v>4</v>
      </c>
      <c r="G64" s="5"/>
      <c r="H64" s="5"/>
      <c r="I64" s="6"/>
    </row>
    <row r="65" spans="3:9">
      <c r="C65" s="4"/>
      <c r="D65" s="5"/>
      <c r="E65" s="5"/>
      <c r="F65" s="5"/>
      <c r="G65" s="5"/>
      <c r="H65" s="5"/>
      <c r="I65" s="6"/>
    </row>
    <row r="66" spans="3:9">
      <c r="C66" s="7" t="s">
        <v>2</v>
      </c>
      <c r="D66" s="8">
        <f>ROUND(101.97*(D63-D64)/(F63-F64),0)</f>
        <v>8749</v>
      </c>
      <c r="E66" s="5"/>
      <c r="F66" s="5" t="s">
        <v>9</v>
      </c>
      <c r="G66" s="5"/>
      <c r="H66" s="5" t="str">
        <f>IF(D67&lt;0,"Yes","No")</f>
        <v>Yes</v>
      </c>
      <c r="I66" s="6"/>
    </row>
    <row r="67" spans="3:9">
      <c r="C67" s="7" t="s">
        <v>3</v>
      </c>
      <c r="D67" s="8">
        <f>ROUND((101.97*D64-D66*F64),0)</f>
        <v>-4375</v>
      </c>
      <c r="E67" s="5"/>
      <c r="F67" s="5"/>
      <c r="G67" s="5"/>
      <c r="H67" s="5"/>
      <c r="I67" s="6"/>
    </row>
    <row r="68" spans="3:9" ht="15" thickBot="1">
      <c r="C68" s="9"/>
      <c r="D68" s="10"/>
      <c r="E68" s="10"/>
      <c r="F68" s="10"/>
      <c r="G68" s="10"/>
      <c r="H68" s="10"/>
      <c r="I68" s="11"/>
    </row>
    <row r="69" spans="3:9" ht="15" thickTop="1"/>
  </sheetData>
  <sheetProtection password="83AF" sheet="1" objects="1" scenarios="1" selectLockedCells="1"/>
  <mergeCells count="9">
    <mergeCell ref="B9:J9"/>
    <mergeCell ref="B11:J11"/>
    <mergeCell ref="B13:J13"/>
    <mergeCell ref="B14:J14"/>
    <mergeCell ref="B2:J2"/>
    <mergeCell ref="B3:J3"/>
    <mergeCell ref="B5:J5"/>
    <mergeCell ref="B6:J6"/>
    <mergeCell ref="B8:J8"/>
  </mergeCells>
  <conditionalFormatting sqref="H21">
    <cfRule type="containsText" dxfId="3" priority="6" operator="containsText" text="Yes">
      <formula>NOT(ISERROR(SEARCH("Yes",H21)))</formula>
    </cfRule>
    <cfRule type="containsText" dxfId="2" priority="12" operator="containsText" text="No">
      <formula>NOT(ISERROR(SEARCH("No",H21)))</formula>
    </cfRule>
  </conditionalFormatting>
  <conditionalFormatting sqref="H66 H57 H48 H39 H30">
    <cfRule type="containsText" dxfId="1" priority="5" operator="containsText" text="Yes">
      <formula>NOT(ISERROR(SEARCH("Yes",H30)))</formula>
    </cfRule>
    <cfRule type="containsText" dxfId="0" priority="11" operator="containsText" text="No">
      <formula>NOT(ISERROR(SEARCH("No",H30)))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FC-Tweak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2023-11-02T09:21:07Z</dcterms:created>
  <dcterms:modified xsi:type="dcterms:W3CDTF">2023-11-18T11:06:08Z</dcterms:modified>
</cp:coreProperties>
</file>