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Projects\RP2040\Arduino\YardControl\documents\"/>
    </mc:Choice>
  </mc:AlternateContent>
  <xr:revisionPtr revIDLastSave="0" documentId="8_{95C32523-87C4-4228-A73B-7541CE94167E}" xr6:coauthVersionLast="47" xr6:coauthVersionMax="47" xr10:uidLastSave="{00000000-0000-0000-0000-000000000000}"/>
  <bookViews>
    <workbookView xWindow="-98" yWindow="-98" windowWidth="22695" windowHeight="14476" xr2:uid="{37D2847C-6F14-4147-A3D6-A9828161AE2D}"/>
  </bookViews>
  <sheets>
    <sheet name="Sheet1" sheetId="1" r:id="rId1"/>
  </sheets>
  <definedNames>
    <definedName name="distance_per_rotation">Sheet1!$B$2</definedName>
    <definedName name="max_speed">Sheet1!$B$5</definedName>
    <definedName name="microsteps">Sheet1!$I$7</definedName>
    <definedName name="steps_per_rotation">Sheet1!$B$3</definedName>
    <definedName name="timer_frequency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J9" i="1"/>
  <c r="K9" i="1" s="1"/>
  <c r="J11" i="1"/>
  <c r="K11" i="1" s="1"/>
  <c r="J12" i="1"/>
  <c r="K12" i="1" s="1"/>
  <c r="J13" i="1"/>
  <c r="K13" i="1" s="1"/>
  <c r="J18" i="1"/>
  <c r="K18" i="1" s="1"/>
  <c r="J19" i="1"/>
  <c r="K19" i="1" s="1"/>
  <c r="J20" i="1"/>
  <c r="K20" i="1" s="1"/>
  <c r="J14" i="1"/>
  <c r="K14" i="1" s="1"/>
  <c r="C9" i="1"/>
  <c r="D9" i="1" s="1"/>
  <c r="C10" i="1"/>
  <c r="G10" i="1" s="1"/>
  <c r="C11" i="1"/>
  <c r="G11" i="1" s="1"/>
  <c r="C13" i="1"/>
  <c r="E13" i="1" s="1"/>
  <c r="C15" i="1"/>
  <c r="D15" i="1" s="1"/>
  <c r="C18" i="1"/>
  <c r="G18" i="1" s="1"/>
  <c r="C21" i="1"/>
  <c r="G21" i="1" s="1"/>
  <c r="C24" i="1"/>
  <c r="G24" i="1" s="1"/>
  <c r="C12" i="1"/>
  <c r="G12" i="1" s="1"/>
  <c r="C14" i="1"/>
  <c r="E14" i="1" s="1"/>
  <c r="F14" i="1" s="1"/>
  <c r="C16" i="1"/>
  <c r="E16" i="1" s="1"/>
  <c r="C17" i="1"/>
  <c r="E17" i="1" s="1"/>
  <c r="C19" i="1"/>
  <c r="G19" i="1" s="1"/>
  <c r="C20" i="1"/>
  <c r="D20" i="1" s="1"/>
  <c r="C22" i="1"/>
  <c r="G22" i="1" s="1"/>
  <c r="C23" i="1"/>
  <c r="G23" i="1" s="1"/>
  <c r="B5" i="1"/>
  <c r="G14" i="1" l="1"/>
  <c r="G20" i="1"/>
  <c r="G15" i="1"/>
  <c r="G17" i="1"/>
  <c r="G13" i="1"/>
  <c r="G16" i="1"/>
  <c r="G9" i="1"/>
  <c r="J10" i="1"/>
  <c r="K10" i="1" s="1"/>
  <c r="J21" i="1"/>
  <c r="K21" i="1" s="1"/>
  <c r="E24" i="1"/>
  <c r="F24" i="1" s="1"/>
  <c r="J17" i="1"/>
  <c r="K17" i="1" s="1"/>
  <c r="E22" i="1"/>
  <c r="E21" i="1"/>
  <c r="F21" i="1" s="1"/>
  <c r="J24" i="1"/>
  <c r="K24" i="1" s="1"/>
  <c r="J16" i="1"/>
  <c r="K16" i="1" s="1"/>
  <c r="E23" i="1"/>
  <c r="F23" i="1" s="1"/>
  <c r="J23" i="1"/>
  <c r="K23" i="1" s="1"/>
  <c r="J15" i="1"/>
  <c r="K15" i="1" s="1"/>
  <c r="E19" i="1"/>
  <c r="F19" i="1" s="1"/>
  <c r="J22" i="1"/>
  <c r="K22" i="1" s="1"/>
  <c r="E11" i="1"/>
  <c r="F11" i="1" s="1"/>
  <c r="E12" i="1"/>
  <c r="F12" i="1" s="1"/>
  <c r="E9" i="1"/>
  <c r="F9" i="1" s="1"/>
  <c r="D24" i="1"/>
  <c r="D21" i="1"/>
  <c r="E18" i="1"/>
  <c r="F18" i="1" s="1"/>
  <c r="D19" i="1"/>
  <c r="E15" i="1"/>
  <c r="F15" i="1" s="1"/>
  <c r="D17" i="1"/>
  <c r="D13" i="1"/>
  <c r="D12" i="1"/>
  <c r="D23" i="1"/>
  <c r="E20" i="1"/>
  <c r="F20" i="1" s="1"/>
  <c r="D16" i="1"/>
  <c r="D11" i="1"/>
  <c r="D22" i="1"/>
  <c r="D18" i="1"/>
  <c r="D14" i="1"/>
  <c r="D10" i="1"/>
  <c r="E10" i="1"/>
  <c r="F10" i="1" s="1"/>
  <c r="F22" i="1"/>
  <c r="F17" i="1"/>
  <c r="F13" i="1"/>
  <c r="F16" i="1"/>
</calcChain>
</file>

<file path=xl/sharedStrings.xml><?xml version="1.0" encoding="utf-8"?>
<sst xmlns="http://schemas.openxmlformats.org/spreadsheetml/2006/main" count="18" uniqueCount="16">
  <si>
    <t>microsteps</t>
  </si>
  <si>
    <t>timer frequency</t>
  </si>
  <si>
    <t>steps / rotation</t>
  </si>
  <si>
    <t>steps per rotation</t>
  </si>
  <si>
    <t>steps per second</t>
  </si>
  <si>
    <t>(max speed)</t>
  </si>
  <si>
    <t>(100 kHz)</t>
  </si>
  <si>
    <t>mm per rotation</t>
  </si>
  <si>
    <t>mm / sec</t>
  </si>
  <si>
    <t>max rpm</t>
  </si>
  <si>
    <t>mm / min</t>
  </si>
  <si>
    <t>steps / sec</t>
  </si>
  <si>
    <t>rpm</t>
  </si>
  <si>
    <t>steps / mm</t>
  </si>
  <si>
    <t>speed</t>
  </si>
  <si>
    <t>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</si>
</sst>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9" formatCode="0.0000"/>
    <numFmt numFmtId="170" formatCode="0.00000"/>
    <numFmt numFmtId="171" formatCode="0.000000"/>
    <numFmt numFmtId="172" formatCode="0.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1" applyNumberFormat="1" applyFont="1"/>
    <xf numFmtId="0" fontId="2" fillId="0" borderId="0" xfId="0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69" fontId="2" fillId="0" borderId="0" xfId="0" applyNumberFormat="1" applyFont="1"/>
    <xf numFmtId="170" fontId="2" fillId="0" borderId="0" xfId="0" applyNumberFormat="1" applyFont="1"/>
    <xf numFmtId="172" fontId="0" fillId="0" borderId="0" xfId="0" applyNumberFormat="1"/>
    <xf numFmtId="172" fontId="2" fillId="0" borderId="0" xfId="0" applyNumberFormat="1" applyFont="1"/>
    <xf numFmtId="1" fontId="0" fillId="0" borderId="0" xfId="0" applyNumberFormat="1"/>
    <xf numFmtId="1" fontId="2" fillId="0" borderId="0" xfId="0" applyNumberFormat="1" applyFont="1"/>
  </cellXfs>
  <cellStyles count="2">
    <cellStyle name="Comma" xfId="1" builtinId="3"/>
    <cellStyle name="Normal" xfId="0" builtinId="0"/>
  </cellStyles>
  <dxfs count="9">
    <dxf>
      <numFmt numFmtId="1" formatCode="0"/>
    </dxf>
    <dxf>
      <numFmt numFmtId="1" formatCode="0"/>
    </dxf>
    <dxf>
      <numFmt numFmtId="171" formatCode="0.000000"/>
    </dxf>
    <dxf>
      <numFmt numFmtId="1" formatCode="0"/>
    </dxf>
    <dxf>
      <numFmt numFmtId="170" formatCode="0.00000"/>
    </dxf>
    <dxf>
      <numFmt numFmtId="170" formatCode="0.00000"/>
    </dxf>
    <dxf>
      <numFmt numFmtId="169" formatCode="0.0000"/>
    </dxf>
    <dxf>
      <numFmt numFmtId="172" formatCode="0.000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7EB747-F8F9-420E-801E-6347FA0E578D}" name="Table1" displayName="Table1" ref="B8:G24" totalsRowShown="0">
  <autoFilter ref="B8:G24" xr:uid="{8B7EB747-F8F9-420E-801E-6347FA0E578D}"/>
  <sortState xmlns:xlrd2="http://schemas.microsoft.com/office/spreadsheetml/2017/richdata2" ref="B9:G24">
    <sortCondition ref="B8:B24"/>
  </sortState>
  <tableColumns count="6">
    <tableColumn id="1" xr3:uid="{08180C68-5416-4E57-AA00-97B5965F052B}" name="microsteps"/>
    <tableColumn id="2" xr3:uid="{3DE4AC09-2060-4604-9A6C-F5213FED8EAD}" name="steps / rotation" dataDxfId="8">
      <calculatedColumnFormula>steps_per_rotation*Table1[[#This Row],[microsteps]]</calculatedColumnFormula>
    </tableColumn>
    <tableColumn id="3" xr3:uid="{175AEC1B-30B7-4DCC-A883-1A89C1939194}" name="max rpm" dataDxfId="6">
      <calculatedColumnFormula>30*timer_frequency/Table1[[#This Row],[steps / rotation]]</calculatedColumnFormula>
    </tableColumn>
    <tableColumn id="4" xr3:uid="{B74309B7-C702-4831-A20C-27A88023D53C}" name="mm / sec" dataDxfId="7">
      <calculatedColumnFormula>(max_speed/Table1[[#This Row],[steps / rotation]])/2</calculatedColumnFormula>
    </tableColumn>
    <tableColumn id="5" xr3:uid="{04499365-8D0B-4CDA-A075-024819CAED9E}" name="mm / min" dataDxfId="4">
      <calculatedColumnFormula>Table1[[#This Row],[mm / sec]]*60</calculatedColumnFormula>
    </tableColumn>
    <tableColumn id="6" xr3:uid="{7402215D-56E7-4D8A-B5B2-E9EF810B96E2}" name="steps / mm" dataDxfId="3">
      <calculatedColumnFormula>Table1[[#This Row],[steps / rotation]]/distance_per_rotation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5B1730-3BE6-48FE-845C-F5C1F0469300}" name="Table2" displayName="Table2" ref="I8:M24" totalsRowShown="0">
  <autoFilter ref="I8:M24" xr:uid="{915B1730-3BE6-48FE-845C-F5C1F0469300}"/>
  <tableColumns count="5">
    <tableColumn id="1" xr3:uid="{1259C8AF-3A9C-46F3-9645-4279C3792F82}" name="steps / sec"/>
    <tableColumn id="2" xr3:uid="{CB6516D2-FF63-4A73-859F-D79DD3DF3EAD}" name="rpm" dataDxfId="5">
      <calculatedColumnFormula>60*Table2[[#This Row],[steps / sec]]/(steps_per_rotation*microsteps)</calculatedColumnFormula>
    </tableColumn>
    <tableColumn id="3" xr3:uid="{AFB3A6B9-E3BE-413E-A1B5-10FB67ABD9E4}" name="mm / sec" dataDxfId="2">
      <calculatedColumnFormula>distance_per_rotation*Table2[[#This Row],[rpm]]/60</calculatedColumnFormula>
    </tableColumn>
    <tableColumn id="4" xr3:uid="{8CD55DC3-1185-4739-8549-685333EE21C3}" name="intervals" dataDxfId="1">
      <calculatedColumnFormula>INT((1/Table2[[#This Row],[steps / sec]])*timer_frequency)</calculatedColumnFormula>
    </tableColumn>
    <tableColumn id="5" xr3:uid="{68779AF1-6939-4C73-9256-1A1F8F23EF43}" name="speed" dataDxfId="0">
      <calculatedColumnFormula>timer_frequency*(1/Table2[[#This Row],[intervals]])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5287-F0C3-43F1-9FEC-E87985E2810B}">
  <dimension ref="B2:M24"/>
  <sheetViews>
    <sheetView tabSelected="1" workbookViewId="0">
      <selection activeCell="B2" sqref="B2:C5"/>
    </sheetView>
  </sheetViews>
  <sheetFormatPr defaultRowHeight="14.25" x14ac:dyDescent="0.45"/>
  <cols>
    <col min="2" max="2" width="11.86328125" bestFit="1" customWidth="1"/>
    <col min="3" max="3" width="17" bestFit="1" customWidth="1"/>
    <col min="4" max="4" width="10.59765625" bestFit="1" customWidth="1"/>
    <col min="5" max="5" width="11.19921875" bestFit="1" customWidth="1"/>
    <col min="6" max="6" width="11" bestFit="1" customWidth="1"/>
    <col min="7" max="7" width="12.19921875" bestFit="1" customWidth="1"/>
    <col min="9" max="9" width="11.59765625" bestFit="1" customWidth="1"/>
    <col min="10" max="10" width="10.19921875" bestFit="1" customWidth="1"/>
    <col min="11" max="11" width="10.46484375" bestFit="1" customWidth="1"/>
    <col min="12" max="12" width="10" bestFit="1" customWidth="1"/>
  </cols>
  <sheetData>
    <row r="2" spans="2:13" x14ac:dyDescent="0.45">
      <c r="B2" s="1">
        <v>2</v>
      </c>
      <c r="C2" t="s">
        <v>7</v>
      </c>
    </row>
    <row r="3" spans="2:13" x14ac:dyDescent="0.45">
      <c r="B3">
        <v>200</v>
      </c>
      <c r="C3" t="s">
        <v>3</v>
      </c>
    </row>
    <row r="4" spans="2:13" x14ac:dyDescent="0.45">
      <c r="B4">
        <v>100000</v>
      </c>
      <c r="C4" t="s">
        <v>1</v>
      </c>
      <c r="D4" t="s">
        <v>6</v>
      </c>
    </row>
    <row r="5" spans="2:13" x14ac:dyDescent="0.45">
      <c r="B5">
        <f>B4/2</f>
        <v>50000</v>
      </c>
      <c r="C5" t="s">
        <v>4</v>
      </c>
      <c r="D5" t="s">
        <v>5</v>
      </c>
    </row>
    <row r="7" spans="2:13" x14ac:dyDescent="0.45">
      <c r="I7" s="2">
        <v>16</v>
      </c>
      <c r="J7" s="2" t="s">
        <v>0</v>
      </c>
    </row>
    <row r="8" spans="2:13" x14ac:dyDescent="0.45">
      <c r="B8" t="s">
        <v>0</v>
      </c>
      <c r="C8" t="s">
        <v>2</v>
      </c>
      <c r="D8" t="s">
        <v>9</v>
      </c>
      <c r="E8" t="s">
        <v>8</v>
      </c>
      <c r="F8" t="s">
        <v>10</v>
      </c>
      <c r="G8" t="s">
        <v>13</v>
      </c>
      <c r="I8" t="s">
        <v>11</v>
      </c>
      <c r="J8" t="s">
        <v>12</v>
      </c>
      <c r="K8" t="s">
        <v>8</v>
      </c>
      <c r="L8" t="s">
        <v>15</v>
      </c>
      <c r="M8" t="s">
        <v>14</v>
      </c>
    </row>
    <row r="9" spans="2:13" x14ac:dyDescent="0.45">
      <c r="B9">
        <v>1</v>
      </c>
      <c r="C9">
        <f>steps_per_rotation*Table1[[#This Row],[microsteps]]</f>
        <v>200</v>
      </c>
      <c r="D9" s="3">
        <f>30*timer_frequency/Table1[[#This Row],[steps / rotation]]</f>
        <v>15000</v>
      </c>
      <c r="E9" s="8">
        <f>(max_speed/Table1[[#This Row],[steps / rotation]])/2</f>
        <v>125</v>
      </c>
      <c r="F9" s="4">
        <f>Table1[[#This Row],[mm / sec]]*60</f>
        <v>7500</v>
      </c>
      <c r="G9" s="10">
        <f>Table1[[#This Row],[steps / rotation]]/distance_per_rotation</f>
        <v>100</v>
      </c>
      <c r="I9">
        <v>1</v>
      </c>
      <c r="J9" s="4">
        <f>60*Table2[[#This Row],[steps / sec]]/(steps_per_rotation*microsteps)</f>
        <v>1.8749999999999999E-2</v>
      </c>
      <c r="K9" s="5">
        <f>distance_per_rotation*Table2[[#This Row],[rpm]]/60</f>
        <v>6.2500000000000001E-4</v>
      </c>
      <c r="L9" s="10">
        <f>INT((1/Table2[[#This Row],[steps / sec]])*timer_frequency)</f>
        <v>100000</v>
      </c>
      <c r="M9" s="10">
        <f>timer_frequency*(1/Table2[[#This Row],[intervals]])</f>
        <v>1</v>
      </c>
    </row>
    <row r="10" spans="2:13" x14ac:dyDescent="0.45">
      <c r="B10">
        <v>2</v>
      </c>
      <c r="C10">
        <f>steps_per_rotation*Table1[[#This Row],[microsteps]]</f>
        <v>400</v>
      </c>
      <c r="D10" s="3">
        <f>30*timer_frequency/Table1[[#This Row],[steps / rotation]]</f>
        <v>7500</v>
      </c>
      <c r="E10" s="8">
        <f>(max_speed/Table1[[#This Row],[steps / rotation]])/2</f>
        <v>62.5</v>
      </c>
      <c r="F10" s="4">
        <f>Table1[[#This Row],[mm / sec]]*60</f>
        <v>3750</v>
      </c>
      <c r="G10" s="10">
        <f>Table1[[#This Row],[steps / rotation]]/distance_per_rotation</f>
        <v>200</v>
      </c>
      <c r="I10">
        <v>10</v>
      </c>
      <c r="J10" s="4">
        <f>60*Table2[[#This Row],[steps / sec]]/(steps_per_rotation*microsteps)</f>
        <v>0.1875</v>
      </c>
      <c r="K10" s="5">
        <f>distance_per_rotation*Table2[[#This Row],[rpm]]/60</f>
        <v>6.2500000000000003E-3</v>
      </c>
      <c r="L10" s="10">
        <f>INT((1/Table2[[#This Row],[steps / sec]])*timer_frequency)</f>
        <v>10000</v>
      </c>
      <c r="M10" s="10">
        <f>timer_frequency*(1/Table2[[#This Row],[intervals]])</f>
        <v>10</v>
      </c>
    </row>
    <row r="11" spans="2:13" x14ac:dyDescent="0.45">
      <c r="B11">
        <v>4</v>
      </c>
      <c r="C11">
        <f>steps_per_rotation*Table1[[#This Row],[microsteps]]</f>
        <v>800</v>
      </c>
      <c r="D11" s="3">
        <f>30*timer_frequency/Table1[[#This Row],[steps / rotation]]</f>
        <v>3750</v>
      </c>
      <c r="E11" s="8">
        <f>(max_speed/Table1[[#This Row],[steps / rotation]])/2</f>
        <v>31.25</v>
      </c>
      <c r="F11" s="4">
        <f>Table1[[#This Row],[mm / sec]]*60</f>
        <v>1875</v>
      </c>
      <c r="G11" s="10">
        <f>Table1[[#This Row],[steps / rotation]]/distance_per_rotation</f>
        <v>400</v>
      </c>
      <c r="I11">
        <v>25</v>
      </c>
      <c r="J11" s="4">
        <f>60*Table2[[#This Row],[steps / sec]]/(steps_per_rotation*microsteps)</f>
        <v>0.46875</v>
      </c>
      <c r="K11" s="5">
        <f>distance_per_rotation*Table2[[#This Row],[rpm]]/60</f>
        <v>1.5625E-2</v>
      </c>
      <c r="L11" s="10">
        <f>INT((1/Table2[[#This Row],[steps / sec]])*timer_frequency)</f>
        <v>4000</v>
      </c>
      <c r="M11" s="10">
        <f>timer_frequency*(1/Table2[[#This Row],[intervals]])</f>
        <v>25</v>
      </c>
    </row>
    <row r="12" spans="2:13" x14ac:dyDescent="0.45">
      <c r="B12">
        <v>5</v>
      </c>
      <c r="C12">
        <f>steps_per_rotation*Table1[[#This Row],[microsteps]]</f>
        <v>1000</v>
      </c>
      <c r="D12" s="3">
        <f>30*timer_frequency/Table1[[#This Row],[steps / rotation]]</f>
        <v>3000</v>
      </c>
      <c r="E12" s="8">
        <f>(max_speed/Table1[[#This Row],[steps / rotation]])/2</f>
        <v>25</v>
      </c>
      <c r="F12" s="4">
        <f>Table1[[#This Row],[mm / sec]]*60</f>
        <v>1500</v>
      </c>
      <c r="G12" s="10">
        <f>Table1[[#This Row],[steps / rotation]]/distance_per_rotation</f>
        <v>500</v>
      </c>
      <c r="I12">
        <v>50</v>
      </c>
      <c r="J12" s="4">
        <f>60*Table2[[#This Row],[steps / sec]]/(steps_per_rotation*microsteps)</f>
        <v>0.9375</v>
      </c>
      <c r="K12" s="5">
        <f>distance_per_rotation*Table2[[#This Row],[rpm]]/60</f>
        <v>3.125E-2</v>
      </c>
      <c r="L12" s="10">
        <f>INT((1/Table2[[#This Row],[steps / sec]])*timer_frequency)</f>
        <v>2000</v>
      </c>
      <c r="M12" s="10">
        <f>timer_frequency*(1/Table2[[#This Row],[intervals]])</f>
        <v>50</v>
      </c>
    </row>
    <row r="13" spans="2:13" x14ac:dyDescent="0.45">
      <c r="B13">
        <v>8</v>
      </c>
      <c r="C13">
        <f>steps_per_rotation*Table1[[#This Row],[microsteps]]</f>
        <v>1600</v>
      </c>
      <c r="D13" s="3">
        <f>30*timer_frequency/Table1[[#This Row],[steps / rotation]]</f>
        <v>1875</v>
      </c>
      <c r="E13" s="8">
        <f>(max_speed/Table1[[#This Row],[steps / rotation]])/2</f>
        <v>15.625</v>
      </c>
      <c r="F13" s="4">
        <f>Table1[[#This Row],[mm / sec]]*60</f>
        <v>937.5</v>
      </c>
      <c r="G13" s="10">
        <f>Table1[[#This Row],[steps / rotation]]/distance_per_rotation</f>
        <v>800</v>
      </c>
      <c r="I13">
        <v>75</v>
      </c>
      <c r="J13" s="4">
        <f>60*Table2[[#This Row],[steps / sec]]/(steps_per_rotation*microsteps)</f>
        <v>1.40625</v>
      </c>
      <c r="K13" s="5">
        <f>distance_per_rotation*Table2[[#This Row],[rpm]]/60</f>
        <v>4.6875E-2</v>
      </c>
      <c r="L13" s="10">
        <f>INT((1/Table2[[#This Row],[steps / sec]])*timer_frequency)</f>
        <v>1333</v>
      </c>
      <c r="M13" s="10">
        <f>timer_frequency*(1/Table2[[#This Row],[intervals]])</f>
        <v>75.018754688672175</v>
      </c>
    </row>
    <row r="14" spans="2:13" x14ac:dyDescent="0.45">
      <c r="B14">
        <v>10</v>
      </c>
      <c r="C14">
        <f>steps_per_rotation*Table1[[#This Row],[microsteps]]</f>
        <v>2000</v>
      </c>
      <c r="D14" s="3">
        <f>30*timer_frequency/Table1[[#This Row],[steps / rotation]]</f>
        <v>1500</v>
      </c>
      <c r="E14" s="8">
        <f>(max_speed/Table1[[#This Row],[steps / rotation]])/2</f>
        <v>12.5</v>
      </c>
      <c r="F14" s="4">
        <f>Table1[[#This Row],[mm / sec]]*60</f>
        <v>750</v>
      </c>
      <c r="G14" s="10">
        <f>Table1[[#This Row],[steps / rotation]]/distance_per_rotation</f>
        <v>1000</v>
      </c>
      <c r="I14">
        <v>100</v>
      </c>
      <c r="J14" s="4">
        <f>60*Table2[[#This Row],[steps / sec]]/(steps_per_rotation*microsteps)</f>
        <v>1.875</v>
      </c>
      <c r="K14" s="5">
        <f>distance_per_rotation*Table2[[#This Row],[rpm]]/60</f>
        <v>6.25E-2</v>
      </c>
      <c r="L14" s="10">
        <f>INT((1/Table2[[#This Row],[steps / sec]])*timer_frequency)</f>
        <v>1000</v>
      </c>
      <c r="M14" s="10">
        <f>timer_frequency*(1/Table2[[#This Row],[intervals]])</f>
        <v>100</v>
      </c>
    </row>
    <row r="15" spans="2:13" x14ac:dyDescent="0.45">
      <c r="B15" s="2">
        <v>16</v>
      </c>
      <c r="C15" s="2">
        <f>steps_per_rotation*Table1[[#This Row],[microsteps]]</f>
        <v>3200</v>
      </c>
      <c r="D15" s="6">
        <f>30*timer_frequency/Table1[[#This Row],[steps / rotation]]</f>
        <v>937.5</v>
      </c>
      <c r="E15" s="9">
        <f>(max_speed/Table1[[#This Row],[steps / rotation]])/2</f>
        <v>7.8125</v>
      </c>
      <c r="F15" s="7">
        <f>Table1[[#This Row],[mm / sec]]*60</f>
        <v>468.75</v>
      </c>
      <c r="G15" s="11">
        <f>Table1[[#This Row],[steps / rotation]]/distance_per_rotation</f>
        <v>1600</v>
      </c>
      <c r="I15">
        <v>250</v>
      </c>
      <c r="J15" s="4">
        <f>60*Table2[[#This Row],[steps / sec]]/(steps_per_rotation*microsteps)</f>
        <v>4.6875</v>
      </c>
      <c r="K15" s="5">
        <f>distance_per_rotation*Table2[[#This Row],[rpm]]/60</f>
        <v>0.15625</v>
      </c>
      <c r="L15" s="10">
        <f>INT((1/Table2[[#This Row],[steps / sec]])*timer_frequency)</f>
        <v>400</v>
      </c>
      <c r="M15" s="10">
        <f>timer_frequency*(1/Table2[[#This Row],[intervals]])</f>
        <v>250</v>
      </c>
    </row>
    <row r="16" spans="2:13" x14ac:dyDescent="0.45">
      <c r="B16">
        <v>20</v>
      </c>
      <c r="C16">
        <f>steps_per_rotation*Table1[[#This Row],[microsteps]]</f>
        <v>4000</v>
      </c>
      <c r="D16" s="3">
        <f>30*timer_frequency/Table1[[#This Row],[steps / rotation]]</f>
        <v>750</v>
      </c>
      <c r="E16" s="8">
        <f>(max_speed/Table1[[#This Row],[steps / rotation]])/2</f>
        <v>6.25</v>
      </c>
      <c r="F16" s="4">
        <f>Table1[[#This Row],[mm / sec]]*60</f>
        <v>375</v>
      </c>
      <c r="G16" s="10">
        <f>Table1[[#This Row],[steps / rotation]]/distance_per_rotation</f>
        <v>2000</v>
      </c>
      <c r="I16">
        <v>500</v>
      </c>
      <c r="J16" s="4">
        <f>60*Table2[[#This Row],[steps / sec]]/(steps_per_rotation*microsteps)</f>
        <v>9.375</v>
      </c>
      <c r="K16" s="5">
        <f>distance_per_rotation*Table2[[#This Row],[rpm]]/60</f>
        <v>0.3125</v>
      </c>
      <c r="L16" s="10">
        <f>INT((1/Table2[[#This Row],[steps / sec]])*timer_frequency)</f>
        <v>200</v>
      </c>
      <c r="M16" s="10">
        <f>timer_frequency*(1/Table2[[#This Row],[intervals]])</f>
        <v>500</v>
      </c>
    </row>
    <row r="17" spans="2:13" x14ac:dyDescent="0.45">
      <c r="B17">
        <v>25</v>
      </c>
      <c r="C17">
        <f>steps_per_rotation*Table1[[#This Row],[microsteps]]</f>
        <v>5000</v>
      </c>
      <c r="D17" s="3">
        <f>30*timer_frequency/Table1[[#This Row],[steps / rotation]]</f>
        <v>600</v>
      </c>
      <c r="E17" s="8">
        <f>(max_speed/Table1[[#This Row],[steps / rotation]])/2</f>
        <v>5</v>
      </c>
      <c r="F17" s="4">
        <f>Table1[[#This Row],[mm / sec]]*60</f>
        <v>300</v>
      </c>
      <c r="G17" s="10">
        <f>Table1[[#This Row],[steps / rotation]]/distance_per_rotation</f>
        <v>2500</v>
      </c>
      <c r="I17">
        <v>750</v>
      </c>
      <c r="J17" s="4">
        <f>60*Table2[[#This Row],[steps / sec]]/(steps_per_rotation*microsteps)</f>
        <v>14.0625</v>
      </c>
      <c r="K17" s="5">
        <f>distance_per_rotation*Table2[[#This Row],[rpm]]/60</f>
        <v>0.46875</v>
      </c>
      <c r="L17" s="10">
        <f>INT((1/Table2[[#This Row],[steps / sec]])*timer_frequency)</f>
        <v>133</v>
      </c>
      <c r="M17" s="10">
        <f>timer_frequency*(1/Table2[[#This Row],[intervals]])</f>
        <v>751.87969924812023</v>
      </c>
    </row>
    <row r="18" spans="2:13" x14ac:dyDescent="0.45">
      <c r="B18">
        <v>32</v>
      </c>
      <c r="C18">
        <f>steps_per_rotation*Table1[[#This Row],[microsteps]]</f>
        <v>6400</v>
      </c>
      <c r="D18" s="3">
        <f>30*timer_frequency/Table1[[#This Row],[steps / rotation]]</f>
        <v>468.75</v>
      </c>
      <c r="E18" s="8">
        <f>(max_speed/Table1[[#This Row],[steps / rotation]])/2</f>
        <v>3.90625</v>
      </c>
      <c r="F18" s="4">
        <f>Table1[[#This Row],[mm / sec]]*60</f>
        <v>234.375</v>
      </c>
      <c r="G18" s="10">
        <f>Table1[[#This Row],[steps / rotation]]/distance_per_rotation</f>
        <v>3200</v>
      </c>
      <c r="I18">
        <v>1000</v>
      </c>
      <c r="J18" s="4">
        <f>60*Table2[[#This Row],[steps / sec]]/(steps_per_rotation*microsteps)</f>
        <v>18.75</v>
      </c>
      <c r="K18" s="5">
        <f>distance_per_rotation*Table2[[#This Row],[rpm]]/60</f>
        <v>0.625</v>
      </c>
      <c r="L18" s="10">
        <f>INT((1/Table2[[#This Row],[steps / sec]])*timer_frequency)</f>
        <v>100</v>
      </c>
      <c r="M18" s="10">
        <f>timer_frequency*(1/Table2[[#This Row],[intervals]])</f>
        <v>1000</v>
      </c>
    </row>
    <row r="19" spans="2:13" x14ac:dyDescent="0.45">
      <c r="B19">
        <v>40</v>
      </c>
      <c r="C19">
        <f>steps_per_rotation*Table1[[#This Row],[microsteps]]</f>
        <v>8000</v>
      </c>
      <c r="D19" s="3">
        <f>30*timer_frequency/Table1[[#This Row],[steps / rotation]]</f>
        <v>375</v>
      </c>
      <c r="E19" s="8">
        <f>(max_speed/Table1[[#This Row],[steps / rotation]])/2</f>
        <v>3.125</v>
      </c>
      <c r="F19" s="4">
        <f>Table1[[#This Row],[mm / sec]]*60</f>
        <v>187.5</v>
      </c>
      <c r="G19" s="10">
        <f>Table1[[#This Row],[steps / rotation]]/distance_per_rotation</f>
        <v>4000</v>
      </c>
      <c r="I19">
        <v>2500</v>
      </c>
      <c r="J19" s="4">
        <f>60*Table2[[#This Row],[steps / sec]]/(steps_per_rotation*microsteps)</f>
        <v>46.875</v>
      </c>
      <c r="K19" s="5">
        <f>distance_per_rotation*Table2[[#This Row],[rpm]]/60</f>
        <v>1.5625</v>
      </c>
      <c r="L19" s="10">
        <f>INT((1/Table2[[#This Row],[steps / sec]])*timer_frequency)</f>
        <v>40</v>
      </c>
      <c r="M19" s="10">
        <f>timer_frequency*(1/Table2[[#This Row],[intervals]])</f>
        <v>2500</v>
      </c>
    </row>
    <row r="20" spans="2:13" x14ac:dyDescent="0.45">
      <c r="B20">
        <v>50</v>
      </c>
      <c r="C20">
        <f>steps_per_rotation*Table1[[#This Row],[microsteps]]</f>
        <v>10000</v>
      </c>
      <c r="D20" s="3">
        <f>30*timer_frequency/Table1[[#This Row],[steps / rotation]]</f>
        <v>300</v>
      </c>
      <c r="E20" s="8">
        <f>(max_speed/Table1[[#This Row],[steps / rotation]])/2</f>
        <v>2.5</v>
      </c>
      <c r="F20" s="4">
        <f>Table1[[#This Row],[mm / sec]]*60</f>
        <v>150</v>
      </c>
      <c r="G20" s="10">
        <f>Table1[[#This Row],[steps / rotation]]/distance_per_rotation</f>
        <v>5000</v>
      </c>
      <c r="I20">
        <v>5000</v>
      </c>
      <c r="J20" s="4">
        <f>60*Table2[[#This Row],[steps / sec]]/(steps_per_rotation*microsteps)</f>
        <v>93.75</v>
      </c>
      <c r="K20" s="5">
        <f>distance_per_rotation*Table2[[#This Row],[rpm]]/60</f>
        <v>3.125</v>
      </c>
      <c r="L20" s="10">
        <f>INT((1/Table2[[#This Row],[steps / sec]])*timer_frequency)</f>
        <v>20</v>
      </c>
      <c r="M20" s="10">
        <f>timer_frequency*(1/Table2[[#This Row],[intervals]])</f>
        <v>5000</v>
      </c>
    </row>
    <row r="21" spans="2:13" x14ac:dyDescent="0.45">
      <c r="B21">
        <v>64</v>
      </c>
      <c r="C21">
        <f>steps_per_rotation*Table1[[#This Row],[microsteps]]</f>
        <v>12800</v>
      </c>
      <c r="D21" s="3">
        <f>30*timer_frequency/Table1[[#This Row],[steps / rotation]]</f>
        <v>234.375</v>
      </c>
      <c r="E21" s="8">
        <f>(max_speed/Table1[[#This Row],[steps / rotation]])/2</f>
        <v>1.953125</v>
      </c>
      <c r="F21" s="4">
        <f>Table1[[#This Row],[mm / sec]]*60</f>
        <v>117.1875</v>
      </c>
      <c r="G21" s="10">
        <f>Table1[[#This Row],[steps / rotation]]/distance_per_rotation</f>
        <v>6400</v>
      </c>
      <c r="I21">
        <v>7500</v>
      </c>
      <c r="J21" s="4">
        <f>60*Table2[[#This Row],[steps / sec]]/(steps_per_rotation*microsteps)</f>
        <v>140.625</v>
      </c>
      <c r="K21" s="5">
        <f>distance_per_rotation*Table2[[#This Row],[rpm]]/60</f>
        <v>4.6875</v>
      </c>
      <c r="L21" s="10">
        <f>INT((1/Table2[[#This Row],[steps / sec]])*timer_frequency)</f>
        <v>13</v>
      </c>
      <c r="M21" s="10">
        <f>timer_frequency*(1/Table2[[#This Row],[intervals]])</f>
        <v>7692.3076923076924</v>
      </c>
    </row>
    <row r="22" spans="2:13" x14ac:dyDescent="0.45">
      <c r="B22">
        <v>100</v>
      </c>
      <c r="C22">
        <f>steps_per_rotation*Table1[[#This Row],[microsteps]]</f>
        <v>20000</v>
      </c>
      <c r="D22" s="3">
        <f>30*timer_frequency/Table1[[#This Row],[steps / rotation]]</f>
        <v>150</v>
      </c>
      <c r="E22" s="8">
        <f>(max_speed/Table1[[#This Row],[steps / rotation]])/2</f>
        <v>1.25</v>
      </c>
      <c r="F22" s="4">
        <f>Table1[[#This Row],[mm / sec]]*60</f>
        <v>75</v>
      </c>
      <c r="G22" s="10">
        <f>Table1[[#This Row],[steps / rotation]]/distance_per_rotation</f>
        <v>10000</v>
      </c>
      <c r="I22">
        <v>10000</v>
      </c>
      <c r="J22" s="4">
        <f>60*Table2[[#This Row],[steps / sec]]/(steps_per_rotation*microsteps)</f>
        <v>187.5</v>
      </c>
      <c r="K22" s="5">
        <f>distance_per_rotation*Table2[[#This Row],[rpm]]/60</f>
        <v>6.25</v>
      </c>
      <c r="L22" s="10">
        <f>INT((1/Table2[[#This Row],[steps / sec]])*timer_frequency)</f>
        <v>10</v>
      </c>
      <c r="M22" s="10">
        <f>timer_frequency*(1/Table2[[#This Row],[intervals]])</f>
        <v>10000</v>
      </c>
    </row>
    <row r="23" spans="2:13" x14ac:dyDescent="0.45">
      <c r="B23">
        <v>125</v>
      </c>
      <c r="C23">
        <f>steps_per_rotation*Table1[[#This Row],[microsteps]]</f>
        <v>25000</v>
      </c>
      <c r="D23" s="3">
        <f>30*timer_frequency/Table1[[#This Row],[steps / rotation]]</f>
        <v>120</v>
      </c>
      <c r="E23" s="8">
        <f>(max_speed/Table1[[#This Row],[steps / rotation]])/2</f>
        <v>1</v>
      </c>
      <c r="F23" s="4">
        <f>Table1[[#This Row],[mm / sec]]*60</f>
        <v>60</v>
      </c>
      <c r="G23" s="10">
        <f>Table1[[#This Row],[steps / rotation]]/distance_per_rotation</f>
        <v>12500</v>
      </c>
      <c r="I23">
        <v>25000</v>
      </c>
      <c r="J23" s="4">
        <f>60*Table2[[#This Row],[steps / sec]]/(steps_per_rotation*microsteps)</f>
        <v>468.75</v>
      </c>
      <c r="K23" s="5">
        <f>distance_per_rotation*Table2[[#This Row],[rpm]]/60</f>
        <v>15.625</v>
      </c>
      <c r="L23" s="10">
        <f>INT((1/Table2[[#This Row],[steps / sec]])*timer_frequency)</f>
        <v>4</v>
      </c>
      <c r="M23" s="10">
        <f>timer_frequency*(1/Table2[[#This Row],[intervals]])</f>
        <v>25000</v>
      </c>
    </row>
    <row r="24" spans="2:13" x14ac:dyDescent="0.45">
      <c r="B24">
        <v>128</v>
      </c>
      <c r="C24">
        <f>steps_per_rotation*Table1[[#This Row],[microsteps]]</f>
        <v>25600</v>
      </c>
      <c r="D24" s="3">
        <f>30*timer_frequency/Table1[[#This Row],[steps / rotation]]</f>
        <v>117.1875</v>
      </c>
      <c r="E24" s="8">
        <f>(max_speed/Table1[[#This Row],[steps / rotation]])/2</f>
        <v>0.9765625</v>
      </c>
      <c r="F24" s="4">
        <f>Table1[[#This Row],[mm / sec]]*60</f>
        <v>58.59375</v>
      </c>
      <c r="G24" s="10">
        <f>Table1[[#This Row],[steps / rotation]]/distance_per_rotation</f>
        <v>12800</v>
      </c>
      <c r="I24">
        <v>50000</v>
      </c>
      <c r="J24" s="4">
        <f>60*Table2[[#This Row],[steps / sec]]/(steps_per_rotation*microsteps)</f>
        <v>937.5</v>
      </c>
      <c r="K24" s="5">
        <f>distance_per_rotation*Table2[[#This Row],[rpm]]/60</f>
        <v>31.25</v>
      </c>
      <c r="L24" s="10">
        <f>INT((1/Table2[[#This Row],[steps / sec]])*timer_frequency)</f>
        <v>2</v>
      </c>
      <c r="M24" s="10">
        <f>timer_frequency*(1/Table2[[#This Row],[intervals]])</f>
        <v>50000</v>
      </c>
    </row>
  </sheetData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2 5 a j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N u W o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l q N W K I p H u A 4 A A A A R A A A A E w A c A E Z v c m 1 1 b G F z L 1 N l Y 3 R p b 2 4 x L m 0 g o h g A K K A U A A A A A A A A A A A A A A A A A A A A A A A A A A A A K 0 5 N L s n M z 1 M I h t C G 1 g B Q S w E C L Q A U A A I A C A D b l q N W a y T o l a U A A A D 2 A A A A E g A A A A A A A A A A A A A A A A A A A A A A Q 2 9 u Z m l n L 1 B h Y 2 t h Z 2 U u e G 1 s U E s B A i 0 A F A A C A A g A 2 5 a j V g / K 6 a u k A A A A 6 Q A A A B M A A A A A A A A A A A A A A A A A 8 Q A A A F t D b 2 5 0 Z W 5 0 X 1 R 5 c G V z X S 5 4 b W x Q S w E C L Q A U A A I A C A D b l q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D k e R s 3 E N U + q 6 F J U E f g p D A A A A A A C A A A A A A A Q Z g A A A A E A A C A A A A D x n T w T l T X q 0 2 a O R P A N C L v n r Q k C 6 x l y c B 8 W K 7 o e a u E q v w A A A A A O g A A A A A I A A C A A A A C V Y y X B P E S x v V 7 j p 0 l R e b G c 1 t 0 / B Q 3 / Y r 9 t y T i i 5 O A 0 e 1 A A A A B + Z p V 6 3 R x s c t X j a x c U 6 0 Y F l B M N v V X 2 d 3 g L X n v Q 2 X S G I O f b 5 J y M f B + s c + 8 C H h 3 l t 5 D q n O Y X S d a p u F K + G D z q 8 x W x 9 / B j o 2 / f R a H U l 3 I u Z j w o b 0 A A A A A V 7 U U y U k i / l c N 4 k G M Q g L p a M M V 9 9 z v D V U w 8 Z h u v 5 3 t r 6 Q 3 p k q i T l a o E Y I / m V J n X y m K m j 3 N a 9 s F Z X e F J l a / c i + 5 S < / D a t a M a s h u p > 
</file>

<file path=customXml/itemProps1.xml><?xml version="1.0" encoding="utf-8"?>
<ds:datastoreItem xmlns:ds="http://schemas.openxmlformats.org/officeDocument/2006/customXml" ds:itemID="{7D546023-EAED-4BB9-8D83-F8BD8BFA77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distance_per_rotation</vt:lpstr>
      <vt:lpstr>max_speed</vt:lpstr>
      <vt:lpstr>microsteps</vt:lpstr>
      <vt:lpstr>steps_per_rotation</vt:lpstr>
      <vt:lpstr>timer_frequency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Trimmel</dc:creator>
  <cp:lastModifiedBy>Peter Trimmel</cp:lastModifiedBy>
  <dcterms:created xsi:type="dcterms:W3CDTF">2023-05-03T13:43:56Z</dcterms:created>
  <dcterms:modified xsi:type="dcterms:W3CDTF">2023-05-03T17:28:29Z</dcterms:modified>
</cp:coreProperties>
</file>