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UJEY\Desktop\UDC\Proyecto Docente\seguridad en redes\"/>
    </mc:Choice>
  </mc:AlternateContent>
  <bookViews>
    <workbookView xWindow="0" yWindow="0" windowWidth="20490" windowHeight="7050" activeTab="2"/>
  </bookViews>
  <sheets>
    <sheet name="Instrucciones" sheetId="4" r:id="rId1"/>
    <sheet name="CRITERIOS" sheetId="5" r:id="rId2"/>
    <sheet name="Herramienta de Evaluación" sheetId="1" r:id="rId3"/>
    <sheet name="Cumplimiento Dominios" sheetId="2" r:id="rId4"/>
    <sheet name="Cumplimiento de O.C." sheetId="3" r:id="rId5"/>
    <sheet name="Madurez de los Controles" sheetId="7" r:id="rId6"/>
    <sheet name="GRÁFICAS" sheetId="6" r:id="rId7"/>
    <sheet name="ESTADO DE CUMPLIMIENTO X FECHAS" sheetId="8" r:id="rId8"/>
  </sheets>
  <calcPr calcId="162913"/>
</workbook>
</file>

<file path=xl/calcChain.xml><?xml version="1.0" encoding="utf-8"?>
<calcChain xmlns="http://schemas.openxmlformats.org/spreadsheetml/2006/main">
  <c r="E13" i="1" l="1"/>
  <c r="E18" i="1" l="1"/>
  <c r="E82" i="1" l="1"/>
  <c r="E81" i="1"/>
  <c r="E80" i="1"/>
  <c r="E79" i="1"/>
  <c r="E76" i="1"/>
  <c r="E75" i="1"/>
  <c r="E74" i="1"/>
  <c r="E73" i="1"/>
  <c r="E71" i="1"/>
  <c r="E70" i="1"/>
  <c r="E69" i="1"/>
  <c r="E66" i="1"/>
  <c r="D65" i="1" s="1"/>
  <c r="C13" i="3" s="1"/>
  <c r="E64" i="1"/>
  <c r="D63" i="1" s="1"/>
  <c r="E61" i="1"/>
  <c r="E60" i="1"/>
  <c r="E59" i="1"/>
  <c r="E58" i="1"/>
  <c r="E57" i="1"/>
  <c r="E56" i="1"/>
  <c r="E55" i="1"/>
  <c r="E54" i="1"/>
  <c r="E53" i="1"/>
  <c r="E51" i="1"/>
  <c r="E50" i="1"/>
  <c r="E49" i="1"/>
  <c r="E48" i="1"/>
  <c r="E47" i="1"/>
  <c r="E46" i="1"/>
  <c r="E43" i="1"/>
  <c r="E42" i="1"/>
  <c r="E41" i="1"/>
  <c r="E40" i="1"/>
  <c r="E39" i="1"/>
  <c r="E37" i="1"/>
  <c r="E36" i="1"/>
  <c r="E35" i="1"/>
  <c r="E34" i="1"/>
  <c r="E33" i="1"/>
  <c r="E31" i="1"/>
  <c r="E30" i="1"/>
  <c r="E27" i="1"/>
  <c r="E26" i="1"/>
  <c r="E25" i="1"/>
  <c r="E23" i="1"/>
  <c r="E22" i="1"/>
  <c r="E20" i="1"/>
  <c r="E19" i="1"/>
  <c r="E17" i="1"/>
  <c r="E14" i="1"/>
  <c r="H13" i="3" l="1"/>
  <c r="I13" i="3"/>
  <c r="G13" i="3"/>
  <c r="D12" i="1"/>
  <c r="D11" i="1" s="1"/>
  <c r="C3" i="2" s="1"/>
  <c r="C12" i="3"/>
  <c r="D62" i="1"/>
  <c r="D78" i="1"/>
  <c r="D72" i="1"/>
  <c r="C15" i="3" s="1"/>
  <c r="D68" i="1"/>
  <c r="D52" i="1"/>
  <c r="C11" i="3" s="1"/>
  <c r="D45" i="1"/>
  <c r="C10" i="3" s="1"/>
  <c r="D38" i="1"/>
  <c r="C9" i="3" s="1"/>
  <c r="D32" i="1"/>
  <c r="C8" i="3" s="1"/>
  <c r="D29" i="1"/>
  <c r="D24" i="1"/>
  <c r="C6" i="3" s="1"/>
  <c r="D16" i="1"/>
  <c r="D21" i="1"/>
  <c r="C5" i="3" s="1"/>
  <c r="I10" i="3" l="1"/>
  <c r="H10" i="3"/>
  <c r="G10" i="3"/>
  <c r="I11" i="3"/>
  <c r="H11" i="3"/>
  <c r="G11" i="3"/>
  <c r="G8" i="3"/>
  <c r="I8" i="3"/>
  <c r="H8" i="3"/>
  <c r="G9" i="3"/>
  <c r="I9" i="3"/>
  <c r="H9" i="3"/>
  <c r="G15" i="3"/>
  <c r="I15" i="3"/>
  <c r="H15" i="3"/>
  <c r="I6" i="3"/>
  <c r="H6" i="3"/>
  <c r="G6" i="3"/>
  <c r="I12" i="3"/>
  <c r="G12" i="3"/>
  <c r="H12" i="3"/>
  <c r="C7" i="2"/>
  <c r="H5" i="3"/>
  <c r="I5" i="3"/>
  <c r="G5" i="3"/>
  <c r="I3" i="2"/>
  <c r="H3" i="2"/>
  <c r="G3" i="2"/>
  <c r="C7" i="3"/>
  <c r="D28" i="1"/>
  <c r="C5" i="2" s="1"/>
  <c r="C3" i="3"/>
  <c r="C14" i="3"/>
  <c r="D67" i="1"/>
  <c r="C8" i="2" s="1"/>
  <c r="C4" i="3"/>
  <c r="D15" i="1"/>
  <c r="B4" i="7" s="1"/>
  <c r="D77" i="1"/>
  <c r="C16" i="3"/>
  <c r="D44" i="1"/>
  <c r="C6" i="2" s="1"/>
  <c r="B6" i="7" l="1"/>
  <c r="B5" i="7"/>
  <c r="B8" i="7"/>
  <c r="I5" i="2"/>
  <c r="H5" i="2"/>
  <c r="G5" i="2"/>
  <c r="I8" i="2"/>
  <c r="H8" i="2"/>
  <c r="G8" i="2"/>
  <c r="I7" i="3"/>
  <c r="H7" i="3"/>
  <c r="G7" i="3"/>
  <c r="B7" i="7"/>
  <c r="I6" i="2"/>
  <c r="H6" i="2"/>
  <c r="G6" i="2"/>
  <c r="H16" i="3"/>
  <c r="G16" i="3"/>
  <c r="I16" i="3"/>
  <c r="I14" i="3"/>
  <c r="H14" i="3"/>
  <c r="G14" i="3"/>
  <c r="H7" i="2"/>
  <c r="I7" i="2"/>
  <c r="G7" i="2"/>
  <c r="I4" i="3"/>
  <c r="G4" i="3"/>
  <c r="H4" i="3"/>
  <c r="I3" i="3"/>
  <c r="G3" i="3"/>
  <c r="H3" i="3"/>
  <c r="C18" i="3"/>
  <c r="C4" i="2"/>
  <c r="B3" i="7"/>
  <c r="C9" i="2"/>
  <c r="I9" i="2" l="1"/>
  <c r="H9" i="2"/>
  <c r="G9" i="2"/>
  <c r="I4" i="2"/>
  <c r="H4" i="2"/>
  <c r="G4" i="2"/>
  <c r="C12" i="2"/>
  <c r="B10" i="7"/>
</calcChain>
</file>

<file path=xl/sharedStrings.xml><?xml version="1.0" encoding="utf-8"?>
<sst xmlns="http://schemas.openxmlformats.org/spreadsheetml/2006/main" count="408" uniqueCount="168">
  <si>
    <t>Herramienta de Evaluacion y Diagnostico bajo la Norma ISO/IEC 27002:2013</t>
  </si>
  <si>
    <t>Norma</t>
  </si>
  <si>
    <t>Seccion</t>
  </si>
  <si>
    <t>POLITICAS DE SEGURIDAD</t>
  </si>
  <si>
    <t>Directrices de la Dirección en seguridad de la información</t>
  </si>
  <si>
    <t>5.1.1</t>
  </si>
  <si>
    <t>Conjunto de políticas para la seguridad de la información</t>
  </si>
  <si>
    <t>5.1.2</t>
  </si>
  <si>
    <t>Revisión de las políticas para la seguridad de la información</t>
  </si>
  <si>
    <t>GESTION DE ACTIVOS</t>
  </si>
  <si>
    <t>Responsabilidad sobre los Activos</t>
  </si>
  <si>
    <t>8.1.1</t>
  </si>
  <si>
    <t>Inventario de activos.</t>
  </si>
  <si>
    <t>8.1.2</t>
  </si>
  <si>
    <t>Propiedad de los activos.</t>
  </si>
  <si>
    <t>8.1.3</t>
  </si>
  <si>
    <t>Uso aceptable de los activos.</t>
  </si>
  <si>
    <t>8.1.4</t>
  </si>
  <si>
    <t>Devolución de activos.</t>
  </si>
  <si>
    <t>Clasificacion de la Informacion</t>
  </si>
  <si>
    <t>8.2.1</t>
  </si>
  <si>
    <t>Directrices de clasificación.</t>
  </si>
  <si>
    <t>8.2.2</t>
  </si>
  <si>
    <t>Etiquetado y manipulado de la información.</t>
  </si>
  <si>
    <t>Manejo de los soportes de almacenamiento</t>
  </si>
  <si>
    <t>8.3.1</t>
  </si>
  <si>
    <t>Gestión de soportes extraíbles.</t>
  </si>
  <si>
    <t>8.3.2</t>
  </si>
  <si>
    <t>Eliminación de soportes.</t>
  </si>
  <si>
    <t>8.3.3</t>
  </si>
  <si>
    <t>Soportes físicos en tránsito</t>
  </si>
  <si>
    <t>CONTROL DE ACCESO</t>
  </si>
  <si>
    <t>Requisitos de negocio para el control de accesos</t>
  </si>
  <si>
    <t>9.1.1</t>
  </si>
  <si>
    <t>Política de control de accesos.</t>
  </si>
  <si>
    <t>9.1.2</t>
  </si>
  <si>
    <t>Control de acceso a las redes y servicios asociados.</t>
  </si>
  <si>
    <t>Gestión de acceso de usuario.</t>
  </si>
  <si>
    <t>9.2.1</t>
  </si>
  <si>
    <t>Gestión de altas/bajas en el registro de usuarios.</t>
  </si>
  <si>
    <t>9.2.2</t>
  </si>
  <si>
    <t>Gestión de los derechos de acceso asignados a usuarios.</t>
  </si>
  <si>
    <t>9.2.3</t>
  </si>
  <si>
    <t>Gestión de los derechos de acceso con privilegios especiales.</t>
  </si>
  <si>
    <t>9.2.5</t>
  </si>
  <si>
    <t>Revisión de los derechos de acceso de los usuarios.</t>
  </si>
  <si>
    <t>9.2.6</t>
  </si>
  <si>
    <t>Retirada o adaptación de los derechos de acceso</t>
  </si>
  <si>
    <t>Control de acceso a sistemas y aplicaciones</t>
  </si>
  <si>
    <t>9.4.1</t>
  </si>
  <si>
    <t>Restricción del acceso a la información.</t>
  </si>
  <si>
    <t>9.4.2</t>
  </si>
  <si>
    <t>Procedimientos seguros de inicio de sesión.</t>
  </si>
  <si>
    <t>9.4.3</t>
  </si>
  <si>
    <t>Gestión de contraseñas de usuario.</t>
  </si>
  <si>
    <t>9.4.4</t>
  </si>
  <si>
    <t xml:space="preserve">Uso de herramientas de administración de sistemas. </t>
  </si>
  <si>
    <t>9.4.5</t>
  </si>
  <si>
    <t>Control de acceso al código fuente de los programas</t>
  </si>
  <si>
    <t>SEGURIDAD FISICA Y AMBIENTAL</t>
  </si>
  <si>
    <t>Areas Seguras</t>
  </si>
  <si>
    <t>11.1.1</t>
  </si>
  <si>
    <t>Perímetro de seguridad física.</t>
  </si>
  <si>
    <t>11.1.2</t>
  </si>
  <si>
    <t>Controles físicos de entrada.</t>
  </si>
  <si>
    <t>11.1.3</t>
  </si>
  <si>
    <t>Seguridad de oficinas, despachos y recursos.</t>
  </si>
  <si>
    <t>11.1.4</t>
  </si>
  <si>
    <t>11.1.5</t>
  </si>
  <si>
    <t>El trabajo en áreas seguras.</t>
  </si>
  <si>
    <t>11.1.6</t>
  </si>
  <si>
    <t>Áreas de acceso público, carga y descarga</t>
  </si>
  <si>
    <t>Seguridad de los Equipos</t>
  </si>
  <si>
    <t>11.2.1</t>
  </si>
  <si>
    <t>Emplazamiento y protección de equipos.</t>
  </si>
  <si>
    <t>11.2.2</t>
  </si>
  <si>
    <t>Instalaciones de suministro.</t>
  </si>
  <si>
    <t>11.2.3</t>
  </si>
  <si>
    <t>Seguridad del cableado.</t>
  </si>
  <si>
    <t>11.2.4</t>
  </si>
  <si>
    <t>Mantenimiento de los equipos.</t>
  </si>
  <si>
    <t>11.2.5</t>
  </si>
  <si>
    <t>Salida de activos fuera de las dependencias de la empresa.</t>
  </si>
  <si>
    <t>11.2.6</t>
  </si>
  <si>
    <t>Seguridad de los equipos y activos fuera de las instalaciones.</t>
  </si>
  <si>
    <t>11.2.7</t>
  </si>
  <si>
    <t>Reutilización o retirada segura de dispositivos de almacenamiento.</t>
  </si>
  <si>
    <t>11.2.8</t>
  </si>
  <si>
    <t>Equipo informático de usuario desatendido.</t>
  </si>
  <si>
    <t>11.2.9</t>
  </si>
  <si>
    <t>Política de puesto de trabajo despejado y bloqueo de pantalla</t>
  </si>
  <si>
    <t>SEGURIDAD EN LA OPERATIVA</t>
  </si>
  <si>
    <t>Protección contra código malicioso</t>
  </si>
  <si>
    <t>12.2.1</t>
  </si>
  <si>
    <t>Controles contra el código malicioso.</t>
  </si>
  <si>
    <t>Copias de seguridad</t>
  </si>
  <si>
    <t>12.3.1</t>
  </si>
  <si>
    <t>Copias de seguridad de la información</t>
  </si>
  <si>
    <t>SEGURIDAD EN LAS TELECOMUNICACIONES</t>
  </si>
  <si>
    <t>Gestión de la seguridad en las redes.</t>
  </si>
  <si>
    <t>13.1.1</t>
  </si>
  <si>
    <t>Controles de red.</t>
  </si>
  <si>
    <t>13.1.2</t>
  </si>
  <si>
    <t>Mecanismos de seguridad asociados a servicios en red.</t>
  </si>
  <si>
    <t>13.1.3</t>
  </si>
  <si>
    <t>Segregación de redes.</t>
  </si>
  <si>
    <t xml:space="preserve"> Intercambio de información con partes externas.</t>
  </si>
  <si>
    <t>13.2.1</t>
  </si>
  <si>
    <t>Políticas y procedimientos de intercambio de información.</t>
  </si>
  <si>
    <t>13.2.2</t>
  </si>
  <si>
    <t>Acuerdos de intercambio.</t>
  </si>
  <si>
    <t>13.2.3</t>
  </si>
  <si>
    <t>Mensajería electrónica.</t>
  </si>
  <si>
    <t>13.2.4</t>
  </si>
  <si>
    <t>Acuerdos de confidencialidad y secreto</t>
  </si>
  <si>
    <t>ADQUISICIÓN, DESARROLLO Y MANTENIMIENTO DE LOS SISTEMAS 
DE INFORMACIÓN.</t>
  </si>
  <si>
    <t>Seguridad en los procesos de desarrollo y soporte</t>
  </si>
  <si>
    <t>14.2.1</t>
  </si>
  <si>
    <t>Política de desarrollo seguro de software.</t>
  </si>
  <si>
    <t>14.2.6</t>
  </si>
  <si>
    <t>Seguridad en entornos de desarrollo.</t>
  </si>
  <si>
    <t>14.2.8</t>
  </si>
  <si>
    <t>Pruebas de funcionalidad durante el desarrollo de los sistemas.</t>
  </si>
  <si>
    <t>14.2.9</t>
  </si>
  <si>
    <t>Pruebas de aceptación</t>
  </si>
  <si>
    <t>AUDITORIA EN SEGURIDAD DE LA INFORMACIÓN</t>
  </si>
  <si>
    <t>Dominios</t>
  </si>
  <si>
    <t>Cumplimiento General</t>
  </si>
  <si>
    <t>Estado</t>
  </si>
  <si>
    <t>Objetivos de Control</t>
  </si>
  <si>
    <t>Cumplimiento</t>
  </si>
  <si>
    <t>Intercambio de información con partes externas.</t>
  </si>
  <si>
    <t>Políticas de seguridad</t>
  </si>
  <si>
    <t>Gestión de activos</t>
  </si>
  <si>
    <t>Control de acceso</t>
  </si>
  <si>
    <t>Seguridad física y ambiental</t>
  </si>
  <si>
    <t>Seguridad en la operativa</t>
  </si>
  <si>
    <t>Seguridad en las telecomunicaciones</t>
  </si>
  <si>
    <t>Adquisición, desarrollo y mantenimiento de los sistemas de información</t>
  </si>
  <si>
    <t>CRITERIOS DE EVALUACIÓN</t>
  </si>
  <si>
    <t>Bien definido</t>
  </si>
  <si>
    <t>Porcentaje</t>
  </si>
  <si>
    <t>Criterio</t>
  </si>
  <si>
    <t>Descripción</t>
  </si>
  <si>
    <t>No hay controles de seguridad de la información establecidos.</t>
  </si>
  <si>
    <t>No realizado</t>
  </si>
  <si>
    <t>Realizado informalmente</t>
  </si>
  <si>
    <t>Planificado</t>
  </si>
  <si>
    <t>Mejora continua</t>
  </si>
  <si>
    <t>Cuantitativamente controlado</t>
  </si>
  <si>
    <t>Existen procedimientos para llevar a cabo ciertas acciones en determinado momento. Estas prácticas no se adoptaron formalmente y/o no se les hizo seguimiento y/o no se informaron adecuadamente.</t>
  </si>
  <si>
    <t>Los controles de seguridad de la información establecidos son planificados, implementados y repetibles.</t>
  </si>
  <si>
    <t>Los controles de seguridad de la información estan sujetos a verificación para establecer su nivel de efectividad.</t>
  </si>
  <si>
    <t>Los controles de seguridad de la información definidos son periodicamente revisados y actualizados. Estos reflejan una mejora al momento de evaluar el impacto.</t>
  </si>
  <si>
    <t>Para establecer el porcentaje de cumplimiento de cada uno de los controles presentes en el checklist, se tendra en cuenta los niveles de madurez de procesos establecidos en la norma ISO 21827 y los cuales se describen en la siguiente tabla :</t>
  </si>
  <si>
    <t>Los controles de seguridad de la información además de planificados son documentados, aprobados e implementados en toda la organización.</t>
  </si>
  <si>
    <t>Nivel</t>
  </si>
  <si>
    <t>Total de Controles</t>
  </si>
  <si>
    <t>N° controles</t>
  </si>
  <si>
    <t>Protección contra las amenazas externas y ambientales.</t>
  </si>
  <si>
    <t>Porcentaje de Cumplimiento por fechas</t>
  </si>
  <si>
    <t>Bajo</t>
  </si>
  <si>
    <t>Medio</t>
  </si>
  <si>
    <t>Alto</t>
  </si>
  <si>
    <t>fecha 1</t>
  </si>
  <si>
    <t>fecha 2</t>
  </si>
  <si>
    <t>fecha 3</t>
  </si>
  <si>
    <t>fecha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</si>
</sst>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16" x14ac:knownFonts="1">
    <font>
      <sz val="11"/>
      <color theme="1"/>
      <name val="Calibri"/>
      <family val="2"/>
      <scheme val="minor"/>
    </font>
    <font>
      <b/>
      <sz val="12"/>
      <color theme="1"/>
      <name val="Calibri"/>
      <family val="2"/>
      <scheme val="minor"/>
    </font>
    <font>
      <sz val="11"/>
      <color theme="1"/>
      <name val="Arial"/>
      <family val="2"/>
    </font>
    <font>
      <b/>
      <sz val="12"/>
      <color theme="1"/>
      <name val="Arial"/>
      <family val="2"/>
    </font>
    <font>
      <b/>
      <sz val="11"/>
      <color theme="1"/>
      <name val="Arial"/>
      <family val="2"/>
    </font>
    <font>
      <b/>
      <sz val="11"/>
      <color theme="0"/>
      <name val="Arial"/>
      <family val="2"/>
    </font>
    <font>
      <b/>
      <sz val="11"/>
      <color rgb="FFFF0000"/>
      <name val="Arial"/>
      <family val="2"/>
    </font>
    <font>
      <b/>
      <sz val="12"/>
      <color theme="0"/>
      <name val="Arial"/>
      <family val="2"/>
    </font>
    <font>
      <sz val="11"/>
      <name val="Arial"/>
      <family val="2"/>
    </font>
    <font>
      <b/>
      <sz val="14"/>
      <color theme="1"/>
      <name val="Arial"/>
      <family val="2"/>
    </font>
    <font>
      <sz val="14"/>
      <color theme="1"/>
      <name val="Arial"/>
      <family val="2"/>
    </font>
    <font>
      <sz val="12"/>
      <color theme="1"/>
      <name val="Arial"/>
      <family val="2"/>
    </font>
    <font>
      <b/>
      <sz val="20"/>
      <color theme="1"/>
      <name val="Calibri"/>
      <family val="2"/>
      <scheme val="minor"/>
    </font>
    <font>
      <sz val="10"/>
      <color theme="1"/>
      <name val="Arial"/>
      <family val="2"/>
    </font>
    <font>
      <b/>
      <i/>
      <sz val="20"/>
      <color theme="1"/>
      <name val="Arial"/>
      <family val="2"/>
    </font>
    <font>
      <b/>
      <sz val="11"/>
      <color theme="1"/>
      <name val="Calibri"/>
      <family val="2"/>
      <scheme val="minor"/>
    </font>
  </fonts>
  <fills count="9">
    <fill>
      <patternFill patternType="none"/>
    </fill>
    <fill>
      <patternFill patternType="gray125"/>
    </fill>
    <fill>
      <patternFill patternType="solid">
        <fgColor rgb="FFFF0000"/>
        <bgColor indexed="64"/>
      </patternFill>
    </fill>
    <fill>
      <patternFill patternType="solid">
        <fgColor rgb="FF0A3DE0"/>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rgb="FF92D05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s>
  <cellStyleXfs count="1">
    <xf numFmtId="0" fontId="0" fillId="0" borderId="0"/>
  </cellStyleXfs>
  <cellXfs count="127">
    <xf numFmtId="0" fontId="0" fillId="0" borderId="0" xfId="0"/>
    <xf numFmtId="0" fontId="2" fillId="0" borderId="0" xfId="0" applyFont="1"/>
    <xf numFmtId="0" fontId="4" fillId="0" borderId="1" xfId="0" applyFont="1" applyBorder="1" applyAlignment="1">
      <alignment horizontal="center" vertical="center"/>
    </xf>
    <xf numFmtId="0" fontId="0" fillId="0" borderId="0" xfId="0" applyAlignment="1">
      <alignment wrapText="1"/>
    </xf>
    <xf numFmtId="0" fontId="7"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8" fillId="0" borderId="1" xfId="0" applyFont="1" applyFill="1" applyBorder="1" applyAlignment="1">
      <alignment vertical="center" wrapText="1"/>
    </xf>
    <xf numFmtId="0" fontId="2" fillId="0" borderId="0" xfId="0" applyFont="1" applyBorder="1" applyAlignment="1">
      <alignment horizontal="center" vertical="center"/>
    </xf>
    <xf numFmtId="0" fontId="2" fillId="0" borderId="0" xfId="0" applyFont="1" applyBorder="1" applyAlignment="1">
      <alignment vertical="center" wrapText="1"/>
    </xf>
    <xf numFmtId="0" fontId="2" fillId="0" borderId="0" xfId="0" applyFont="1" applyAlignment="1">
      <alignment wrapText="1"/>
    </xf>
    <xf numFmtId="0" fontId="2" fillId="0" borderId="0" xfId="0" applyFont="1" applyAlignment="1">
      <alignment horizontal="center"/>
    </xf>
    <xf numFmtId="0" fontId="0" fillId="0" borderId="15"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wrapText="1"/>
    </xf>
    <xf numFmtId="0" fontId="0" fillId="0" borderId="16" xfId="0" applyFont="1" applyFill="1" applyBorder="1" applyAlignment="1">
      <alignment vertical="center" wrapText="1"/>
    </xf>
    <xf numFmtId="0" fontId="7" fillId="2" borderId="1" xfId="0" applyFont="1" applyFill="1" applyBorder="1" applyAlignment="1">
      <alignment horizontal="center"/>
    </xf>
    <xf numFmtId="0" fontId="2" fillId="0" borderId="11" xfId="0" applyFont="1" applyBorder="1" applyAlignment="1">
      <alignment horizontal="center"/>
    </xf>
    <xf numFmtId="0" fontId="2" fillId="0" borderId="13" xfId="0" applyFont="1" applyBorder="1" applyAlignment="1">
      <alignment horizontal="center"/>
    </xf>
    <xf numFmtId="0" fontId="6" fillId="0" borderId="1" xfId="0" applyFont="1" applyFill="1" applyBorder="1" applyAlignment="1">
      <alignment horizontal="center"/>
    </xf>
    <xf numFmtId="0" fontId="6" fillId="0" borderId="1" xfId="0" applyFont="1" applyBorder="1" applyAlignment="1">
      <alignment horizontal="center" vertical="center"/>
    </xf>
    <xf numFmtId="0" fontId="6" fillId="0" borderId="1" xfId="0" applyFont="1" applyBorder="1" applyAlignment="1">
      <alignment horizontal="center"/>
    </xf>
    <xf numFmtId="0" fontId="6" fillId="0" borderId="1" xfId="0" applyFont="1" applyBorder="1" applyAlignment="1">
      <alignment horizontal="center" wrapText="1"/>
    </xf>
    <xf numFmtId="0" fontId="2" fillId="0" borderId="9" xfId="0" applyFont="1" applyBorder="1" applyAlignment="1">
      <alignment horizontal="center"/>
    </xf>
    <xf numFmtId="0" fontId="2" fillId="0" borderId="10" xfId="0" applyFont="1" applyBorder="1" applyAlignment="1">
      <alignment horizontal="left" vertical="center"/>
    </xf>
    <xf numFmtId="0" fontId="2" fillId="0" borderId="0" xfId="0" applyFont="1" applyBorder="1" applyAlignment="1">
      <alignment horizontal="left" vertical="center"/>
    </xf>
    <xf numFmtId="0" fontId="4" fillId="0" borderId="0" xfId="0" applyFont="1" applyBorder="1" applyAlignment="1">
      <alignment horizontal="left" vertical="center"/>
    </xf>
    <xf numFmtId="0" fontId="2" fillId="0" borderId="14" xfId="0" applyFont="1" applyBorder="1" applyAlignment="1">
      <alignment horizontal="left"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center" vertical="center"/>
    </xf>
    <xf numFmtId="0" fontId="10" fillId="0" borderId="1" xfId="0" applyFont="1" applyBorder="1" applyAlignment="1">
      <alignment horizontal="left" vertical="center"/>
    </xf>
    <xf numFmtId="0" fontId="10" fillId="0" borderId="1" xfId="0" applyFont="1" applyBorder="1" applyAlignment="1">
      <alignment vertical="center" wrapText="1"/>
    </xf>
    <xf numFmtId="0" fontId="10" fillId="0" borderId="1" xfId="0" applyFont="1" applyBorder="1" applyAlignment="1">
      <alignment horizontal="left" vertical="center" wrapText="1"/>
    </xf>
    <xf numFmtId="9" fontId="10" fillId="0" borderId="1" xfId="0" applyNumberFormat="1" applyFont="1" applyBorder="1" applyAlignment="1">
      <alignment horizontal="center" vertical="center"/>
    </xf>
    <xf numFmtId="0" fontId="10" fillId="0" borderId="1" xfId="0" applyFont="1" applyBorder="1" applyAlignment="1">
      <alignment wrapText="1"/>
    </xf>
    <xf numFmtId="0" fontId="2" fillId="0" borderId="1" xfId="0" applyFont="1" applyBorder="1" applyAlignment="1">
      <alignment horizontal="center" vertical="center"/>
    </xf>
    <xf numFmtId="0" fontId="10" fillId="0" borderId="1" xfId="0" applyFont="1" applyFill="1" applyBorder="1" applyAlignment="1">
      <alignment horizontal="left" vertical="center"/>
    </xf>
    <xf numFmtId="0" fontId="0" fillId="0" borderId="0" xfId="0" applyAlignment="1">
      <alignment horizontal="left" vertical="center"/>
    </xf>
    <xf numFmtId="0" fontId="4" fillId="0" borderId="0" xfId="0" applyFont="1" applyAlignment="1">
      <alignment wrapText="1"/>
    </xf>
    <xf numFmtId="9" fontId="4" fillId="0" borderId="1" xfId="0" applyNumberFormat="1" applyFont="1" applyBorder="1" applyAlignment="1">
      <alignment horizontal="center" vertical="center" wrapText="1"/>
    </xf>
    <xf numFmtId="9" fontId="2" fillId="0" borderId="1" xfId="0" applyNumberFormat="1" applyFont="1" applyBorder="1" applyAlignment="1">
      <alignment horizontal="center" vertical="center"/>
    </xf>
    <xf numFmtId="9" fontId="13" fillId="0" borderId="1" xfId="0" applyNumberFormat="1" applyFont="1" applyBorder="1" applyAlignment="1">
      <alignment horizontal="center" vertical="center"/>
    </xf>
    <xf numFmtId="0" fontId="4" fillId="0" borderId="20" xfId="0" applyFont="1" applyBorder="1" applyAlignment="1">
      <alignment wrapText="1"/>
    </xf>
    <xf numFmtId="0" fontId="13" fillId="0" borderId="20" xfId="0" applyFont="1" applyBorder="1" applyAlignment="1">
      <alignment horizontal="left" vertical="center"/>
    </xf>
    <xf numFmtId="0" fontId="13" fillId="0" borderId="20" xfId="0" applyFont="1" applyFill="1" applyBorder="1" applyAlignment="1">
      <alignment horizontal="left" vertical="center"/>
    </xf>
    <xf numFmtId="9" fontId="0" fillId="0" borderId="1" xfId="0" applyNumberFormat="1" applyBorder="1"/>
    <xf numFmtId="0" fontId="9" fillId="4" borderId="1" xfId="0" applyFont="1" applyFill="1" applyBorder="1" applyAlignment="1">
      <alignment horizontal="center" vertical="center"/>
    </xf>
    <xf numFmtId="0" fontId="9" fillId="4" borderId="1" xfId="0" applyFont="1" applyFill="1" applyBorder="1" applyAlignment="1">
      <alignment horizontal="center"/>
    </xf>
    <xf numFmtId="0" fontId="10" fillId="5" borderId="1" xfId="0" applyFont="1" applyFill="1" applyBorder="1" applyAlignment="1">
      <alignment horizontal="left" vertical="center"/>
    </xf>
    <xf numFmtId="164" fontId="9" fillId="0" borderId="1" xfId="0" applyNumberFormat="1" applyFont="1" applyFill="1" applyBorder="1" applyAlignment="1">
      <alignment horizontal="center" vertical="center"/>
    </xf>
    <xf numFmtId="164" fontId="10" fillId="0" borderId="1" xfId="0" applyNumberFormat="1" applyFont="1" applyBorder="1" applyAlignment="1">
      <alignment horizontal="center" vertical="center"/>
    </xf>
    <xf numFmtId="9" fontId="4" fillId="0" borderId="1" xfId="0" applyNumberFormat="1" applyFont="1" applyBorder="1" applyAlignment="1">
      <alignment horizontal="center" vertical="center" wrapText="1"/>
    </xf>
    <xf numFmtId="9" fontId="2" fillId="0" borderId="6" xfId="0" applyNumberFormat="1" applyFont="1" applyBorder="1" applyAlignment="1">
      <alignment horizontal="center" vertical="center"/>
    </xf>
    <xf numFmtId="9" fontId="2" fillId="0" borderId="1" xfId="0" applyNumberFormat="1" applyFont="1" applyBorder="1" applyAlignment="1">
      <alignment horizontal="center" vertical="center"/>
    </xf>
    <xf numFmtId="0" fontId="4" fillId="0" borderId="1" xfId="0" applyFont="1" applyBorder="1" applyAlignment="1">
      <alignment horizontal="center" vertical="center" wrapText="1"/>
    </xf>
    <xf numFmtId="9" fontId="4" fillId="0" borderId="6" xfId="0" applyNumberFormat="1"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6" xfId="0" applyFont="1" applyBorder="1" applyAlignment="1">
      <alignment horizontal="center" vertical="center"/>
    </xf>
    <xf numFmtId="0" fontId="5" fillId="3" borderId="1" xfId="0" applyFont="1" applyFill="1" applyBorder="1" applyAlignment="1">
      <alignment horizontal="center"/>
    </xf>
    <xf numFmtId="0" fontId="4" fillId="0" borderId="6" xfId="0" applyFont="1" applyBorder="1" applyAlignment="1">
      <alignment horizontal="center" vertical="center" wrapText="1"/>
    </xf>
    <xf numFmtId="0" fontId="2" fillId="0" borderId="12" xfId="0" applyFont="1" applyBorder="1" applyAlignment="1">
      <alignment horizontal="left"/>
    </xf>
    <xf numFmtId="0" fontId="2" fillId="0" borderId="6" xfId="0" applyFont="1" applyBorder="1" applyAlignment="1">
      <alignment horizontal="center" vertical="center" wrapText="1"/>
    </xf>
    <xf numFmtId="0" fontId="0" fillId="0" borderId="1" xfId="0" applyBorder="1"/>
    <xf numFmtId="0" fontId="2" fillId="0" borderId="1" xfId="0" applyFont="1" applyBorder="1" applyAlignment="1">
      <alignment wrapText="1"/>
    </xf>
    <xf numFmtId="9" fontId="2" fillId="0" borderId="1" xfId="0" applyNumberFormat="1" applyFont="1" applyBorder="1"/>
    <xf numFmtId="0" fontId="4" fillId="8" borderId="1" xfId="0" applyFont="1" applyFill="1" applyBorder="1" applyAlignment="1">
      <alignment horizontal="center" vertical="center"/>
    </xf>
    <xf numFmtId="0" fontId="15" fillId="7" borderId="1" xfId="0" applyFont="1" applyFill="1" applyBorder="1" applyAlignment="1">
      <alignment horizontal="center"/>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9" fontId="2" fillId="0" borderId="1" xfId="0" applyNumberFormat="1" applyFont="1" applyFill="1" applyBorder="1" applyAlignment="1">
      <alignment horizontal="center"/>
    </xf>
    <xf numFmtId="9" fontId="0" fillId="0" borderId="1" xfId="0" applyNumberFormat="1" applyFont="1" applyBorder="1" applyAlignment="1">
      <alignment horizontal="center"/>
    </xf>
    <xf numFmtId="0" fontId="12" fillId="0" borderId="0" xfId="0" applyFont="1" applyAlignment="1">
      <alignment horizontal="center"/>
    </xf>
    <xf numFmtId="0" fontId="11" fillId="0" borderId="5" xfId="0" applyFont="1" applyBorder="1" applyAlignment="1">
      <alignment horizontal="left" vertical="center" wrapText="1"/>
    </xf>
    <xf numFmtId="0" fontId="6" fillId="0" borderId="3" xfId="0" applyFont="1" applyBorder="1" applyAlignment="1">
      <alignment horizontal="left"/>
    </xf>
    <xf numFmtId="0" fontId="6" fillId="0" borderId="4" xfId="0" applyFont="1" applyBorder="1" applyAlignment="1">
      <alignment horizontal="left"/>
    </xf>
    <xf numFmtId="0" fontId="2" fillId="0" borderId="19" xfId="0" applyFont="1" applyBorder="1" applyAlignment="1">
      <alignment horizontal="left" vertical="center" wrapText="1"/>
    </xf>
    <xf numFmtId="0" fontId="2" fillId="0" borderId="7" xfId="0" applyFont="1" applyBorder="1" applyAlignment="1">
      <alignment horizontal="left" vertical="center" wrapText="1"/>
    </xf>
    <xf numFmtId="9" fontId="4" fillId="0" borderId="3" xfId="0" applyNumberFormat="1" applyFont="1" applyBorder="1" applyAlignment="1">
      <alignment horizontal="center" vertical="center" wrapText="1"/>
    </xf>
    <xf numFmtId="0" fontId="4" fillId="0" borderId="2" xfId="0" applyFont="1" applyBorder="1" applyAlignment="1">
      <alignment horizontal="center" vertical="center" wrapText="1"/>
    </xf>
    <xf numFmtId="9" fontId="4" fillId="0" borderId="2" xfId="0" applyNumberFormat="1" applyFont="1" applyBorder="1" applyAlignment="1">
      <alignment horizontal="center" vertical="center" wrapText="1"/>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xf>
    <xf numFmtId="0" fontId="2"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2" fillId="0" borderId="19" xfId="0" applyFont="1" applyBorder="1" applyAlignment="1">
      <alignment horizontal="left" vertical="center"/>
    </xf>
    <xf numFmtId="0" fontId="2" fillId="0" borderId="7" xfId="0" applyFont="1" applyBorder="1" applyAlignment="1">
      <alignment horizontal="left" vertical="center"/>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5" fillId="3" borderId="3" xfId="0" applyFont="1" applyFill="1" applyBorder="1" applyAlignment="1">
      <alignment horizontal="center"/>
    </xf>
    <xf numFmtId="0" fontId="5" fillId="3" borderId="4" xfId="0" applyFont="1" applyFill="1" applyBorder="1" applyAlignment="1">
      <alignment horizontal="center"/>
    </xf>
    <xf numFmtId="0" fontId="4" fillId="0" borderId="1" xfId="0" applyFont="1" applyBorder="1" applyAlignment="1">
      <alignment horizontal="center"/>
    </xf>
    <xf numFmtId="0" fontId="4" fillId="0" borderId="2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8" xfId="0" applyFont="1" applyBorder="1" applyAlignment="1">
      <alignment horizontal="center" vertical="center" wrapText="1"/>
    </xf>
    <xf numFmtId="0" fontId="14" fillId="0" borderId="11" xfId="0" applyFont="1" applyBorder="1" applyAlignment="1">
      <alignment horizontal="center" vertical="center"/>
    </xf>
    <xf numFmtId="0" fontId="14" fillId="0" borderId="0" xfId="0" applyFont="1" applyBorder="1" applyAlignment="1">
      <alignment horizontal="center" vertical="center"/>
    </xf>
    <xf numFmtId="0" fontId="14" fillId="0" borderId="12" xfId="0" applyFont="1" applyBorder="1" applyAlignment="1">
      <alignment horizontal="center" vertical="center"/>
    </xf>
    <xf numFmtId="0" fontId="9" fillId="0" borderId="11"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2" xfId="0" applyFont="1" applyBorder="1" applyAlignment="1">
      <alignment horizontal="center" vertical="center" wrapText="1"/>
    </xf>
    <xf numFmtId="0" fontId="4" fillId="0" borderId="17" xfId="0" applyFont="1" applyBorder="1" applyAlignment="1">
      <alignment horizontal="left" vertical="center"/>
    </xf>
    <xf numFmtId="0" fontId="4" fillId="0" borderId="18" xfId="0" applyFont="1" applyBorder="1" applyAlignment="1">
      <alignment horizontal="left" vertical="center"/>
    </xf>
    <xf numFmtId="0" fontId="5" fillId="3" borderId="1" xfId="0" applyFont="1" applyFill="1" applyBorder="1" applyAlignment="1">
      <alignment horizontal="center"/>
    </xf>
    <xf numFmtId="0" fontId="6" fillId="0" borderId="3" xfId="0" applyFont="1" applyFill="1" applyBorder="1" applyAlignment="1">
      <alignment horizontal="left" vertical="center"/>
    </xf>
    <xf numFmtId="0" fontId="6" fillId="0" borderId="4" xfId="0" applyFont="1" applyFill="1" applyBorder="1" applyAlignment="1">
      <alignment horizontal="left" vertical="center"/>
    </xf>
    <xf numFmtId="0" fontId="6" fillId="0" borderId="3" xfId="0" applyFont="1" applyBorder="1" applyAlignment="1">
      <alignment horizontal="left" wrapText="1"/>
    </xf>
    <xf numFmtId="0" fontId="6" fillId="0" borderId="4" xfId="0" applyFont="1" applyBorder="1" applyAlignment="1">
      <alignment horizontal="left" wrapText="1"/>
    </xf>
    <xf numFmtId="9" fontId="4" fillId="0" borderId="3" xfId="0" applyNumberFormat="1" applyFont="1" applyBorder="1" applyAlignment="1">
      <alignment horizontal="center" wrapText="1"/>
    </xf>
    <xf numFmtId="9" fontId="4" fillId="0" borderId="2" xfId="0" applyNumberFormat="1" applyFont="1" applyBorder="1" applyAlignment="1">
      <alignment horizontal="center" wrapText="1"/>
    </xf>
    <xf numFmtId="0" fontId="4" fillId="0" borderId="2" xfId="0" applyFont="1" applyBorder="1" applyAlignment="1">
      <alignment horizont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2" fillId="0" borderId="1" xfId="0" applyFont="1" applyBorder="1" applyAlignment="1">
      <alignment horizontal="left" vertical="center" wrapText="1"/>
    </xf>
    <xf numFmtId="0" fontId="4" fillId="6"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left" wrapText="1"/>
    </xf>
    <xf numFmtId="0" fontId="6" fillId="0" borderId="1" xfId="0" applyFont="1" applyBorder="1" applyAlignment="1">
      <alignment horizontal="left"/>
    </xf>
    <xf numFmtId="0" fontId="2" fillId="0" borderId="1" xfId="0" applyFont="1" applyBorder="1" applyAlignment="1">
      <alignment horizontal="left" vertical="center"/>
    </xf>
    <xf numFmtId="0" fontId="6" fillId="0" borderId="1" xfId="0" applyFont="1" applyBorder="1" applyAlignment="1">
      <alignment horizontal="left" vertical="center"/>
    </xf>
    <xf numFmtId="0" fontId="6" fillId="0" borderId="1" xfId="0" applyFont="1" applyFill="1" applyBorder="1" applyAlignment="1">
      <alignment horizontal="left" vertical="center" wrapText="1"/>
    </xf>
  </cellXfs>
  <cellStyles count="1">
    <cellStyle name="Normal" xfId="0" builtinId="0"/>
  </cellStyles>
  <dxfs count="7">
    <dxf>
      <fill>
        <patternFill>
          <bgColor rgb="FFFF0000"/>
        </patternFill>
      </fill>
    </dxf>
    <dxf>
      <fill>
        <patternFill>
          <bgColor rgb="FFFFFF00"/>
        </patternFill>
      </fill>
    </dxf>
    <dxf>
      <fill>
        <patternFill>
          <bgColor theme="6"/>
        </patternFill>
      </fill>
    </dxf>
    <dxf>
      <font>
        <color auto="1"/>
      </font>
      <fill>
        <patternFill>
          <bgColor rgb="FFFF0000"/>
        </patternFill>
      </fill>
    </dxf>
    <dxf>
      <fill>
        <patternFill>
          <bgColor rgb="FFFF0000"/>
        </patternFill>
      </fill>
    </dxf>
    <dxf>
      <fill>
        <patternFill>
          <bgColor rgb="FFFFFF00"/>
        </patternFill>
      </fill>
    </dxf>
    <dxf>
      <fill>
        <patternFill>
          <bgColor theme="6"/>
        </patternFill>
      </fill>
    </dxf>
  </dxfs>
  <tableStyles count="0" defaultTableStyle="TableStyleMedium2" defaultPivotStyle="PivotStyleLight16"/>
  <colors>
    <mruColors>
      <color rgb="FF00CC00"/>
      <color rgb="FF419D59"/>
      <color rgb="FFFFFF00"/>
      <color rgb="FF0A3D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ESTADO DE MADUREZ DE LOS CONTROLES</a:t>
            </a:r>
          </a:p>
        </c:rich>
      </c:tx>
      <c:overlay val="0"/>
    </c:title>
    <c:autoTitleDeleted val="0"/>
    <c:view3D>
      <c:rotX val="30"/>
      <c:rotY val="0"/>
      <c:rAngAx val="0"/>
    </c:view3D>
    <c:floor>
      <c:thickness val="0"/>
    </c:floor>
    <c:sideWall>
      <c:thickness val="0"/>
    </c:sideWall>
    <c:backWall>
      <c:thickness val="0"/>
    </c:backWall>
    <c:plotArea>
      <c:layout/>
      <c:pie3DChart>
        <c:varyColors val="1"/>
        <c:ser>
          <c:idx val="0"/>
          <c:order val="0"/>
          <c:dLbls>
            <c:spPr>
              <a:noFill/>
              <a:ln>
                <a:noFill/>
              </a:ln>
              <a:effectLst/>
            </c:spPr>
            <c:txPr>
              <a:bodyPr/>
              <a:lstStyle/>
              <a:p>
                <a:pPr>
                  <a:defRPr b="1">
                    <a:latin typeface="Arial" panose="020B0604020202020204" pitchFamily="34" charset="0"/>
                    <a:cs typeface="Arial" panose="020B0604020202020204" pitchFamily="34" charset="0"/>
                  </a:defRPr>
                </a:pPr>
                <a:endParaRPr lang="es-CO"/>
              </a:p>
            </c:txPr>
            <c:dLblPos val="bestFit"/>
            <c:showLegendKey val="0"/>
            <c:showVal val="1"/>
            <c:showCatName val="0"/>
            <c:showSerName val="0"/>
            <c:showPercent val="1"/>
            <c:showBubbleSize val="0"/>
            <c:separator>
</c:separator>
            <c:showLeaderLines val="0"/>
            <c:extLst>
              <c:ext xmlns:c15="http://schemas.microsoft.com/office/drawing/2012/chart" uri="{CE6537A1-D6FC-4f65-9D91-7224C49458BB}"/>
            </c:extLst>
          </c:dLbls>
          <c:cat>
            <c:strRef>
              <c:f>'Madurez de los Controles'!$A$3:$A$8</c:f>
              <c:strCache>
                <c:ptCount val="6"/>
                <c:pt idx="0">
                  <c:v>No realizado</c:v>
                </c:pt>
                <c:pt idx="1">
                  <c:v>Realizado informalmente</c:v>
                </c:pt>
                <c:pt idx="2">
                  <c:v>Planificado</c:v>
                </c:pt>
                <c:pt idx="3">
                  <c:v>Bien definido</c:v>
                </c:pt>
                <c:pt idx="4">
                  <c:v>Cuantitativamente controlado</c:v>
                </c:pt>
                <c:pt idx="5">
                  <c:v>Mejora continua</c:v>
                </c:pt>
              </c:strCache>
            </c:strRef>
          </c:cat>
          <c:val>
            <c:numRef>
              <c:f>'Madurez de los Controles'!$B$3:$B$8</c:f>
              <c:numCache>
                <c:formatCode>0;[Red]0</c:formatCode>
                <c:ptCount val="6"/>
                <c:pt idx="0">
                  <c:v>51</c:v>
                </c:pt>
                <c:pt idx="1">
                  <c:v>0</c:v>
                </c:pt>
                <c:pt idx="2">
                  <c:v>0</c:v>
                </c:pt>
                <c:pt idx="3">
                  <c:v>0</c:v>
                </c:pt>
                <c:pt idx="4">
                  <c:v>0</c:v>
                </c:pt>
                <c:pt idx="5">
                  <c:v>0</c:v>
                </c:pt>
              </c:numCache>
            </c:numRef>
          </c:val>
          <c:extLst>
            <c:ext xmlns:c16="http://schemas.microsoft.com/office/drawing/2014/chart" uri="{C3380CC4-5D6E-409C-BE32-E72D297353CC}">
              <c16:uniqueId val="{00000000-9EEF-4975-8E6D-6E42ED6C1C6D}"/>
            </c:ext>
          </c:extLst>
        </c:ser>
        <c:dLbls>
          <c:showLegendKey val="0"/>
          <c:showVal val="1"/>
          <c:showCatName val="0"/>
          <c:showSerName val="0"/>
          <c:showPercent val="0"/>
          <c:showBubbleSize val="0"/>
          <c:showLeaderLines val="0"/>
        </c:dLbls>
      </c:pie3DChart>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800" b="1" i="0" baseline="0">
                <a:effectLst/>
              </a:rPr>
              <a:t>NIVEL DE CUMPLIMIENTO POR DOMINIO</a:t>
            </a:r>
            <a:endParaRPr lang="es-CO">
              <a:effectLst/>
            </a:endParaRPr>
          </a:p>
        </c:rich>
      </c:tx>
      <c:overlay val="0"/>
    </c:title>
    <c:autoTitleDeleted val="0"/>
    <c:view3D>
      <c:rotX val="15"/>
      <c:rotY val="20"/>
      <c:rAngAx val="0"/>
    </c:view3D>
    <c:floor>
      <c:thickness val="0"/>
    </c:floor>
    <c:sideWall>
      <c:thickness val="0"/>
    </c:sideWall>
    <c:backWall>
      <c:thickness val="0"/>
    </c:backWall>
    <c:plotArea>
      <c:layout/>
      <c:bar3DChart>
        <c:barDir val="col"/>
        <c:grouping val="stacked"/>
        <c:varyColors val="0"/>
        <c:ser>
          <c:idx val="0"/>
          <c:order val="0"/>
          <c:tx>
            <c:v>Bajo</c:v>
          </c:tx>
          <c:spPr>
            <a:solidFill>
              <a:srgbClr val="FF0000"/>
            </a:solidFill>
          </c:spPr>
          <c:invertIfNegative val="0"/>
          <c:cat>
            <c:strRef>
              <c:f>'Cumplimiento Dominios'!$F$3:$F$9</c:f>
              <c:strCache>
                <c:ptCount val="7"/>
                <c:pt idx="0">
                  <c:v>Políticas de seguridad</c:v>
                </c:pt>
                <c:pt idx="1">
                  <c:v>Gestión de activos</c:v>
                </c:pt>
                <c:pt idx="2">
                  <c:v>Control de acceso</c:v>
                </c:pt>
                <c:pt idx="3">
                  <c:v>Seguridad física y ambiental</c:v>
                </c:pt>
                <c:pt idx="4">
                  <c:v>Seguridad en la operativa</c:v>
                </c:pt>
                <c:pt idx="5">
                  <c:v>Seguridad en las telecomunicaciones</c:v>
                </c:pt>
                <c:pt idx="6">
                  <c:v>Adquisición, desarrollo y mantenimiento de los sistemas de información</c:v>
                </c:pt>
              </c:strCache>
            </c:strRef>
          </c:cat>
          <c:val>
            <c:numRef>
              <c:f>'Cumplimiento Dominios'!$G$3:$G$9</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2C6A-4FEE-B6E6-8530F3ECF0AD}"/>
            </c:ext>
          </c:extLst>
        </c:ser>
        <c:ser>
          <c:idx val="1"/>
          <c:order val="1"/>
          <c:tx>
            <c:v>Medio</c:v>
          </c:tx>
          <c:spPr>
            <a:solidFill>
              <a:srgbClr val="FFFF00"/>
            </a:solidFill>
          </c:spPr>
          <c:invertIfNegative val="0"/>
          <c:cat>
            <c:strRef>
              <c:f>'Cumplimiento Dominios'!$F$3:$F$9</c:f>
              <c:strCache>
                <c:ptCount val="7"/>
                <c:pt idx="0">
                  <c:v>Políticas de seguridad</c:v>
                </c:pt>
                <c:pt idx="1">
                  <c:v>Gestión de activos</c:v>
                </c:pt>
                <c:pt idx="2">
                  <c:v>Control de acceso</c:v>
                </c:pt>
                <c:pt idx="3">
                  <c:v>Seguridad física y ambiental</c:v>
                </c:pt>
                <c:pt idx="4">
                  <c:v>Seguridad en la operativa</c:v>
                </c:pt>
                <c:pt idx="5">
                  <c:v>Seguridad en las telecomunicaciones</c:v>
                </c:pt>
                <c:pt idx="6">
                  <c:v>Adquisición, desarrollo y mantenimiento de los sistemas de información</c:v>
                </c:pt>
              </c:strCache>
            </c:strRef>
          </c:cat>
          <c:val>
            <c:numRef>
              <c:f>'Cumplimiento Dominios'!$H$3:$H$9</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2C6A-4FEE-B6E6-8530F3ECF0AD}"/>
            </c:ext>
          </c:extLst>
        </c:ser>
        <c:ser>
          <c:idx val="2"/>
          <c:order val="2"/>
          <c:tx>
            <c:v>Alto</c:v>
          </c:tx>
          <c:spPr>
            <a:solidFill>
              <a:schemeClr val="accent3"/>
            </a:solidFill>
          </c:spPr>
          <c:invertIfNegative val="0"/>
          <c:cat>
            <c:strRef>
              <c:f>'Cumplimiento Dominios'!$F$3:$F$9</c:f>
              <c:strCache>
                <c:ptCount val="7"/>
                <c:pt idx="0">
                  <c:v>Políticas de seguridad</c:v>
                </c:pt>
                <c:pt idx="1">
                  <c:v>Gestión de activos</c:v>
                </c:pt>
                <c:pt idx="2">
                  <c:v>Control de acceso</c:v>
                </c:pt>
                <c:pt idx="3">
                  <c:v>Seguridad física y ambiental</c:v>
                </c:pt>
                <c:pt idx="4">
                  <c:v>Seguridad en la operativa</c:v>
                </c:pt>
                <c:pt idx="5">
                  <c:v>Seguridad en las telecomunicaciones</c:v>
                </c:pt>
                <c:pt idx="6">
                  <c:v>Adquisición, desarrollo y mantenimiento de los sistemas de información</c:v>
                </c:pt>
              </c:strCache>
            </c:strRef>
          </c:cat>
          <c:val>
            <c:numRef>
              <c:f>'Cumplimiento Dominios'!$I$3:$I$9</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2C6A-4FEE-B6E6-8530F3ECF0AD}"/>
            </c:ext>
          </c:extLst>
        </c:ser>
        <c:dLbls>
          <c:showLegendKey val="0"/>
          <c:showVal val="0"/>
          <c:showCatName val="0"/>
          <c:showSerName val="0"/>
          <c:showPercent val="0"/>
          <c:showBubbleSize val="0"/>
        </c:dLbls>
        <c:gapWidth val="150"/>
        <c:shape val="box"/>
        <c:axId val="138969088"/>
        <c:axId val="138970624"/>
        <c:axId val="0"/>
      </c:bar3DChart>
      <c:catAx>
        <c:axId val="138969088"/>
        <c:scaling>
          <c:orientation val="minMax"/>
        </c:scaling>
        <c:delete val="0"/>
        <c:axPos val="b"/>
        <c:numFmt formatCode="General" sourceLinked="0"/>
        <c:majorTickMark val="out"/>
        <c:minorTickMark val="none"/>
        <c:tickLblPos val="nextTo"/>
        <c:crossAx val="138970624"/>
        <c:crosses val="autoZero"/>
        <c:auto val="1"/>
        <c:lblAlgn val="ctr"/>
        <c:lblOffset val="100"/>
        <c:noMultiLvlLbl val="0"/>
      </c:catAx>
      <c:valAx>
        <c:axId val="138970624"/>
        <c:scaling>
          <c:orientation val="minMax"/>
        </c:scaling>
        <c:delete val="0"/>
        <c:axPos val="l"/>
        <c:majorGridlines/>
        <c:numFmt formatCode="0%" sourceLinked="1"/>
        <c:majorTickMark val="out"/>
        <c:minorTickMark val="none"/>
        <c:tickLblPos val="nextTo"/>
        <c:crossAx val="138969088"/>
        <c:crosses val="autoZero"/>
        <c:crossBetween val="between"/>
      </c:valAx>
    </c:plotArea>
    <c:legend>
      <c:legendPos val="r"/>
      <c:overlay val="0"/>
      <c:spPr>
        <a:noFill/>
      </c:sp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bar3DChart>
        <c:barDir val="col"/>
        <c:grouping val="stacked"/>
        <c:varyColors val="0"/>
        <c:ser>
          <c:idx val="0"/>
          <c:order val="0"/>
          <c:tx>
            <c:v>Bajo</c:v>
          </c:tx>
          <c:spPr>
            <a:solidFill>
              <a:srgbClr val="FF0000"/>
            </a:solidFill>
          </c:spPr>
          <c:invertIfNegative val="0"/>
          <c:cat>
            <c:strRef>
              <c:f>'Cumplimiento de O.C.'!$F$3:$F$16</c:f>
              <c:strCache>
                <c:ptCount val="14"/>
                <c:pt idx="0">
                  <c:v>Directrices de la Dirección en seguridad de la información</c:v>
                </c:pt>
                <c:pt idx="1">
                  <c:v>Responsabilidad sobre los Activos</c:v>
                </c:pt>
                <c:pt idx="2">
                  <c:v>Clasificacion de la Informacion</c:v>
                </c:pt>
                <c:pt idx="3">
                  <c:v>Manejo de los soportes de almacenamiento</c:v>
                </c:pt>
                <c:pt idx="4">
                  <c:v>Requisitos de negocio para el control de accesos</c:v>
                </c:pt>
                <c:pt idx="5">
                  <c:v>Gestión de acceso de usuario.</c:v>
                </c:pt>
                <c:pt idx="6">
                  <c:v>Control de acceso a sistemas y aplicaciones</c:v>
                </c:pt>
                <c:pt idx="7">
                  <c:v>Areas Seguras</c:v>
                </c:pt>
                <c:pt idx="8">
                  <c:v>Seguridad de los Equipos</c:v>
                </c:pt>
                <c:pt idx="9">
                  <c:v>Protección contra código malicioso</c:v>
                </c:pt>
                <c:pt idx="10">
                  <c:v>Copias de seguridad</c:v>
                </c:pt>
                <c:pt idx="11">
                  <c:v>Gestión de la seguridad en las redes.</c:v>
                </c:pt>
                <c:pt idx="12">
                  <c:v>Intercambio de información con partes externas.</c:v>
                </c:pt>
                <c:pt idx="13">
                  <c:v>Seguridad en los procesos de desarrollo y soporte</c:v>
                </c:pt>
              </c:strCache>
            </c:strRef>
          </c:cat>
          <c:val>
            <c:numRef>
              <c:f>'Cumplimiento de O.C.'!$G$3:$G$16</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0-48B0-4247-A1EA-2158462E7E44}"/>
            </c:ext>
          </c:extLst>
        </c:ser>
        <c:ser>
          <c:idx val="1"/>
          <c:order val="1"/>
          <c:tx>
            <c:v>Medio</c:v>
          </c:tx>
          <c:spPr>
            <a:solidFill>
              <a:srgbClr val="FFFF00"/>
            </a:solidFill>
          </c:spPr>
          <c:invertIfNegative val="0"/>
          <c:cat>
            <c:strRef>
              <c:f>'Cumplimiento de O.C.'!$F$3:$F$16</c:f>
              <c:strCache>
                <c:ptCount val="14"/>
                <c:pt idx="0">
                  <c:v>Directrices de la Dirección en seguridad de la información</c:v>
                </c:pt>
                <c:pt idx="1">
                  <c:v>Responsabilidad sobre los Activos</c:v>
                </c:pt>
                <c:pt idx="2">
                  <c:v>Clasificacion de la Informacion</c:v>
                </c:pt>
                <c:pt idx="3">
                  <c:v>Manejo de los soportes de almacenamiento</c:v>
                </c:pt>
                <c:pt idx="4">
                  <c:v>Requisitos de negocio para el control de accesos</c:v>
                </c:pt>
                <c:pt idx="5">
                  <c:v>Gestión de acceso de usuario.</c:v>
                </c:pt>
                <c:pt idx="6">
                  <c:v>Control de acceso a sistemas y aplicaciones</c:v>
                </c:pt>
                <c:pt idx="7">
                  <c:v>Areas Seguras</c:v>
                </c:pt>
                <c:pt idx="8">
                  <c:v>Seguridad de los Equipos</c:v>
                </c:pt>
                <c:pt idx="9">
                  <c:v>Protección contra código malicioso</c:v>
                </c:pt>
                <c:pt idx="10">
                  <c:v>Copias de seguridad</c:v>
                </c:pt>
                <c:pt idx="11">
                  <c:v>Gestión de la seguridad en las redes.</c:v>
                </c:pt>
                <c:pt idx="12">
                  <c:v>Intercambio de información con partes externas.</c:v>
                </c:pt>
                <c:pt idx="13">
                  <c:v>Seguridad en los procesos de desarrollo y soporte</c:v>
                </c:pt>
              </c:strCache>
            </c:strRef>
          </c:cat>
          <c:val>
            <c:numRef>
              <c:f>'Cumplimiento de O.C.'!$H$3:$H$16</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48B0-4247-A1EA-2158462E7E44}"/>
            </c:ext>
          </c:extLst>
        </c:ser>
        <c:ser>
          <c:idx val="2"/>
          <c:order val="2"/>
          <c:tx>
            <c:v>Alto</c:v>
          </c:tx>
          <c:spPr>
            <a:solidFill>
              <a:schemeClr val="accent3"/>
            </a:solidFill>
          </c:spPr>
          <c:invertIfNegative val="0"/>
          <c:cat>
            <c:strRef>
              <c:f>'Cumplimiento de O.C.'!$F$3:$F$16</c:f>
              <c:strCache>
                <c:ptCount val="14"/>
                <c:pt idx="0">
                  <c:v>Directrices de la Dirección en seguridad de la información</c:v>
                </c:pt>
                <c:pt idx="1">
                  <c:v>Responsabilidad sobre los Activos</c:v>
                </c:pt>
                <c:pt idx="2">
                  <c:v>Clasificacion de la Informacion</c:v>
                </c:pt>
                <c:pt idx="3">
                  <c:v>Manejo de los soportes de almacenamiento</c:v>
                </c:pt>
                <c:pt idx="4">
                  <c:v>Requisitos de negocio para el control de accesos</c:v>
                </c:pt>
                <c:pt idx="5">
                  <c:v>Gestión de acceso de usuario.</c:v>
                </c:pt>
                <c:pt idx="6">
                  <c:v>Control de acceso a sistemas y aplicaciones</c:v>
                </c:pt>
                <c:pt idx="7">
                  <c:v>Areas Seguras</c:v>
                </c:pt>
                <c:pt idx="8">
                  <c:v>Seguridad de los Equipos</c:v>
                </c:pt>
                <c:pt idx="9">
                  <c:v>Protección contra código malicioso</c:v>
                </c:pt>
                <c:pt idx="10">
                  <c:v>Copias de seguridad</c:v>
                </c:pt>
                <c:pt idx="11">
                  <c:v>Gestión de la seguridad en las redes.</c:v>
                </c:pt>
                <c:pt idx="12">
                  <c:v>Intercambio de información con partes externas.</c:v>
                </c:pt>
                <c:pt idx="13">
                  <c:v>Seguridad en los procesos de desarrollo y soporte</c:v>
                </c:pt>
              </c:strCache>
            </c:strRef>
          </c:cat>
          <c:val>
            <c:numRef>
              <c:f>'Cumplimiento de O.C.'!$I$3:$I$16</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48B0-4247-A1EA-2158462E7E44}"/>
            </c:ext>
          </c:extLst>
        </c:ser>
        <c:dLbls>
          <c:showLegendKey val="0"/>
          <c:showVal val="0"/>
          <c:showCatName val="0"/>
          <c:showSerName val="0"/>
          <c:showPercent val="0"/>
          <c:showBubbleSize val="0"/>
        </c:dLbls>
        <c:gapWidth val="150"/>
        <c:shape val="box"/>
        <c:axId val="139275648"/>
        <c:axId val="139281536"/>
        <c:axId val="0"/>
      </c:bar3DChart>
      <c:catAx>
        <c:axId val="139275648"/>
        <c:scaling>
          <c:orientation val="minMax"/>
        </c:scaling>
        <c:delete val="0"/>
        <c:axPos val="b"/>
        <c:numFmt formatCode="General" sourceLinked="0"/>
        <c:majorTickMark val="out"/>
        <c:minorTickMark val="none"/>
        <c:tickLblPos val="nextTo"/>
        <c:crossAx val="139281536"/>
        <c:crosses val="autoZero"/>
        <c:auto val="1"/>
        <c:lblAlgn val="ctr"/>
        <c:lblOffset val="100"/>
        <c:noMultiLvlLbl val="0"/>
      </c:catAx>
      <c:valAx>
        <c:axId val="139281536"/>
        <c:scaling>
          <c:orientation val="minMax"/>
        </c:scaling>
        <c:delete val="0"/>
        <c:axPos val="l"/>
        <c:majorGridlines/>
        <c:numFmt formatCode="0%" sourceLinked="1"/>
        <c:majorTickMark val="out"/>
        <c:minorTickMark val="none"/>
        <c:tickLblPos val="nextTo"/>
        <c:crossAx val="13927564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133350</xdr:colOff>
      <xdr:row>30</xdr:row>
      <xdr:rowOff>19050</xdr:rowOff>
    </xdr:from>
    <xdr:to>
      <xdr:col>9</xdr:col>
      <xdr:colOff>323850</xdr:colOff>
      <xdr:row>51</xdr:row>
      <xdr:rowOff>133350</xdr:rowOff>
    </xdr:to>
    <xdr:graphicFrame macro="">
      <xdr:nvGraphicFramePr>
        <xdr:cNvPr id="4" name="3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190499</xdr:rowOff>
    </xdr:from>
    <xdr:to>
      <xdr:col>10</xdr:col>
      <xdr:colOff>133350</xdr:colOff>
      <xdr:row>28</xdr:row>
      <xdr:rowOff>57150</xdr:rowOff>
    </xdr:to>
    <xdr:graphicFrame macro="">
      <xdr:nvGraphicFramePr>
        <xdr:cNvPr id="5" name="4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761999</xdr:colOff>
      <xdr:row>1</xdr:row>
      <xdr:rowOff>0</xdr:rowOff>
    </xdr:from>
    <xdr:to>
      <xdr:col>22</xdr:col>
      <xdr:colOff>133350</xdr:colOff>
      <xdr:row>28</xdr:row>
      <xdr:rowOff>66676</xdr:rowOff>
    </xdr:to>
    <xdr:graphicFrame macro="">
      <xdr:nvGraphicFramePr>
        <xdr:cNvPr id="6" name="5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topLeftCell="A8" workbookViewId="0">
      <selection activeCell="B11" sqref="B11"/>
    </sheetView>
  </sheetViews>
  <sheetFormatPr baseColWidth="10" defaultRowHeight="15" x14ac:dyDescent="0.25"/>
  <cols>
    <col min="1" max="1" width="20" style="30" customWidth="1"/>
    <col min="2" max="2" width="36.5703125" style="38" bestFit="1" customWidth="1"/>
    <col min="3" max="3" width="43.7109375" customWidth="1"/>
  </cols>
  <sheetData>
    <row r="2" spans="1:3" ht="26.25" x14ac:dyDescent="0.4">
      <c r="A2" s="73" t="s">
        <v>139</v>
      </c>
      <c r="B2" s="73"/>
      <c r="C2" s="73"/>
    </row>
    <row r="3" spans="1:3" ht="56.25" customHeight="1" x14ac:dyDescent="0.25">
      <c r="A3" s="74" t="s">
        <v>154</v>
      </c>
      <c r="B3" s="74"/>
      <c r="C3" s="74"/>
    </row>
    <row r="4" spans="1:3" ht="18" x14ac:dyDescent="0.25">
      <c r="A4" s="47" t="s">
        <v>141</v>
      </c>
      <c r="B4" s="47" t="s">
        <v>142</v>
      </c>
      <c r="C4" s="48" t="s">
        <v>143</v>
      </c>
    </row>
    <row r="5" spans="1:3" ht="36" x14ac:dyDescent="0.25">
      <c r="A5" s="34">
        <v>0</v>
      </c>
      <c r="B5" s="31" t="s">
        <v>145</v>
      </c>
      <c r="C5" s="32" t="s">
        <v>144</v>
      </c>
    </row>
    <row r="6" spans="1:3" ht="126" x14ac:dyDescent="0.25">
      <c r="A6" s="34">
        <v>0.2</v>
      </c>
      <c r="B6" s="31" t="s">
        <v>146</v>
      </c>
      <c r="C6" s="35" t="s">
        <v>150</v>
      </c>
    </row>
    <row r="7" spans="1:3" ht="72" x14ac:dyDescent="0.25">
      <c r="A7" s="34">
        <v>0.4</v>
      </c>
      <c r="B7" s="31" t="s">
        <v>147</v>
      </c>
      <c r="C7" s="33" t="s">
        <v>151</v>
      </c>
    </row>
    <row r="8" spans="1:3" ht="90" x14ac:dyDescent="0.25">
      <c r="A8" s="34">
        <v>0.6</v>
      </c>
      <c r="B8" s="31" t="s">
        <v>140</v>
      </c>
      <c r="C8" s="33" t="s">
        <v>155</v>
      </c>
    </row>
    <row r="9" spans="1:3" ht="72" x14ac:dyDescent="0.25">
      <c r="A9" s="34">
        <v>0.8</v>
      </c>
      <c r="B9" s="37" t="s">
        <v>149</v>
      </c>
      <c r="C9" s="33" t="s">
        <v>152</v>
      </c>
    </row>
    <row r="10" spans="1:3" ht="108" x14ac:dyDescent="0.25">
      <c r="A10" s="34">
        <v>1</v>
      </c>
      <c r="B10" s="31" t="s">
        <v>148</v>
      </c>
      <c r="C10" s="35" t="s">
        <v>153</v>
      </c>
    </row>
  </sheetData>
  <mergeCells count="2">
    <mergeCell ref="A2:C2"/>
    <mergeCell ref="A3: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12" sqref="D12"/>
    </sheetView>
  </sheetViews>
  <sheetFormatPr baseColWidth="10" defaultRowHeight="15" x14ac:dyDescent="0.25"/>
  <cols>
    <col min="1" max="1" width="36.5703125" bestFit="1" customWidth="1"/>
    <col min="2" max="2" width="15.5703125" bestFit="1" customWidth="1"/>
  </cols>
  <sheetData>
    <row r="1" spans="1:2" ht="18" x14ac:dyDescent="0.25">
      <c r="A1" s="47" t="s">
        <v>142</v>
      </c>
      <c r="B1" s="47" t="s">
        <v>141</v>
      </c>
    </row>
    <row r="2" spans="1:2" ht="18" x14ac:dyDescent="0.25">
      <c r="A2" s="31" t="s">
        <v>145</v>
      </c>
      <c r="B2" s="34">
        <v>0</v>
      </c>
    </row>
    <row r="3" spans="1:2" ht="18" x14ac:dyDescent="0.25">
      <c r="A3" s="31" t="s">
        <v>146</v>
      </c>
      <c r="B3" s="34">
        <v>0.2</v>
      </c>
    </row>
    <row r="4" spans="1:2" ht="18" x14ac:dyDescent="0.25">
      <c r="A4" s="31" t="s">
        <v>147</v>
      </c>
      <c r="B4" s="34">
        <v>0.4</v>
      </c>
    </row>
    <row r="5" spans="1:2" ht="18" x14ac:dyDescent="0.25">
      <c r="A5" s="31" t="s">
        <v>140</v>
      </c>
      <c r="B5" s="34">
        <v>0.6</v>
      </c>
    </row>
    <row r="6" spans="1:2" ht="18" x14ac:dyDescent="0.25">
      <c r="A6" s="37" t="s">
        <v>149</v>
      </c>
      <c r="B6" s="34">
        <v>0.8</v>
      </c>
    </row>
    <row r="7" spans="1:2" ht="18" x14ac:dyDescent="0.25">
      <c r="A7" s="31" t="s">
        <v>148</v>
      </c>
      <c r="B7" s="3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abSelected="1" zoomScale="85" zoomScaleNormal="85" workbookViewId="0">
      <selection activeCell="D13" sqref="D13"/>
    </sheetView>
  </sheetViews>
  <sheetFormatPr baseColWidth="10" defaultRowHeight="15" x14ac:dyDescent="0.25"/>
  <cols>
    <col min="1" max="1" width="8.28515625" style="11" customWidth="1"/>
    <col min="2" max="2" width="13.5703125" style="28" customWidth="1"/>
    <col min="3" max="3" width="81.85546875" style="28" customWidth="1"/>
    <col min="4" max="4" width="26.42578125" style="39" bestFit="1" customWidth="1"/>
    <col min="5" max="5" width="11.42578125" style="29"/>
    <col min="6" max="16384" width="11.42578125" style="1"/>
  </cols>
  <sheetData>
    <row r="1" spans="1:5" ht="15" customHeight="1" x14ac:dyDescent="0.2">
      <c r="A1" s="23"/>
      <c r="B1" s="24"/>
      <c r="C1" s="24"/>
      <c r="D1" s="95" t="s">
        <v>139</v>
      </c>
      <c r="E1" s="96"/>
    </row>
    <row r="2" spans="1:5" ht="30" customHeight="1" x14ac:dyDescent="0.2">
      <c r="A2" s="99" t="s">
        <v>125</v>
      </c>
      <c r="B2" s="100"/>
      <c r="C2" s="101"/>
      <c r="D2" s="97"/>
      <c r="E2" s="98"/>
    </row>
    <row r="3" spans="1:5" x14ac:dyDescent="0.25">
      <c r="A3" s="99"/>
      <c r="B3" s="100"/>
      <c r="C3" s="101"/>
      <c r="D3" s="43"/>
      <c r="E3" s="36"/>
    </row>
    <row r="4" spans="1:5" ht="15.75" customHeight="1" x14ac:dyDescent="0.2">
      <c r="A4" s="99"/>
      <c r="B4" s="100"/>
      <c r="C4" s="101"/>
      <c r="D4" s="44" t="s">
        <v>145</v>
      </c>
      <c r="E4" s="42">
        <v>0</v>
      </c>
    </row>
    <row r="5" spans="1:5" ht="14.25" customHeight="1" x14ac:dyDescent="0.2">
      <c r="A5" s="17"/>
      <c r="B5" s="25"/>
      <c r="C5" s="25"/>
      <c r="D5" s="44" t="s">
        <v>146</v>
      </c>
      <c r="E5" s="42">
        <v>0.2</v>
      </c>
    </row>
    <row r="6" spans="1:5" ht="15" customHeight="1" x14ac:dyDescent="0.2">
      <c r="A6" s="102" t="s">
        <v>0</v>
      </c>
      <c r="B6" s="103"/>
      <c r="C6" s="104"/>
      <c r="D6" s="44" t="s">
        <v>147</v>
      </c>
      <c r="E6" s="42">
        <v>0.4</v>
      </c>
    </row>
    <row r="7" spans="1:5" ht="15.75" customHeight="1" x14ac:dyDescent="0.2">
      <c r="A7" s="102"/>
      <c r="B7" s="103"/>
      <c r="C7" s="104"/>
      <c r="D7" s="44" t="s">
        <v>140</v>
      </c>
      <c r="E7" s="42">
        <v>0.6</v>
      </c>
    </row>
    <row r="8" spans="1:5" x14ac:dyDescent="0.2">
      <c r="A8" s="17"/>
      <c r="B8" s="26"/>
      <c r="C8" s="62"/>
      <c r="D8" s="45" t="s">
        <v>149</v>
      </c>
      <c r="E8" s="42">
        <v>0.8</v>
      </c>
    </row>
    <row r="9" spans="1:5" thickBot="1" x14ac:dyDescent="0.25">
      <c r="A9" s="18"/>
      <c r="B9" s="27"/>
      <c r="C9" s="27"/>
      <c r="D9" s="44" t="s">
        <v>148</v>
      </c>
      <c r="E9" s="42">
        <v>1</v>
      </c>
    </row>
    <row r="10" spans="1:5" x14ac:dyDescent="0.25">
      <c r="A10" s="2" t="s">
        <v>1</v>
      </c>
      <c r="B10" s="105" t="s">
        <v>2</v>
      </c>
      <c r="C10" s="106"/>
      <c r="D10" s="94" t="s">
        <v>130</v>
      </c>
      <c r="E10" s="94"/>
    </row>
    <row r="11" spans="1:5" x14ac:dyDescent="0.25">
      <c r="A11" s="60">
        <v>5</v>
      </c>
      <c r="B11" s="107" t="s">
        <v>3</v>
      </c>
      <c r="C11" s="107"/>
      <c r="D11" s="79">
        <f>D12</f>
        <v>0</v>
      </c>
      <c r="E11" s="80"/>
    </row>
    <row r="12" spans="1:5" x14ac:dyDescent="0.25">
      <c r="A12" s="19">
        <v>5.0999999999999996</v>
      </c>
      <c r="B12" s="108" t="s">
        <v>4</v>
      </c>
      <c r="C12" s="109"/>
      <c r="D12" s="112">
        <f>IFERROR(AVERAGE(E13:E14),"")</f>
        <v>0</v>
      </c>
      <c r="E12" s="114"/>
    </row>
    <row r="13" spans="1:5" ht="14.25" customHeight="1" x14ac:dyDescent="0.2">
      <c r="A13" s="59" t="s">
        <v>5</v>
      </c>
      <c r="B13" s="77" t="s">
        <v>6</v>
      </c>
      <c r="C13" s="78"/>
      <c r="D13" s="56" t="s">
        <v>145</v>
      </c>
      <c r="E13" s="53">
        <f>VLOOKUP(D13,CRITERIOS!A2:B7,2,FALSE)</f>
        <v>0</v>
      </c>
    </row>
    <row r="14" spans="1:5" ht="14.25" customHeight="1" x14ac:dyDescent="0.2">
      <c r="A14" s="59" t="s">
        <v>7</v>
      </c>
      <c r="B14" s="77" t="s">
        <v>8</v>
      </c>
      <c r="C14" s="78"/>
      <c r="D14" s="56" t="s">
        <v>145</v>
      </c>
      <c r="E14" s="53">
        <f>VLOOKUP(D14,CRITERIOS!A2:B7,2,FALSE)</f>
        <v>0</v>
      </c>
    </row>
    <row r="15" spans="1:5" x14ac:dyDescent="0.25">
      <c r="A15" s="60">
        <v>8</v>
      </c>
      <c r="B15" s="107" t="s">
        <v>9</v>
      </c>
      <c r="C15" s="107"/>
      <c r="D15" s="79">
        <f>(D16+D21+D24)/3</f>
        <v>0</v>
      </c>
      <c r="E15" s="81"/>
    </row>
    <row r="16" spans="1:5" x14ac:dyDescent="0.25">
      <c r="A16" s="21">
        <v>8.1</v>
      </c>
      <c r="B16" s="86" t="s">
        <v>10</v>
      </c>
      <c r="C16" s="87"/>
      <c r="D16" s="112">
        <f>IFERROR(AVERAGE(E17:E20),"")</f>
        <v>0</v>
      </c>
      <c r="E16" s="113"/>
    </row>
    <row r="17" spans="1:5" ht="14.25" customHeight="1" x14ac:dyDescent="0.2">
      <c r="A17" s="59" t="s">
        <v>11</v>
      </c>
      <c r="B17" s="77" t="s">
        <v>12</v>
      </c>
      <c r="C17" s="78"/>
      <c r="D17" s="56" t="s">
        <v>145</v>
      </c>
      <c r="E17" s="53">
        <f>VLOOKUP(D17,CRITERIOS!A2:B7,2,FALSE)</f>
        <v>0</v>
      </c>
    </row>
    <row r="18" spans="1:5" x14ac:dyDescent="0.2">
      <c r="A18" s="57" t="s">
        <v>13</v>
      </c>
      <c r="B18" s="82" t="s">
        <v>14</v>
      </c>
      <c r="C18" s="83"/>
      <c r="D18" s="52" t="s">
        <v>145</v>
      </c>
      <c r="E18" s="54">
        <f>VLOOKUP(D18,CRITERIOS!A2:B7,2,FALSE)</f>
        <v>0</v>
      </c>
    </row>
    <row r="19" spans="1:5" ht="14.25" customHeight="1" x14ac:dyDescent="0.2">
      <c r="A19" s="59" t="s">
        <v>15</v>
      </c>
      <c r="B19" s="77" t="s">
        <v>16</v>
      </c>
      <c r="C19" s="78"/>
      <c r="D19" s="56" t="s">
        <v>145</v>
      </c>
      <c r="E19" s="53">
        <f>VLOOKUP(D19,CRITERIOS!A2:B7,2,FALSE)</f>
        <v>0</v>
      </c>
    </row>
    <row r="20" spans="1:5" x14ac:dyDescent="0.2">
      <c r="A20" s="57" t="s">
        <v>17</v>
      </c>
      <c r="B20" s="82" t="s">
        <v>18</v>
      </c>
      <c r="C20" s="83"/>
      <c r="D20" s="40" t="s">
        <v>145</v>
      </c>
      <c r="E20" s="41">
        <f>VLOOKUP(D20,CRITERIOS!A2:B7,2,FALSE)</f>
        <v>0</v>
      </c>
    </row>
    <row r="21" spans="1:5" x14ac:dyDescent="0.25">
      <c r="A21" s="21">
        <v>8.1999999999999993</v>
      </c>
      <c r="B21" s="86" t="s">
        <v>19</v>
      </c>
      <c r="C21" s="87"/>
      <c r="D21" s="79">
        <f>IFERROR(AVERAGE(E22:E23),"")</f>
        <v>0</v>
      </c>
      <c r="E21" s="81"/>
    </row>
    <row r="22" spans="1:5" ht="14.25" customHeight="1" x14ac:dyDescent="0.2">
      <c r="A22" s="59" t="s">
        <v>20</v>
      </c>
      <c r="B22" s="88" t="s">
        <v>21</v>
      </c>
      <c r="C22" s="89"/>
      <c r="D22" s="56" t="s">
        <v>145</v>
      </c>
      <c r="E22" s="53">
        <f>VLOOKUP(D22,CRITERIOS!A2:B7,2,FALSE)</f>
        <v>0</v>
      </c>
    </row>
    <row r="23" spans="1:5" x14ac:dyDescent="0.2">
      <c r="A23" s="57" t="s">
        <v>22</v>
      </c>
      <c r="B23" s="82" t="s">
        <v>23</v>
      </c>
      <c r="C23" s="83"/>
      <c r="D23" s="52" t="s">
        <v>145</v>
      </c>
      <c r="E23" s="54">
        <f>VLOOKUP(D23,CRITERIOS!A2:B7,2,FALSE)</f>
        <v>0</v>
      </c>
    </row>
    <row r="24" spans="1:5" x14ac:dyDescent="0.25">
      <c r="A24" s="21">
        <v>8.3000000000000007</v>
      </c>
      <c r="B24" s="75" t="s">
        <v>24</v>
      </c>
      <c r="C24" s="76"/>
      <c r="D24" s="79">
        <f>IFERROR(AVERAGE(E25:E27),"")</f>
        <v>0</v>
      </c>
      <c r="E24" s="81"/>
    </row>
    <row r="25" spans="1:5" ht="14.25" customHeight="1" x14ac:dyDescent="0.2">
      <c r="A25" s="59" t="s">
        <v>25</v>
      </c>
      <c r="B25" s="88" t="s">
        <v>26</v>
      </c>
      <c r="C25" s="89"/>
      <c r="D25" s="56" t="s">
        <v>145</v>
      </c>
      <c r="E25" s="53">
        <f>VLOOKUP(D25,CRITERIOS!A2:B7,2,FALSE)</f>
        <v>0</v>
      </c>
    </row>
    <row r="26" spans="1:5" x14ac:dyDescent="0.2">
      <c r="A26" s="57" t="s">
        <v>27</v>
      </c>
      <c r="B26" s="84" t="s">
        <v>28</v>
      </c>
      <c r="C26" s="85"/>
      <c r="D26" s="52" t="s">
        <v>145</v>
      </c>
      <c r="E26" s="54">
        <f>VLOOKUP(D26,CRITERIOS!A2:B7,2,FALSE)</f>
        <v>0</v>
      </c>
    </row>
    <row r="27" spans="1:5" ht="14.25" customHeight="1" x14ac:dyDescent="0.2">
      <c r="A27" s="59" t="s">
        <v>29</v>
      </c>
      <c r="B27" s="88" t="s">
        <v>30</v>
      </c>
      <c r="C27" s="89"/>
      <c r="D27" s="56" t="s">
        <v>145</v>
      </c>
      <c r="E27" s="53">
        <f>VLOOKUP(D27,CRITERIOS!A2:B7,2,FALSE)</f>
        <v>0</v>
      </c>
    </row>
    <row r="28" spans="1:5" x14ac:dyDescent="0.25">
      <c r="A28" s="60">
        <v>9</v>
      </c>
      <c r="B28" s="92" t="s">
        <v>31</v>
      </c>
      <c r="C28" s="93"/>
      <c r="D28" s="79">
        <f>(D29+D32+D38)/3</f>
        <v>0</v>
      </c>
      <c r="E28" s="81"/>
    </row>
    <row r="29" spans="1:5" x14ac:dyDescent="0.25">
      <c r="A29" s="21">
        <v>9.1</v>
      </c>
      <c r="B29" s="75" t="s">
        <v>32</v>
      </c>
      <c r="C29" s="76"/>
      <c r="D29" s="79">
        <f>IFERROR(AVERAGE(E30:E31),"")</f>
        <v>0</v>
      </c>
      <c r="E29" s="81"/>
    </row>
    <row r="30" spans="1:5" ht="14.25" customHeight="1" x14ac:dyDescent="0.2">
      <c r="A30" s="59" t="s">
        <v>33</v>
      </c>
      <c r="B30" s="77" t="s">
        <v>34</v>
      </c>
      <c r="C30" s="78"/>
      <c r="D30" s="56" t="s">
        <v>145</v>
      </c>
      <c r="E30" s="53">
        <f>VLOOKUP(D30,CRITERIOS!A2:B7,2,FALSE)</f>
        <v>0</v>
      </c>
    </row>
    <row r="31" spans="1:5" x14ac:dyDescent="0.2">
      <c r="A31" s="57" t="s">
        <v>35</v>
      </c>
      <c r="B31" s="82" t="s">
        <v>36</v>
      </c>
      <c r="C31" s="83"/>
      <c r="D31" s="52" t="s">
        <v>145</v>
      </c>
      <c r="E31" s="54">
        <f>VLOOKUP(D31,CRITERIOS!A2:B7,2,FALSE)</f>
        <v>0</v>
      </c>
    </row>
    <row r="32" spans="1:5" x14ac:dyDescent="0.25">
      <c r="A32" s="21">
        <v>9.1999999999999993</v>
      </c>
      <c r="B32" s="75" t="s">
        <v>37</v>
      </c>
      <c r="C32" s="76"/>
      <c r="D32" s="79">
        <f>IFERROR(AVERAGE(E33:E37),"")</f>
        <v>0</v>
      </c>
      <c r="E32" s="81"/>
    </row>
    <row r="33" spans="1:5" x14ac:dyDescent="0.2">
      <c r="A33" s="57" t="s">
        <v>38</v>
      </c>
      <c r="B33" s="82" t="s">
        <v>39</v>
      </c>
      <c r="C33" s="83"/>
      <c r="D33" s="52" t="s">
        <v>145</v>
      </c>
      <c r="E33" s="54">
        <f>VLOOKUP(D33,CRITERIOS!A2:B7,2,FALSE)</f>
        <v>0</v>
      </c>
    </row>
    <row r="34" spans="1:5" x14ac:dyDescent="0.2">
      <c r="A34" s="57" t="s">
        <v>40</v>
      </c>
      <c r="B34" s="82" t="s">
        <v>41</v>
      </c>
      <c r="C34" s="83"/>
      <c r="D34" s="52" t="s">
        <v>145</v>
      </c>
      <c r="E34" s="54">
        <f>VLOOKUP(D34,CRITERIOS!A2:B7,2,FALSE)</f>
        <v>0</v>
      </c>
    </row>
    <row r="35" spans="1:5" x14ac:dyDescent="0.2">
      <c r="A35" s="57" t="s">
        <v>42</v>
      </c>
      <c r="B35" s="82" t="s">
        <v>43</v>
      </c>
      <c r="C35" s="83"/>
      <c r="D35" s="52" t="s">
        <v>145</v>
      </c>
      <c r="E35" s="54">
        <f>VLOOKUP(D35,CRITERIOS!A2:B7,2,FALSE)</f>
        <v>0</v>
      </c>
    </row>
    <row r="36" spans="1:5" ht="14.25" customHeight="1" x14ac:dyDescent="0.2">
      <c r="A36" s="59" t="s">
        <v>44</v>
      </c>
      <c r="B36" s="77" t="s">
        <v>45</v>
      </c>
      <c r="C36" s="78"/>
      <c r="D36" s="56" t="s">
        <v>145</v>
      </c>
      <c r="E36" s="53">
        <f>VLOOKUP(D36,CRITERIOS!A2:B7,2,FALSE)</f>
        <v>0</v>
      </c>
    </row>
    <row r="37" spans="1:5" x14ac:dyDescent="0.2">
      <c r="A37" s="57" t="s">
        <v>46</v>
      </c>
      <c r="B37" s="82" t="s">
        <v>47</v>
      </c>
      <c r="C37" s="83"/>
      <c r="D37" s="52" t="s">
        <v>145</v>
      </c>
      <c r="E37" s="54">
        <f>VLOOKUP(D37,CRITERIOS!A2:B7,2,FALSE)</f>
        <v>0</v>
      </c>
    </row>
    <row r="38" spans="1:5" x14ac:dyDescent="0.25">
      <c r="A38" s="21">
        <v>9.4</v>
      </c>
      <c r="B38" s="75" t="s">
        <v>48</v>
      </c>
      <c r="C38" s="76"/>
      <c r="D38" s="79">
        <f>IFERROR(AVERAGE(E39:E43),"")</f>
        <v>0</v>
      </c>
      <c r="E38" s="81"/>
    </row>
    <row r="39" spans="1:5" x14ac:dyDescent="0.2">
      <c r="A39" s="57" t="s">
        <v>49</v>
      </c>
      <c r="B39" s="82" t="s">
        <v>50</v>
      </c>
      <c r="C39" s="83"/>
      <c r="D39" s="52" t="s">
        <v>145</v>
      </c>
      <c r="E39" s="54">
        <f>VLOOKUP(D39,CRITERIOS!A2:B7,2,FALSE)</f>
        <v>0</v>
      </c>
    </row>
    <row r="40" spans="1:5" x14ac:dyDescent="0.2">
      <c r="A40" s="57" t="s">
        <v>51</v>
      </c>
      <c r="B40" s="82" t="s">
        <v>52</v>
      </c>
      <c r="C40" s="83"/>
      <c r="D40" s="52" t="s">
        <v>145</v>
      </c>
      <c r="E40" s="54">
        <f>VLOOKUP(D40,CRITERIOS!A2:B7,2,FALSE)</f>
        <v>0</v>
      </c>
    </row>
    <row r="41" spans="1:5" x14ac:dyDescent="0.2">
      <c r="A41" s="59" t="s">
        <v>53</v>
      </c>
      <c r="B41" s="77" t="s">
        <v>54</v>
      </c>
      <c r="C41" s="78"/>
      <c r="D41" s="56" t="s">
        <v>145</v>
      </c>
      <c r="E41" s="53">
        <f>VLOOKUP(D41,CRITERIOS!A2:B7,2,FALSE)</f>
        <v>0</v>
      </c>
    </row>
    <row r="42" spans="1:5" x14ac:dyDescent="0.2">
      <c r="A42" s="57" t="s">
        <v>55</v>
      </c>
      <c r="B42" s="82" t="s">
        <v>56</v>
      </c>
      <c r="C42" s="83"/>
      <c r="D42" s="52" t="s">
        <v>145</v>
      </c>
      <c r="E42" s="54">
        <f>VLOOKUP(D42,CRITERIOS!A2:B7,2,FALSE)</f>
        <v>0</v>
      </c>
    </row>
    <row r="43" spans="1:5" x14ac:dyDescent="0.2">
      <c r="A43" s="57" t="s">
        <v>57</v>
      </c>
      <c r="B43" s="82" t="s">
        <v>58</v>
      </c>
      <c r="C43" s="83"/>
      <c r="D43" s="52" t="s">
        <v>145</v>
      </c>
      <c r="E43" s="54">
        <f>VLOOKUP(D43,CRITERIOS!A2:B7,2,FALSE)</f>
        <v>0</v>
      </c>
    </row>
    <row r="44" spans="1:5" x14ac:dyDescent="0.25">
      <c r="A44" s="60">
        <v>11</v>
      </c>
      <c r="B44" s="92" t="s">
        <v>59</v>
      </c>
      <c r="C44" s="93"/>
      <c r="D44" s="79">
        <f>(D45+D52)/2</f>
        <v>0</v>
      </c>
      <c r="E44" s="81"/>
    </row>
    <row r="45" spans="1:5" x14ac:dyDescent="0.25">
      <c r="A45" s="22">
        <v>11.1</v>
      </c>
      <c r="B45" s="110" t="s">
        <v>60</v>
      </c>
      <c r="C45" s="111"/>
      <c r="D45" s="79">
        <f>IFERROR(AVERAGE(E46:E51),"")</f>
        <v>0</v>
      </c>
      <c r="E45" s="81"/>
    </row>
    <row r="46" spans="1:5" x14ac:dyDescent="0.2">
      <c r="A46" s="63" t="s">
        <v>61</v>
      </c>
      <c r="B46" s="77" t="s">
        <v>62</v>
      </c>
      <c r="C46" s="78"/>
      <c r="D46" s="56" t="s">
        <v>145</v>
      </c>
      <c r="E46" s="53">
        <f>VLOOKUP(D46,CRITERIOS!A2:B7,2,FALSE)</f>
        <v>0</v>
      </c>
    </row>
    <row r="47" spans="1:5" x14ac:dyDescent="0.2">
      <c r="A47" s="58" t="s">
        <v>63</v>
      </c>
      <c r="B47" s="82" t="s">
        <v>64</v>
      </c>
      <c r="C47" s="83"/>
      <c r="D47" s="52" t="s">
        <v>145</v>
      </c>
      <c r="E47" s="54">
        <f>VLOOKUP(D47,CRITERIOS!A2:B7,2,FALSE)</f>
        <v>0</v>
      </c>
    </row>
    <row r="48" spans="1:5" x14ac:dyDescent="0.2">
      <c r="A48" s="63" t="s">
        <v>65</v>
      </c>
      <c r="B48" s="77" t="s">
        <v>66</v>
      </c>
      <c r="C48" s="78"/>
      <c r="D48" s="61" t="s">
        <v>145</v>
      </c>
      <c r="E48" s="53">
        <f>VLOOKUP(D48,CRITERIOS!A2:B7,2,FALSE)</f>
        <v>0</v>
      </c>
    </row>
    <row r="49" spans="1:5" x14ac:dyDescent="0.2">
      <c r="A49" s="58" t="s">
        <v>67</v>
      </c>
      <c r="B49" s="82" t="s">
        <v>159</v>
      </c>
      <c r="C49" s="83"/>
      <c r="D49" s="55" t="s">
        <v>145</v>
      </c>
      <c r="E49" s="54">
        <f>VLOOKUP(D49,CRITERIOS!A2:B7,2,FALSE)</f>
        <v>0</v>
      </c>
    </row>
    <row r="50" spans="1:5" ht="14.25" customHeight="1" x14ac:dyDescent="0.2">
      <c r="A50" s="63" t="s">
        <v>68</v>
      </c>
      <c r="B50" s="77" t="s">
        <v>69</v>
      </c>
      <c r="C50" s="78"/>
      <c r="D50" s="61" t="s">
        <v>145</v>
      </c>
      <c r="E50" s="53">
        <f>VLOOKUP(D50,CRITERIOS!A2:B7,2,FALSE)</f>
        <v>0</v>
      </c>
    </row>
    <row r="51" spans="1:5" ht="14.25" customHeight="1" x14ac:dyDescent="0.2">
      <c r="A51" s="63" t="s">
        <v>70</v>
      </c>
      <c r="B51" s="77" t="s">
        <v>71</v>
      </c>
      <c r="C51" s="78"/>
      <c r="D51" s="61" t="s">
        <v>145</v>
      </c>
      <c r="E51" s="53">
        <f>VLOOKUP(D51,CRITERIOS!A2:B7,2,FALSE)</f>
        <v>0</v>
      </c>
    </row>
    <row r="52" spans="1:5" ht="15" customHeight="1" x14ac:dyDescent="0.25">
      <c r="A52" s="22">
        <v>11.2</v>
      </c>
      <c r="B52" s="110" t="s">
        <v>72</v>
      </c>
      <c r="C52" s="111"/>
      <c r="D52" s="112">
        <f>IFERROR(AVERAGE(E53:E61),"")</f>
        <v>0</v>
      </c>
      <c r="E52" s="113"/>
    </row>
    <row r="53" spans="1:5" x14ac:dyDescent="0.2">
      <c r="A53" s="63" t="s">
        <v>73</v>
      </c>
      <c r="B53" s="77" t="s">
        <v>74</v>
      </c>
      <c r="C53" s="78"/>
      <c r="D53" s="61" t="s">
        <v>145</v>
      </c>
      <c r="E53" s="53">
        <f>VLOOKUP(D53,CRITERIOS!A2:B7,2,FALSE)</f>
        <v>0</v>
      </c>
    </row>
    <row r="54" spans="1:5" ht="14.25" customHeight="1" x14ac:dyDescent="0.2">
      <c r="A54" s="63" t="s">
        <v>75</v>
      </c>
      <c r="B54" s="77" t="s">
        <v>76</v>
      </c>
      <c r="C54" s="78"/>
      <c r="D54" s="61" t="s">
        <v>145</v>
      </c>
      <c r="E54" s="53">
        <f>VLOOKUP(D54,CRITERIOS!A2:B7,2,FALSE)</f>
        <v>0</v>
      </c>
    </row>
    <row r="55" spans="1:5" x14ac:dyDescent="0.2">
      <c r="A55" s="63" t="s">
        <v>77</v>
      </c>
      <c r="B55" s="77" t="s">
        <v>78</v>
      </c>
      <c r="C55" s="78"/>
      <c r="D55" s="61" t="s">
        <v>145</v>
      </c>
      <c r="E55" s="53">
        <f>VLOOKUP(D55,CRITERIOS!A2:B7,2,FALSE)</f>
        <v>0</v>
      </c>
    </row>
    <row r="56" spans="1:5" x14ac:dyDescent="0.2">
      <c r="A56" s="58" t="s">
        <v>79</v>
      </c>
      <c r="B56" s="82" t="s">
        <v>80</v>
      </c>
      <c r="C56" s="83"/>
      <c r="D56" s="55" t="s">
        <v>145</v>
      </c>
      <c r="E56" s="54">
        <f>VLOOKUP(D56,CRITERIOS!A2:B7,2,FALSE)</f>
        <v>0</v>
      </c>
    </row>
    <row r="57" spans="1:5" x14ac:dyDescent="0.2">
      <c r="A57" s="63" t="s">
        <v>81</v>
      </c>
      <c r="B57" s="77" t="s">
        <v>82</v>
      </c>
      <c r="C57" s="78"/>
      <c r="D57" s="61" t="s">
        <v>145</v>
      </c>
      <c r="E57" s="53">
        <f>VLOOKUP(D57,CRITERIOS!A2:B7,2,FALSE)</f>
        <v>0</v>
      </c>
    </row>
    <row r="58" spans="1:5" x14ac:dyDescent="0.2">
      <c r="A58" s="63" t="s">
        <v>83</v>
      </c>
      <c r="B58" s="77" t="s">
        <v>84</v>
      </c>
      <c r="C58" s="78"/>
      <c r="D58" s="61" t="s">
        <v>145</v>
      </c>
      <c r="E58" s="53">
        <f>VLOOKUP(D58,CRITERIOS!A2:B7,2,FALSE)</f>
        <v>0</v>
      </c>
    </row>
    <row r="59" spans="1:5" ht="14.25" customHeight="1" x14ac:dyDescent="0.2">
      <c r="A59" s="63" t="s">
        <v>85</v>
      </c>
      <c r="B59" s="77" t="s">
        <v>86</v>
      </c>
      <c r="C59" s="78"/>
      <c r="D59" s="61" t="s">
        <v>145</v>
      </c>
      <c r="E59" s="53">
        <f>VLOOKUP(D59,CRITERIOS!A2:B7,2,FALSE)</f>
        <v>0</v>
      </c>
    </row>
    <row r="60" spans="1:5" ht="14.25" customHeight="1" x14ac:dyDescent="0.2">
      <c r="A60" s="63" t="s">
        <v>87</v>
      </c>
      <c r="B60" s="77" t="s">
        <v>88</v>
      </c>
      <c r="C60" s="78"/>
      <c r="D60" s="61" t="s">
        <v>145</v>
      </c>
      <c r="E60" s="53">
        <f>VLOOKUP(D60,CRITERIOS!A2:B7,2,FALSE)</f>
        <v>0</v>
      </c>
    </row>
    <row r="61" spans="1:5" x14ac:dyDescent="0.2">
      <c r="A61" s="58" t="s">
        <v>89</v>
      </c>
      <c r="B61" s="82" t="s">
        <v>90</v>
      </c>
      <c r="C61" s="83"/>
      <c r="D61" s="55" t="s">
        <v>145</v>
      </c>
      <c r="E61" s="54">
        <f>VLOOKUP(D61,CRITERIOS!A2:B7,2,FALSE)</f>
        <v>0</v>
      </c>
    </row>
    <row r="62" spans="1:5" x14ac:dyDescent="0.25">
      <c r="A62" s="60">
        <v>12</v>
      </c>
      <c r="B62" s="92" t="s">
        <v>91</v>
      </c>
      <c r="C62" s="93"/>
      <c r="D62" s="79">
        <f>(D63+D65)/2</f>
        <v>0</v>
      </c>
      <c r="E62" s="81"/>
    </row>
    <row r="63" spans="1:5" ht="15" customHeight="1" x14ac:dyDescent="0.25">
      <c r="A63" s="21">
        <v>12.2</v>
      </c>
      <c r="B63" s="110" t="s">
        <v>92</v>
      </c>
      <c r="C63" s="111"/>
      <c r="D63" s="79">
        <f>IFERROR(AVERAGE(E64:E64),"")</f>
        <v>0</v>
      </c>
      <c r="E63" s="81"/>
    </row>
    <row r="64" spans="1:5" ht="14.25" customHeight="1" x14ac:dyDescent="0.2">
      <c r="A64" s="59" t="s">
        <v>93</v>
      </c>
      <c r="B64" s="77" t="s">
        <v>94</v>
      </c>
      <c r="C64" s="78"/>
      <c r="D64" s="61" t="s">
        <v>145</v>
      </c>
      <c r="E64" s="53">
        <f>VLOOKUP(D64,CRITERIOS!A2:B7,2,FALSE)</f>
        <v>0</v>
      </c>
    </row>
    <row r="65" spans="1:5" x14ac:dyDescent="0.25">
      <c r="A65" s="21">
        <v>12.3</v>
      </c>
      <c r="B65" s="110" t="s">
        <v>95</v>
      </c>
      <c r="C65" s="111"/>
      <c r="D65" s="79">
        <f>IFERROR(AVERAGE(E66:E66),"")</f>
        <v>0</v>
      </c>
      <c r="E65" s="81"/>
    </row>
    <row r="66" spans="1:5" ht="14.25" customHeight="1" x14ac:dyDescent="0.2">
      <c r="A66" s="59" t="s">
        <v>96</v>
      </c>
      <c r="B66" s="77" t="s">
        <v>97</v>
      </c>
      <c r="C66" s="78"/>
      <c r="D66" s="61" t="s">
        <v>145</v>
      </c>
      <c r="E66" s="53">
        <f>VLOOKUP(D66,CRITERIOS!A2:B7,2,FALSE)</f>
        <v>0</v>
      </c>
    </row>
    <row r="67" spans="1:5" x14ac:dyDescent="0.25">
      <c r="A67" s="60">
        <v>13</v>
      </c>
      <c r="B67" s="92" t="s">
        <v>98</v>
      </c>
      <c r="C67" s="93"/>
      <c r="D67" s="79">
        <f>(D68+D72)/2</f>
        <v>0</v>
      </c>
      <c r="E67" s="81"/>
    </row>
    <row r="68" spans="1:5" x14ac:dyDescent="0.25">
      <c r="A68" s="21">
        <v>13.1</v>
      </c>
      <c r="B68" s="75" t="s">
        <v>99</v>
      </c>
      <c r="C68" s="76"/>
      <c r="D68" s="79">
        <f>IFERROR(AVERAGE(E69:E71),"")</f>
        <v>0</v>
      </c>
      <c r="E68" s="81"/>
    </row>
    <row r="69" spans="1:5" x14ac:dyDescent="0.2">
      <c r="A69" s="57" t="s">
        <v>100</v>
      </c>
      <c r="B69" s="82" t="s">
        <v>101</v>
      </c>
      <c r="C69" s="83"/>
      <c r="D69" s="55" t="s">
        <v>145</v>
      </c>
      <c r="E69" s="54">
        <f>VLOOKUP(D69,CRITERIOS!A2:B7,2,FALSE)</f>
        <v>0</v>
      </c>
    </row>
    <row r="70" spans="1:5" ht="14.25" customHeight="1" x14ac:dyDescent="0.2">
      <c r="A70" s="59" t="s">
        <v>102</v>
      </c>
      <c r="B70" s="77" t="s">
        <v>103</v>
      </c>
      <c r="C70" s="78"/>
      <c r="D70" s="61" t="s">
        <v>145</v>
      </c>
      <c r="E70" s="53">
        <f>VLOOKUP(D70,CRITERIOS!A2:B7,2,FALSE)</f>
        <v>0</v>
      </c>
    </row>
    <row r="71" spans="1:5" x14ac:dyDescent="0.2">
      <c r="A71" s="57" t="s">
        <v>104</v>
      </c>
      <c r="B71" s="82" t="s">
        <v>105</v>
      </c>
      <c r="C71" s="83"/>
      <c r="D71" s="55" t="s">
        <v>145</v>
      </c>
      <c r="E71" s="54">
        <f>VLOOKUP(D71,CRITERIOS!A2:B7,2,FALSE)</f>
        <v>0</v>
      </c>
    </row>
    <row r="72" spans="1:5" ht="15" customHeight="1" x14ac:dyDescent="0.2">
      <c r="A72" s="20">
        <v>13.2</v>
      </c>
      <c r="B72" s="90" t="s">
        <v>106</v>
      </c>
      <c r="C72" s="91"/>
      <c r="D72" s="79">
        <f>IFERROR(AVERAGE(E73:E76),"")</f>
        <v>0</v>
      </c>
      <c r="E72" s="81"/>
    </row>
    <row r="73" spans="1:5" x14ac:dyDescent="0.2">
      <c r="A73" s="59" t="s">
        <v>107</v>
      </c>
      <c r="B73" s="77" t="s">
        <v>108</v>
      </c>
      <c r="C73" s="78"/>
      <c r="D73" s="61" t="s">
        <v>145</v>
      </c>
      <c r="E73" s="53">
        <f>VLOOKUP(D73,CRITERIOS!A2:B7,2,FALSE)</f>
        <v>0</v>
      </c>
    </row>
    <row r="74" spans="1:5" x14ac:dyDescent="0.2">
      <c r="A74" s="57" t="s">
        <v>109</v>
      </c>
      <c r="B74" s="82" t="s">
        <v>110</v>
      </c>
      <c r="C74" s="83"/>
      <c r="D74" s="55" t="s">
        <v>145</v>
      </c>
      <c r="E74" s="54">
        <f>VLOOKUP(D74,CRITERIOS!A2:B7,2,FALSE)</f>
        <v>0</v>
      </c>
    </row>
    <row r="75" spans="1:5" x14ac:dyDescent="0.2">
      <c r="A75" s="57" t="s">
        <v>111</v>
      </c>
      <c r="B75" s="82" t="s">
        <v>112</v>
      </c>
      <c r="C75" s="83"/>
      <c r="D75" s="55" t="s">
        <v>145</v>
      </c>
      <c r="E75" s="54">
        <f>VLOOKUP(D75,CRITERIOS!A2:B7,2,FALSE)</f>
        <v>0</v>
      </c>
    </row>
    <row r="76" spans="1:5" ht="14.25" customHeight="1" x14ac:dyDescent="0.2">
      <c r="A76" s="59" t="s">
        <v>113</v>
      </c>
      <c r="B76" s="77" t="s">
        <v>114</v>
      </c>
      <c r="C76" s="78"/>
      <c r="D76" s="61" t="s">
        <v>145</v>
      </c>
      <c r="E76" s="53">
        <f>VLOOKUP(D76,CRITERIOS!A2:B7,2,FALSE)</f>
        <v>0</v>
      </c>
    </row>
    <row r="77" spans="1:5" x14ac:dyDescent="0.25">
      <c r="A77" s="60">
        <v>14</v>
      </c>
      <c r="B77" s="92" t="s">
        <v>115</v>
      </c>
      <c r="C77" s="93"/>
      <c r="D77" s="79">
        <f>D78</f>
        <v>0</v>
      </c>
      <c r="E77" s="81"/>
    </row>
    <row r="78" spans="1:5" ht="15" customHeight="1" x14ac:dyDescent="0.25">
      <c r="A78" s="20">
        <v>14.2</v>
      </c>
      <c r="B78" s="90" t="s">
        <v>116</v>
      </c>
      <c r="C78" s="91"/>
      <c r="D78" s="112">
        <f>IFERROR(AVERAGE(E79:E82),"")</f>
        <v>0</v>
      </c>
      <c r="E78" s="113"/>
    </row>
    <row r="79" spans="1:5" ht="14.25" customHeight="1" x14ac:dyDescent="0.2">
      <c r="A79" s="59" t="s">
        <v>117</v>
      </c>
      <c r="B79" s="77" t="s">
        <v>118</v>
      </c>
      <c r="C79" s="78"/>
      <c r="D79" s="61" t="s">
        <v>145</v>
      </c>
      <c r="E79" s="53">
        <f>VLOOKUP(D79,CRITERIOS!A2:B7,2,FALSE)</f>
        <v>0</v>
      </c>
    </row>
    <row r="80" spans="1:5" ht="14.25" customHeight="1" x14ac:dyDescent="0.2">
      <c r="A80" s="59" t="s">
        <v>119</v>
      </c>
      <c r="B80" s="77" t="s">
        <v>120</v>
      </c>
      <c r="C80" s="78"/>
      <c r="D80" s="61" t="s">
        <v>145</v>
      </c>
      <c r="E80" s="53">
        <f>VLOOKUP(D80,CRITERIOS!A2:B7,2,FALSE)</f>
        <v>0</v>
      </c>
    </row>
    <row r="81" spans="1:5" x14ac:dyDescent="0.2">
      <c r="A81" s="57" t="s">
        <v>121</v>
      </c>
      <c r="B81" s="82" t="s">
        <v>122</v>
      </c>
      <c r="C81" s="83"/>
      <c r="D81" s="55" t="s">
        <v>145</v>
      </c>
      <c r="E81" s="54">
        <f>VLOOKUP(D81,CRITERIOS!A2:B7,2,FALSE)</f>
        <v>0</v>
      </c>
    </row>
    <row r="82" spans="1:5" x14ac:dyDescent="0.2">
      <c r="A82" s="57" t="s">
        <v>123</v>
      </c>
      <c r="B82" s="82" t="s">
        <v>124</v>
      </c>
      <c r="C82" s="83"/>
      <c r="D82" s="55" t="s">
        <v>145</v>
      </c>
      <c r="E82" s="54">
        <f>VLOOKUP(D82,CRITERIOS!A2:B7,2,FALSE)</f>
        <v>0</v>
      </c>
    </row>
  </sheetData>
  <mergeCells count="98">
    <mergeCell ref="D78:E78"/>
    <mergeCell ref="D77:E77"/>
    <mergeCell ref="B55:C55"/>
    <mergeCell ref="B57:C57"/>
    <mergeCell ref="D12:E12"/>
    <mergeCell ref="D16:E16"/>
    <mergeCell ref="D21:E21"/>
    <mergeCell ref="D24:E24"/>
    <mergeCell ref="D29:E29"/>
    <mergeCell ref="D32:E32"/>
    <mergeCell ref="D38:E38"/>
    <mergeCell ref="D45:E45"/>
    <mergeCell ref="D52:E52"/>
    <mergeCell ref="D63:E63"/>
    <mergeCell ref="D65:E65"/>
    <mergeCell ref="D68:E68"/>
    <mergeCell ref="D72:E72"/>
    <mergeCell ref="B71:C71"/>
    <mergeCell ref="B72:C72"/>
    <mergeCell ref="B44:C44"/>
    <mergeCell ref="B45:C45"/>
    <mergeCell ref="B49:C49"/>
    <mergeCell ref="B52:C52"/>
    <mergeCell ref="B56:C56"/>
    <mergeCell ref="B65:C65"/>
    <mergeCell ref="B69:C69"/>
    <mergeCell ref="B62:C62"/>
    <mergeCell ref="B63:C63"/>
    <mergeCell ref="B61:C61"/>
    <mergeCell ref="B58:C58"/>
    <mergeCell ref="B59:C59"/>
    <mergeCell ref="B60:C60"/>
    <mergeCell ref="B40:C40"/>
    <mergeCell ref="B42:C42"/>
    <mergeCell ref="A2:C4"/>
    <mergeCell ref="A6:C7"/>
    <mergeCell ref="B14:C14"/>
    <mergeCell ref="B17:C17"/>
    <mergeCell ref="B19:C19"/>
    <mergeCell ref="B10:C10"/>
    <mergeCell ref="B11:C11"/>
    <mergeCell ref="B15:C15"/>
    <mergeCell ref="B12:C12"/>
    <mergeCell ref="B13:C13"/>
    <mergeCell ref="B28:C28"/>
    <mergeCell ref="B35:C35"/>
    <mergeCell ref="B36:C36"/>
    <mergeCell ref="D1:E2"/>
    <mergeCell ref="B39:C39"/>
    <mergeCell ref="B38:C38"/>
    <mergeCell ref="B29:C29"/>
    <mergeCell ref="B31:C31"/>
    <mergeCell ref="B32:C32"/>
    <mergeCell ref="B33:C33"/>
    <mergeCell ref="B34:C34"/>
    <mergeCell ref="B64:C64"/>
    <mergeCell ref="B66:C66"/>
    <mergeCell ref="D62:E62"/>
    <mergeCell ref="D67:E67"/>
    <mergeCell ref="D10:E10"/>
    <mergeCell ref="B67:C67"/>
    <mergeCell ref="B18:C18"/>
    <mergeCell ref="B30:C30"/>
    <mergeCell ref="B41:C41"/>
    <mergeCell ref="B46:C46"/>
    <mergeCell ref="B48:C48"/>
    <mergeCell ref="B50:C50"/>
    <mergeCell ref="B43:C43"/>
    <mergeCell ref="B47:C47"/>
    <mergeCell ref="B20:C20"/>
    <mergeCell ref="B37:C37"/>
    <mergeCell ref="B82:C82"/>
    <mergeCell ref="B78:C78"/>
    <mergeCell ref="B81:C81"/>
    <mergeCell ref="B77:C77"/>
    <mergeCell ref="B74:C74"/>
    <mergeCell ref="B75:C75"/>
    <mergeCell ref="B70:C70"/>
    <mergeCell ref="B73:C73"/>
    <mergeCell ref="B76:C76"/>
    <mergeCell ref="B79:C79"/>
    <mergeCell ref="B80:C80"/>
    <mergeCell ref="B68:C68"/>
    <mergeCell ref="B51:C51"/>
    <mergeCell ref="B53:C53"/>
    <mergeCell ref="B54:C54"/>
    <mergeCell ref="D11:E11"/>
    <mergeCell ref="D15:E15"/>
    <mergeCell ref="D28:E28"/>
    <mergeCell ref="D44:E44"/>
    <mergeCell ref="B23:C23"/>
    <mergeCell ref="B24:C24"/>
    <mergeCell ref="B26:C26"/>
    <mergeCell ref="B21:C21"/>
    <mergeCell ref="B22:C22"/>
    <mergeCell ref="B25:C25"/>
    <mergeCell ref="B27:C27"/>
    <mergeCell ref="B16:C16"/>
  </mergeCells>
  <pageMargins left="0.31496062992125984" right="0.31496062992125984" top="0.74803149606299213" bottom="0.74803149606299213" header="0.31496062992125984" footer="0.31496062992125984"/>
  <pageSetup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Instrucciones!$B$5:$B$10</xm:f>
          </x14:formula1>
          <xm:sqref>D64 D66 D13:D14 D17:D20 D22:D23 D25:D27 D30:D31 D33:D37 D39:D43 D46:D51 D53:D61 D69:D71 D73:D76 D79:D82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2"/>
  <sheetViews>
    <sheetView workbookViewId="0">
      <selection activeCell="C3" sqref="C3"/>
    </sheetView>
  </sheetViews>
  <sheetFormatPr baseColWidth="10" defaultRowHeight="14.25" x14ac:dyDescent="0.2"/>
  <cols>
    <col min="1" max="1" width="9.42578125" style="1" customWidth="1"/>
    <col min="2" max="2" width="45.85546875" style="10" customWidth="1"/>
    <col min="3" max="3" width="11.42578125" style="29"/>
    <col min="4" max="5" width="11.42578125" style="1"/>
    <col min="6" max="6" width="43" style="1" customWidth="1"/>
    <col min="7" max="16384" width="11.42578125" style="1"/>
  </cols>
  <sheetData>
    <row r="2" spans="1:9" ht="15.75" x14ac:dyDescent="0.2">
      <c r="A2" s="4" t="s">
        <v>1</v>
      </c>
      <c r="B2" s="5" t="s">
        <v>126</v>
      </c>
      <c r="C2" s="4" t="s">
        <v>128</v>
      </c>
      <c r="F2" s="67" t="s">
        <v>126</v>
      </c>
      <c r="G2" s="67" t="s">
        <v>161</v>
      </c>
      <c r="H2" s="67" t="s">
        <v>162</v>
      </c>
      <c r="I2" s="67" t="s">
        <v>163</v>
      </c>
    </row>
    <row r="3" spans="1:9" x14ac:dyDescent="0.2">
      <c r="A3" s="6">
        <v>5</v>
      </c>
      <c r="B3" s="7" t="s">
        <v>132</v>
      </c>
      <c r="C3" s="41">
        <f>+'Herramienta de Evaluación'!D11</f>
        <v>0</v>
      </c>
      <c r="F3" s="65" t="s">
        <v>132</v>
      </c>
      <c r="G3" s="66">
        <f>IF(C3&lt;=0.3,C3,0)</f>
        <v>0</v>
      </c>
      <c r="H3" s="66">
        <f>IF(AND(C3&gt;=0.31,C3&lt;=0.74),C3,0)</f>
        <v>0</v>
      </c>
      <c r="I3" s="66">
        <f>IF(C3&gt;=0.75,C3,0)</f>
        <v>0</v>
      </c>
    </row>
    <row r="4" spans="1:9" x14ac:dyDescent="0.2">
      <c r="A4" s="6">
        <v>8</v>
      </c>
      <c r="B4" s="7" t="s">
        <v>133</v>
      </c>
      <c r="C4" s="41">
        <f>+'Herramienta de Evaluación'!D15</f>
        <v>0</v>
      </c>
      <c r="F4" s="65" t="s">
        <v>133</v>
      </c>
      <c r="G4" s="66">
        <f t="shared" ref="G4:G9" si="0">IF(C4&lt;=0.3,C4,0)</f>
        <v>0</v>
      </c>
      <c r="H4" s="66">
        <f t="shared" ref="H4:H9" si="1">IF(AND(C4&gt;=0.31,C4&lt;=0.74),C4,0)</f>
        <v>0</v>
      </c>
      <c r="I4" s="66">
        <f t="shared" ref="I4:I9" si="2">IF(C4&gt;=0.75,C4,0)</f>
        <v>0</v>
      </c>
    </row>
    <row r="5" spans="1:9" x14ac:dyDescent="0.2">
      <c r="A5" s="6">
        <v>9</v>
      </c>
      <c r="B5" s="7" t="s">
        <v>134</v>
      </c>
      <c r="C5" s="41">
        <f>+'Herramienta de Evaluación'!D28</f>
        <v>0</v>
      </c>
      <c r="F5" s="65" t="s">
        <v>134</v>
      </c>
      <c r="G5" s="66">
        <f t="shared" si="0"/>
        <v>0</v>
      </c>
      <c r="H5" s="66">
        <f t="shared" si="1"/>
        <v>0</v>
      </c>
      <c r="I5" s="66">
        <f t="shared" si="2"/>
        <v>0</v>
      </c>
    </row>
    <row r="6" spans="1:9" x14ac:dyDescent="0.2">
      <c r="A6" s="6">
        <v>11</v>
      </c>
      <c r="B6" s="7" t="s">
        <v>135</v>
      </c>
      <c r="C6" s="41">
        <f>+'Herramienta de Evaluación'!D44</f>
        <v>0</v>
      </c>
      <c r="F6" s="65" t="s">
        <v>135</v>
      </c>
      <c r="G6" s="66">
        <f t="shared" si="0"/>
        <v>0</v>
      </c>
      <c r="H6" s="66">
        <f t="shared" si="1"/>
        <v>0</v>
      </c>
      <c r="I6" s="66">
        <f t="shared" si="2"/>
        <v>0</v>
      </c>
    </row>
    <row r="7" spans="1:9" x14ac:dyDescent="0.2">
      <c r="A7" s="6">
        <v>12</v>
      </c>
      <c r="B7" s="7" t="s">
        <v>136</v>
      </c>
      <c r="C7" s="41">
        <f>+'Herramienta de Evaluación'!D62</f>
        <v>0</v>
      </c>
      <c r="F7" s="65" t="s">
        <v>136</v>
      </c>
      <c r="G7" s="66">
        <f t="shared" si="0"/>
        <v>0</v>
      </c>
      <c r="H7" s="66">
        <f t="shared" si="1"/>
        <v>0</v>
      </c>
      <c r="I7" s="66">
        <f t="shared" si="2"/>
        <v>0</v>
      </c>
    </row>
    <row r="8" spans="1:9" x14ac:dyDescent="0.2">
      <c r="A8" s="6">
        <v>13</v>
      </c>
      <c r="B8" s="7" t="s">
        <v>137</v>
      </c>
      <c r="C8" s="41">
        <f>+'Herramienta de Evaluación'!D67</f>
        <v>0</v>
      </c>
      <c r="F8" s="65" t="s">
        <v>137</v>
      </c>
      <c r="G8" s="66">
        <f t="shared" si="0"/>
        <v>0</v>
      </c>
      <c r="H8" s="66">
        <f t="shared" si="1"/>
        <v>0</v>
      </c>
      <c r="I8" s="66">
        <f t="shared" si="2"/>
        <v>0</v>
      </c>
    </row>
    <row r="9" spans="1:9" ht="28.5" x14ac:dyDescent="0.2">
      <c r="A9" s="6">
        <v>14</v>
      </c>
      <c r="B9" s="7" t="s">
        <v>138</v>
      </c>
      <c r="C9" s="41">
        <f>+'Herramienta de Evaluación'!D77</f>
        <v>0</v>
      </c>
      <c r="F9" s="65" t="s">
        <v>138</v>
      </c>
      <c r="G9" s="66">
        <f t="shared" si="0"/>
        <v>0</v>
      </c>
      <c r="H9" s="66">
        <f t="shared" si="1"/>
        <v>0</v>
      </c>
      <c r="I9" s="66">
        <f t="shared" si="2"/>
        <v>0</v>
      </c>
    </row>
    <row r="10" spans="1:9" x14ac:dyDescent="0.2">
      <c r="A10" s="8"/>
      <c r="B10" s="9"/>
    </row>
    <row r="11" spans="1:9" x14ac:dyDescent="0.2">
      <c r="A11" s="8"/>
      <c r="B11" s="9"/>
    </row>
    <row r="12" spans="1:9" ht="15.75" x14ac:dyDescent="0.2">
      <c r="A12" s="115" t="s">
        <v>127</v>
      </c>
      <c r="B12" s="115"/>
      <c r="C12" s="41">
        <f>SUM(C3:C9)/7</f>
        <v>0</v>
      </c>
    </row>
  </sheetData>
  <mergeCells count="1">
    <mergeCell ref="A12:B12"/>
  </mergeCells>
  <conditionalFormatting sqref="C3:C9 C12">
    <cfRule type="cellIs" dxfId="6" priority="1" operator="greaterThanOrEqual">
      <formula>0.75</formula>
    </cfRule>
    <cfRule type="cellIs" dxfId="5" priority="2" stopIfTrue="1" operator="between">
      <formula>0.31</formula>
      <formula>0.74</formula>
    </cfRule>
    <cfRule type="cellIs" dxfId="4" priority="3" operator="lessThanOrEqual">
      <formula>0.3</formula>
    </cfRule>
    <cfRule type="cellIs" dxfId="3" priority="4" operator="greaterThan">
      <formula>0.3</formula>
    </cfRule>
    <cfRule type="cellIs" priority="5" operator="greaterThan">
      <formula>0.3</formula>
    </cfRule>
    <cfRule type="cellIs" priority="6" operator="greaterThanOrEqual">
      <formula>"0.30"</formula>
    </cfRule>
    <cfRule type="expression" priority="8">
      <formula>"si($C$3&lt;=30)"</formula>
    </cfRule>
  </conditionalFormatting>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8"/>
  <sheetViews>
    <sheetView workbookViewId="0">
      <selection activeCell="F22" sqref="F22"/>
    </sheetView>
  </sheetViews>
  <sheetFormatPr baseColWidth="10" defaultRowHeight="15" x14ac:dyDescent="0.25"/>
  <cols>
    <col min="2" max="2" width="62.5703125" style="3" bestFit="1" customWidth="1"/>
    <col min="6" max="6" width="52.7109375" bestFit="1" customWidth="1"/>
  </cols>
  <sheetData>
    <row r="2" spans="1:9" ht="15.75" x14ac:dyDescent="0.25">
      <c r="A2" s="13" t="s">
        <v>1</v>
      </c>
      <c r="B2" s="14" t="s">
        <v>129</v>
      </c>
      <c r="C2" s="16" t="s">
        <v>128</v>
      </c>
      <c r="F2" s="68" t="s">
        <v>129</v>
      </c>
      <c r="G2" s="68" t="s">
        <v>161</v>
      </c>
      <c r="H2" s="68" t="s">
        <v>162</v>
      </c>
      <c r="I2" s="68" t="s">
        <v>163</v>
      </c>
    </row>
    <row r="3" spans="1:9" x14ac:dyDescent="0.25">
      <c r="A3" s="12">
        <v>5.0999999999999996</v>
      </c>
      <c r="B3" s="15" t="s">
        <v>4</v>
      </c>
      <c r="C3" s="46">
        <f>+'Herramienta de Evaluación'!D12</f>
        <v>0</v>
      </c>
      <c r="F3" s="64" t="s">
        <v>4</v>
      </c>
      <c r="G3" s="46">
        <f>IF(C3&lt;=0.3,C3,0)</f>
        <v>0</v>
      </c>
      <c r="H3" s="46">
        <f>IF(AND(C3&gt;=0.31,C3&lt;=0.74),C3,0)</f>
        <v>0</v>
      </c>
      <c r="I3" s="46">
        <f>IF(C3&gt;=0.75,C3,0)</f>
        <v>0</v>
      </c>
    </row>
    <row r="4" spans="1:9" x14ac:dyDescent="0.25">
      <c r="A4" s="12">
        <v>8.1</v>
      </c>
      <c r="B4" s="15" t="s">
        <v>10</v>
      </c>
      <c r="C4" s="46">
        <f>+'Herramienta de Evaluación'!D16</f>
        <v>0</v>
      </c>
      <c r="F4" s="64" t="s">
        <v>10</v>
      </c>
      <c r="G4" s="46">
        <f t="shared" ref="G4:G16" si="0">IF(C4&lt;=0.3,C4,0)</f>
        <v>0</v>
      </c>
      <c r="H4" s="46">
        <f t="shared" ref="H4:H16" si="1">IF(AND(C4&gt;=0.31,C4&lt;=0.74),C4,0)</f>
        <v>0</v>
      </c>
      <c r="I4" s="46">
        <f t="shared" ref="I4:I16" si="2">IF(C4&gt;=0.75,C4,0)</f>
        <v>0</v>
      </c>
    </row>
    <row r="5" spans="1:9" x14ac:dyDescent="0.25">
      <c r="A5" s="12">
        <v>8.1999999999999993</v>
      </c>
      <c r="B5" s="15" t="s">
        <v>19</v>
      </c>
      <c r="C5" s="46">
        <f>+'Herramienta de Evaluación'!D21</f>
        <v>0</v>
      </c>
      <c r="F5" s="64" t="s">
        <v>19</v>
      </c>
      <c r="G5" s="46">
        <f t="shared" si="0"/>
        <v>0</v>
      </c>
      <c r="H5" s="46">
        <f t="shared" si="1"/>
        <v>0</v>
      </c>
      <c r="I5" s="46">
        <f t="shared" si="2"/>
        <v>0</v>
      </c>
    </row>
    <row r="6" spans="1:9" x14ac:dyDescent="0.25">
      <c r="A6" s="12">
        <v>8.3000000000000007</v>
      </c>
      <c r="B6" s="15" t="s">
        <v>24</v>
      </c>
      <c r="C6" s="46">
        <f>+'Herramienta de Evaluación'!D24</f>
        <v>0</v>
      </c>
      <c r="F6" s="64" t="s">
        <v>24</v>
      </c>
      <c r="G6" s="46">
        <f t="shared" si="0"/>
        <v>0</v>
      </c>
      <c r="H6" s="46">
        <f t="shared" si="1"/>
        <v>0</v>
      </c>
      <c r="I6" s="46">
        <f t="shared" si="2"/>
        <v>0</v>
      </c>
    </row>
    <row r="7" spans="1:9" x14ac:dyDescent="0.25">
      <c r="A7" s="12">
        <v>9.1</v>
      </c>
      <c r="B7" s="15" t="s">
        <v>32</v>
      </c>
      <c r="C7" s="46">
        <f>+'Herramienta de Evaluación'!D29</f>
        <v>0</v>
      </c>
      <c r="F7" s="64" t="s">
        <v>32</v>
      </c>
      <c r="G7" s="46">
        <f t="shared" si="0"/>
        <v>0</v>
      </c>
      <c r="H7" s="46">
        <f t="shared" si="1"/>
        <v>0</v>
      </c>
      <c r="I7" s="46">
        <f t="shared" si="2"/>
        <v>0</v>
      </c>
    </row>
    <row r="8" spans="1:9" x14ac:dyDescent="0.25">
      <c r="A8" s="12">
        <v>9.1999999999999993</v>
      </c>
      <c r="B8" s="15" t="s">
        <v>37</v>
      </c>
      <c r="C8" s="46">
        <f>+'Herramienta de Evaluación'!D32</f>
        <v>0</v>
      </c>
      <c r="F8" s="64" t="s">
        <v>37</v>
      </c>
      <c r="G8" s="46">
        <f t="shared" si="0"/>
        <v>0</v>
      </c>
      <c r="H8" s="46">
        <f t="shared" si="1"/>
        <v>0</v>
      </c>
      <c r="I8" s="46">
        <f t="shared" si="2"/>
        <v>0</v>
      </c>
    </row>
    <row r="9" spans="1:9" x14ac:dyDescent="0.25">
      <c r="A9" s="12">
        <v>9.4</v>
      </c>
      <c r="B9" s="15" t="s">
        <v>48</v>
      </c>
      <c r="C9" s="46">
        <f>+'Herramienta de Evaluación'!D38</f>
        <v>0</v>
      </c>
      <c r="F9" s="64" t="s">
        <v>48</v>
      </c>
      <c r="G9" s="46">
        <f t="shared" si="0"/>
        <v>0</v>
      </c>
      <c r="H9" s="46">
        <f t="shared" si="1"/>
        <v>0</v>
      </c>
      <c r="I9" s="46">
        <f t="shared" si="2"/>
        <v>0</v>
      </c>
    </row>
    <row r="10" spans="1:9" x14ac:dyDescent="0.25">
      <c r="A10" s="12">
        <v>11.1</v>
      </c>
      <c r="B10" s="15" t="s">
        <v>60</v>
      </c>
      <c r="C10" s="46">
        <f>+'Herramienta de Evaluación'!D45</f>
        <v>0</v>
      </c>
      <c r="F10" s="64" t="s">
        <v>60</v>
      </c>
      <c r="G10" s="46">
        <f t="shared" si="0"/>
        <v>0</v>
      </c>
      <c r="H10" s="46">
        <f t="shared" si="1"/>
        <v>0</v>
      </c>
      <c r="I10" s="46">
        <f t="shared" si="2"/>
        <v>0</v>
      </c>
    </row>
    <row r="11" spans="1:9" x14ac:dyDescent="0.25">
      <c r="A11" s="12">
        <v>11.2</v>
      </c>
      <c r="B11" s="15" t="s">
        <v>72</v>
      </c>
      <c r="C11" s="46">
        <f>+'Herramienta de Evaluación'!D52</f>
        <v>0</v>
      </c>
      <c r="F11" s="64" t="s">
        <v>72</v>
      </c>
      <c r="G11" s="46">
        <f t="shared" si="0"/>
        <v>0</v>
      </c>
      <c r="H11" s="46">
        <f t="shared" si="1"/>
        <v>0</v>
      </c>
      <c r="I11" s="46">
        <f t="shared" si="2"/>
        <v>0</v>
      </c>
    </row>
    <row r="12" spans="1:9" x14ac:dyDescent="0.25">
      <c r="A12" s="12">
        <v>12.2</v>
      </c>
      <c r="B12" s="15" t="s">
        <v>92</v>
      </c>
      <c r="C12" s="46">
        <f>+'Herramienta de Evaluación'!D63</f>
        <v>0</v>
      </c>
      <c r="F12" s="64" t="s">
        <v>92</v>
      </c>
      <c r="G12" s="46">
        <f t="shared" si="0"/>
        <v>0</v>
      </c>
      <c r="H12" s="46">
        <f t="shared" si="1"/>
        <v>0</v>
      </c>
      <c r="I12" s="46">
        <f t="shared" si="2"/>
        <v>0</v>
      </c>
    </row>
    <row r="13" spans="1:9" x14ac:dyDescent="0.25">
      <c r="A13" s="12">
        <v>12.3</v>
      </c>
      <c r="B13" s="15" t="s">
        <v>95</v>
      </c>
      <c r="C13" s="46">
        <f>+'Herramienta de Evaluación'!D65</f>
        <v>0</v>
      </c>
      <c r="F13" s="64" t="s">
        <v>95</v>
      </c>
      <c r="G13" s="46">
        <f t="shared" si="0"/>
        <v>0</v>
      </c>
      <c r="H13" s="46">
        <f t="shared" si="1"/>
        <v>0</v>
      </c>
      <c r="I13" s="46">
        <f t="shared" si="2"/>
        <v>0</v>
      </c>
    </row>
    <row r="14" spans="1:9" x14ac:dyDescent="0.25">
      <c r="A14" s="12">
        <v>13.1</v>
      </c>
      <c r="B14" s="15" t="s">
        <v>99</v>
      </c>
      <c r="C14" s="46">
        <f>+'Herramienta de Evaluación'!D68</f>
        <v>0</v>
      </c>
      <c r="F14" s="64" t="s">
        <v>99</v>
      </c>
      <c r="G14" s="46">
        <f t="shared" si="0"/>
        <v>0</v>
      </c>
      <c r="H14" s="46">
        <f t="shared" si="1"/>
        <v>0</v>
      </c>
      <c r="I14" s="46">
        <f t="shared" si="2"/>
        <v>0</v>
      </c>
    </row>
    <row r="15" spans="1:9" x14ac:dyDescent="0.25">
      <c r="A15" s="12">
        <v>13.2</v>
      </c>
      <c r="B15" s="15" t="s">
        <v>131</v>
      </c>
      <c r="C15" s="46">
        <f>+'Herramienta de Evaluación'!D72</f>
        <v>0</v>
      </c>
      <c r="F15" s="64" t="s">
        <v>131</v>
      </c>
      <c r="G15" s="46">
        <f t="shared" si="0"/>
        <v>0</v>
      </c>
      <c r="H15" s="46">
        <f t="shared" si="1"/>
        <v>0</v>
      </c>
      <c r="I15" s="46">
        <f t="shared" si="2"/>
        <v>0</v>
      </c>
    </row>
    <row r="16" spans="1:9" x14ac:dyDescent="0.25">
      <c r="A16" s="12">
        <v>14.2</v>
      </c>
      <c r="B16" s="15" t="s">
        <v>116</v>
      </c>
      <c r="C16" s="46">
        <f>+'Herramienta de Evaluación'!D78</f>
        <v>0</v>
      </c>
      <c r="F16" s="64" t="s">
        <v>116</v>
      </c>
      <c r="G16" s="46">
        <f t="shared" si="0"/>
        <v>0</v>
      </c>
      <c r="H16" s="46">
        <f t="shared" si="1"/>
        <v>0</v>
      </c>
      <c r="I16" s="46">
        <f t="shared" si="2"/>
        <v>0</v>
      </c>
    </row>
    <row r="18" spans="1:3" ht="15.75" x14ac:dyDescent="0.25">
      <c r="A18" s="116" t="s">
        <v>130</v>
      </c>
      <c r="B18" s="117"/>
      <c r="C18" s="46">
        <f>SUM(C3:C16)/14</f>
        <v>0</v>
      </c>
    </row>
  </sheetData>
  <mergeCells count="1">
    <mergeCell ref="A18:B18"/>
  </mergeCells>
  <conditionalFormatting sqref="C3:C16 C18">
    <cfRule type="cellIs" dxfId="2" priority="1" stopIfTrue="1" operator="greaterThanOrEqual">
      <formula>0.75</formula>
    </cfRule>
    <cfRule type="cellIs" dxfId="1" priority="2" operator="between">
      <formula>0.31</formula>
      <formula>0.74</formula>
    </cfRule>
    <cfRule type="cellIs" dxfId="0" priority="3" operator="lessThanOrEqual">
      <formula>0.3</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B9" sqref="B9"/>
    </sheetView>
  </sheetViews>
  <sheetFormatPr baseColWidth="10" defaultRowHeight="15" x14ac:dyDescent="0.25"/>
  <cols>
    <col min="1" max="1" width="36.5703125" bestFit="1" customWidth="1"/>
    <col min="2" max="2" width="17.7109375" bestFit="1" customWidth="1"/>
  </cols>
  <sheetData>
    <row r="2" spans="1:2" ht="18" x14ac:dyDescent="0.25">
      <c r="A2" s="47" t="s">
        <v>156</v>
      </c>
      <c r="B2" s="47" t="s">
        <v>158</v>
      </c>
    </row>
    <row r="3" spans="1:2" ht="18" x14ac:dyDescent="0.25">
      <c r="A3" s="31" t="s">
        <v>145</v>
      </c>
      <c r="B3" s="51">
        <f>COUNTIF('Herramienta de Evaluación'!D13:E82,"No realizado")</f>
        <v>51</v>
      </c>
    </row>
    <row r="4" spans="1:2" ht="18" x14ac:dyDescent="0.25">
      <c r="A4" s="31" t="s">
        <v>146</v>
      </c>
      <c r="B4" s="51">
        <f>COUNTIF('Herramienta de Evaluación'!D13:E82,"Realizado informalmente")</f>
        <v>0</v>
      </c>
    </row>
    <row r="5" spans="1:2" ht="18" x14ac:dyDescent="0.25">
      <c r="A5" s="31" t="s">
        <v>147</v>
      </c>
      <c r="B5" s="51">
        <f>COUNTIF('Herramienta de Evaluación'!D13:E82,"Planificado")</f>
        <v>0</v>
      </c>
    </row>
    <row r="6" spans="1:2" ht="18" x14ac:dyDescent="0.25">
      <c r="A6" s="31" t="s">
        <v>140</v>
      </c>
      <c r="B6" s="51">
        <f>COUNTIF('Herramienta de Evaluación'!D13:E82,"Bien definido")</f>
        <v>0</v>
      </c>
    </row>
    <row r="7" spans="1:2" ht="18" x14ac:dyDescent="0.25">
      <c r="A7" s="37" t="s">
        <v>149</v>
      </c>
      <c r="B7" s="51">
        <f>COUNTIF('Herramienta de Evaluación'!D13:E82,"Cuantitativamente controlado")</f>
        <v>0</v>
      </c>
    </row>
    <row r="8" spans="1:2" ht="18" x14ac:dyDescent="0.25">
      <c r="A8" s="31" t="s">
        <v>148</v>
      </c>
      <c r="B8" s="51">
        <f>COUNTIF('Herramienta de Evaluación'!D13:E82,"Mejora continua")</f>
        <v>0</v>
      </c>
    </row>
    <row r="10" spans="1:2" ht="18" x14ac:dyDescent="0.25">
      <c r="A10" s="49" t="s">
        <v>157</v>
      </c>
      <c r="B10" s="50">
        <f>SUM(B3:B8)</f>
        <v>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 workbookViewId="0">
      <selection activeCell="K18" sqref="K18"/>
    </sheetView>
  </sheetViews>
  <sheetFormatPr baseColWidth="10"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opLeftCell="C1" workbookViewId="0">
      <selection activeCell="H7" sqref="H7"/>
    </sheetView>
  </sheetViews>
  <sheetFormatPr baseColWidth="10" defaultRowHeight="15" x14ac:dyDescent="0.25"/>
  <cols>
    <col min="1" max="1" width="9.28515625" customWidth="1"/>
    <col min="3" max="3" width="88.140625" customWidth="1"/>
    <col min="4" max="7" width="20.7109375" customWidth="1"/>
  </cols>
  <sheetData>
    <row r="1" spans="1:7" x14ac:dyDescent="0.25">
      <c r="A1" s="119" t="s">
        <v>1</v>
      </c>
      <c r="B1" s="119" t="s">
        <v>2</v>
      </c>
      <c r="C1" s="119"/>
      <c r="D1" s="120" t="s">
        <v>160</v>
      </c>
      <c r="E1" s="120"/>
      <c r="F1" s="120"/>
      <c r="G1" s="120"/>
    </row>
    <row r="2" spans="1:7" ht="15.75" customHeight="1" x14ac:dyDescent="0.25">
      <c r="A2" s="119"/>
      <c r="B2" s="119"/>
      <c r="C2" s="119"/>
      <c r="D2" s="70" t="s">
        <v>164</v>
      </c>
      <c r="E2" s="69" t="s">
        <v>165</v>
      </c>
      <c r="F2" s="69" t="s">
        <v>166</v>
      </c>
      <c r="G2" s="69" t="s">
        <v>167</v>
      </c>
    </row>
    <row r="3" spans="1:7" x14ac:dyDescent="0.25">
      <c r="A3" s="60">
        <v>5</v>
      </c>
      <c r="B3" s="107" t="s">
        <v>3</v>
      </c>
      <c r="C3" s="107"/>
      <c r="D3" s="71">
        <v>0</v>
      </c>
      <c r="E3" s="72">
        <v>0</v>
      </c>
      <c r="F3" s="72">
        <v>0</v>
      </c>
      <c r="G3" s="72">
        <v>0</v>
      </c>
    </row>
    <row r="4" spans="1:7" x14ac:dyDescent="0.25">
      <c r="A4" s="19">
        <v>5.0999999999999996</v>
      </c>
      <c r="B4" s="126" t="s">
        <v>4</v>
      </c>
      <c r="C4" s="126"/>
      <c r="D4" s="71">
        <v>0</v>
      </c>
      <c r="E4" s="72">
        <v>0</v>
      </c>
      <c r="F4" s="72">
        <v>0</v>
      </c>
      <c r="G4" s="72">
        <v>0</v>
      </c>
    </row>
    <row r="5" spans="1:7" x14ac:dyDescent="0.25">
      <c r="A5" s="57" t="s">
        <v>5</v>
      </c>
      <c r="B5" s="118" t="s">
        <v>6</v>
      </c>
      <c r="C5" s="118"/>
      <c r="D5" s="71">
        <v>0</v>
      </c>
      <c r="E5" s="72">
        <v>0</v>
      </c>
      <c r="F5" s="72">
        <v>0</v>
      </c>
      <c r="G5" s="72">
        <v>0</v>
      </c>
    </row>
    <row r="6" spans="1:7" x14ac:dyDescent="0.25">
      <c r="A6" s="57" t="s">
        <v>7</v>
      </c>
      <c r="B6" s="118" t="s">
        <v>8</v>
      </c>
      <c r="C6" s="118"/>
      <c r="D6" s="71">
        <v>0</v>
      </c>
      <c r="E6" s="72">
        <v>0</v>
      </c>
      <c r="F6" s="72">
        <v>0</v>
      </c>
      <c r="G6" s="72">
        <v>0</v>
      </c>
    </row>
    <row r="7" spans="1:7" x14ac:dyDescent="0.25">
      <c r="A7" s="60">
        <v>8</v>
      </c>
      <c r="B7" s="107" t="s">
        <v>9</v>
      </c>
      <c r="C7" s="107"/>
      <c r="D7" s="71">
        <v>0</v>
      </c>
      <c r="E7" s="72">
        <v>0</v>
      </c>
      <c r="F7" s="72">
        <v>0</v>
      </c>
      <c r="G7" s="72">
        <v>0</v>
      </c>
    </row>
    <row r="8" spans="1:7" x14ac:dyDescent="0.25">
      <c r="A8" s="21">
        <v>8.1</v>
      </c>
      <c r="B8" s="125" t="s">
        <v>10</v>
      </c>
      <c r="C8" s="125"/>
      <c r="D8" s="71">
        <v>0</v>
      </c>
      <c r="E8" s="72">
        <v>0</v>
      </c>
      <c r="F8" s="72">
        <v>0</v>
      </c>
      <c r="G8" s="72">
        <v>0</v>
      </c>
    </row>
    <row r="9" spans="1:7" x14ac:dyDescent="0.25">
      <c r="A9" s="57" t="s">
        <v>11</v>
      </c>
      <c r="B9" s="118" t="s">
        <v>12</v>
      </c>
      <c r="C9" s="118"/>
      <c r="D9" s="71">
        <v>0</v>
      </c>
      <c r="E9" s="72">
        <v>0</v>
      </c>
      <c r="F9" s="72">
        <v>0</v>
      </c>
      <c r="G9" s="72">
        <v>0</v>
      </c>
    </row>
    <row r="10" spans="1:7" x14ac:dyDescent="0.25">
      <c r="A10" s="57" t="s">
        <v>13</v>
      </c>
      <c r="B10" s="118" t="s">
        <v>14</v>
      </c>
      <c r="C10" s="118"/>
      <c r="D10" s="71">
        <v>0</v>
      </c>
      <c r="E10" s="72">
        <v>0</v>
      </c>
      <c r="F10" s="72">
        <v>0</v>
      </c>
      <c r="G10" s="72">
        <v>0</v>
      </c>
    </row>
    <row r="11" spans="1:7" x14ac:dyDescent="0.25">
      <c r="A11" s="57" t="s">
        <v>15</v>
      </c>
      <c r="B11" s="118" t="s">
        <v>16</v>
      </c>
      <c r="C11" s="118"/>
      <c r="D11" s="71">
        <v>0</v>
      </c>
      <c r="E11" s="72">
        <v>0</v>
      </c>
      <c r="F11" s="72">
        <v>0</v>
      </c>
      <c r="G11" s="72">
        <v>0</v>
      </c>
    </row>
    <row r="12" spans="1:7" x14ac:dyDescent="0.25">
      <c r="A12" s="57" t="s">
        <v>17</v>
      </c>
      <c r="B12" s="118" t="s">
        <v>18</v>
      </c>
      <c r="C12" s="118"/>
      <c r="D12" s="71">
        <v>0</v>
      </c>
      <c r="E12" s="72">
        <v>0</v>
      </c>
      <c r="F12" s="72">
        <v>0</v>
      </c>
      <c r="G12" s="72">
        <v>0</v>
      </c>
    </row>
    <row r="13" spans="1:7" x14ac:dyDescent="0.25">
      <c r="A13" s="21">
        <v>8.1999999999999993</v>
      </c>
      <c r="B13" s="125" t="s">
        <v>19</v>
      </c>
      <c r="C13" s="125"/>
      <c r="D13" s="71">
        <v>0</v>
      </c>
      <c r="E13" s="72">
        <v>0</v>
      </c>
      <c r="F13" s="72">
        <v>0</v>
      </c>
      <c r="G13" s="72">
        <v>0</v>
      </c>
    </row>
    <row r="14" spans="1:7" x14ac:dyDescent="0.25">
      <c r="A14" s="57" t="s">
        <v>20</v>
      </c>
      <c r="B14" s="124" t="s">
        <v>21</v>
      </c>
      <c r="C14" s="124"/>
      <c r="D14" s="71">
        <v>0</v>
      </c>
      <c r="E14" s="72">
        <v>0</v>
      </c>
      <c r="F14" s="72">
        <v>0</v>
      </c>
      <c r="G14" s="72">
        <v>0</v>
      </c>
    </row>
    <row r="15" spans="1:7" x14ac:dyDescent="0.25">
      <c r="A15" s="57" t="s">
        <v>22</v>
      </c>
      <c r="B15" s="118" t="s">
        <v>23</v>
      </c>
      <c r="C15" s="118"/>
      <c r="D15" s="71">
        <v>0</v>
      </c>
      <c r="E15" s="72">
        <v>0</v>
      </c>
      <c r="F15" s="72">
        <v>0</v>
      </c>
      <c r="G15" s="72">
        <v>0</v>
      </c>
    </row>
    <row r="16" spans="1:7" x14ac:dyDescent="0.25">
      <c r="A16" s="21">
        <v>8.3000000000000007</v>
      </c>
      <c r="B16" s="123" t="s">
        <v>24</v>
      </c>
      <c r="C16" s="123"/>
      <c r="D16" s="71">
        <v>0</v>
      </c>
      <c r="E16" s="72">
        <v>0</v>
      </c>
      <c r="F16" s="72">
        <v>0</v>
      </c>
      <c r="G16" s="72">
        <v>0</v>
      </c>
    </row>
    <row r="17" spans="1:7" x14ac:dyDescent="0.25">
      <c r="A17" s="57" t="s">
        <v>25</v>
      </c>
      <c r="B17" s="124" t="s">
        <v>26</v>
      </c>
      <c r="C17" s="124"/>
      <c r="D17" s="71">
        <v>0</v>
      </c>
      <c r="E17" s="72">
        <v>0</v>
      </c>
      <c r="F17" s="72">
        <v>0</v>
      </c>
      <c r="G17" s="72">
        <v>0</v>
      </c>
    </row>
    <row r="18" spans="1:7" x14ac:dyDescent="0.25">
      <c r="A18" s="57" t="s">
        <v>27</v>
      </c>
      <c r="B18" s="124" t="s">
        <v>28</v>
      </c>
      <c r="C18" s="124"/>
      <c r="D18" s="71">
        <v>0</v>
      </c>
      <c r="E18" s="72">
        <v>0</v>
      </c>
      <c r="F18" s="72">
        <v>0</v>
      </c>
      <c r="G18" s="72">
        <v>0</v>
      </c>
    </row>
    <row r="19" spans="1:7" x14ac:dyDescent="0.25">
      <c r="A19" s="57" t="s">
        <v>29</v>
      </c>
      <c r="B19" s="124" t="s">
        <v>30</v>
      </c>
      <c r="C19" s="124"/>
      <c r="D19" s="71">
        <v>0</v>
      </c>
      <c r="E19" s="72">
        <v>0</v>
      </c>
      <c r="F19" s="72">
        <v>0</v>
      </c>
      <c r="G19" s="72">
        <v>0</v>
      </c>
    </row>
    <row r="20" spans="1:7" x14ac:dyDescent="0.25">
      <c r="A20" s="60">
        <v>9</v>
      </c>
      <c r="B20" s="107" t="s">
        <v>31</v>
      </c>
      <c r="C20" s="107"/>
      <c r="D20" s="71">
        <v>0</v>
      </c>
      <c r="E20" s="72">
        <v>0</v>
      </c>
      <c r="F20" s="72">
        <v>0</v>
      </c>
      <c r="G20" s="72">
        <v>0</v>
      </c>
    </row>
    <row r="21" spans="1:7" x14ac:dyDescent="0.25">
      <c r="A21" s="21">
        <v>9.1</v>
      </c>
      <c r="B21" s="123" t="s">
        <v>32</v>
      </c>
      <c r="C21" s="123"/>
      <c r="D21" s="71">
        <v>0</v>
      </c>
      <c r="E21" s="72">
        <v>0</v>
      </c>
      <c r="F21" s="72">
        <v>0</v>
      </c>
      <c r="G21" s="72">
        <v>0</v>
      </c>
    </row>
    <row r="22" spans="1:7" x14ac:dyDescent="0.25">
      <c r="A22" s="57" t="s">
        <v>33</v>
      </c>
      <c r="B22" s="118" t="s">
        <v>34</v>
      </c>
      <c r="C22" s="118"/>
      <c r="D22" s="71">
        <v>0</v>
      </c>
      <c r="E22" s="72">
        <v>0</v>
      </c>
      <c r="F22" s="72">
        <v>0</v>
      </c>
      <c r="G22" s="72">
        <v>0</v>
      </c>
    </row>
    <row r="23" spans="1:7" x14ac:dyDescent="0.25">
      <c r="A23" s="57" t="s">
        <v>35</v>
      </c>
      <c r="B23" s="118" t="s">
        <v>36</v>
      </c>
      <c r="C23" s="118"/>
      <c r="D23" s="71">
        <v>0</v>
      </c>
      <c r="E23" s="72">
        <v>0</v>
      </c>
      <c r="F23" s="72">
        <v>0</v>
      </c>
      <c r="G23" s="72">
        <v>0</v>
      </c>
    </row>
    <row r="24" spans="1:7" x14ac:dyDescent="0.25">
      <c r="A24" s="21">
        <v>9.1999999999999993</v>
      </c>
      <c r="B24" s="123" t="s">
        <v>37</v>
      </c>
      <c r="C24" s="123"/>
      <c r="D24" s="71">
        <v>0</v>
      </c>
      <c r="E24" s="72">
        <v>0</v>
      </c>
      <c r="F24" s="72">
        <v>0</v>
      </c>
      <c r="G24" s="72">
        <v>0</v>
      </c>
    </row>
    <row r="25" spans="1:7" x14ac:dyDescent="0.25">
      <c r="A25" s="57" t="s">
        <v>38</v>
      </c>
      <c r="B25" s="118" t="s">
        <v>39</v>
      </c>
      <c r="C25" s="118"/>
      <c r="D25" s="71">
        <v>0</v>
      </c>
      <c r="E25" s="72">
        <v>0</v>
      </c>
      <c r="F25" s="72">
        <v>0</v>
      </c>
      <c r="G25" s="72">
        <v>0</v>
      </c>
    </row>
    <row r="26" spans="1:7" x14ac:dyDescent="0.25">
      <c r="A26" s="57" t="s">
        <v>40</v>
      </c>
      <c r="B26" s="118" t="s">
        <v>41</v>
      </c>
      <c r="C26" s="118"/>
      <c r="D26" s="71">
        <v>0</v>
      </c>
      <c r="E26" s="72">
        <v>0</v>
      </c>
      <c r="F26" s="72">
        <v>0</v>
      </c>
      <c r="G26" s="72">
        <v>0</v>
      </c>
    </row>
    <row r="27" spans="1:7" x14ac:dyDescent="0.25">
      <c r="A27" s="57" t="s">
        <v>42</v>
      </c>
      <c r="B27" s="118" t="s">
        <v>43</v>
      </c>
      <c r="C27" s="118"/>
      <c r="D27" s="71">
        <v>0</v>
      </c>
      <c r="E27" s="72">
        <v>0</v>
      </c>
      <c r="F27" s="72">
        <v>0</v>
      </c>
      <c r="G27" s="72">
        <v>0</v>
      </c>
    </row>
    <row r="28" spans="1:7" x14ac:dyDescent="0.25">
      <c r="A28" s="57" t="s">
        <v>44</v>
      </c>
      <c r="B28" s="118" t="s">
        <v>45</v>
      </c>
      <c r="C28" s="118"/>
      <c r="D28" s="71">
        <v>0</v>
      </c>
      <c r="E28" s="72">
        <v>0</v>
      </c>
      <c r="F28" s="72">
        <v>0</v>
      </c>
      <c r="G28" s="72">
        <v>0</v>
      </c>
    </row>
    <row r="29" spans="1:7" x14ac:dyDescent="0.25">
      <c r="A29" s="57" t="s">
        <v>46</v>
      </c>
      <c r="B29" s="118" t="s">
        <v>47</v>
      </c>
      <c r="C29" s="118"/>
      <c r="D29" s="71">
        <v>0</v>
      </c>
      <c r="E29" s="72">
        <v>0</v>
      </c>
      <c r="F29" s="72">
        <v>0</v>
      </c>
      <c r="G29" s="72">
        <v>0</v>
      </c>
    </row>
    <row r="30" spans="1:7" x14ac:dyDescent="0.25">
      <c r="A30" s="21">
        <v>9.4</v>
      </c>
      <c r="B30" s="123" t="s">
        <v>48</v>
      </c>
      <c r="C30" s="123"/>
      <c r="D30" s="71">
        <v>0</v>
      </c>
      <c r="E30" s="72">
        <v>0</v>
      </c>
      <c r="F30" s="72">
        <v>0</v>
      </c>
      <c r="G30" s="72">
        <v>0</v>
      </c>
    </row>
    <row r="31" spans="1:7" x14ac:dyDescent="0.25">
      <c r="A31" s="57" t="s">
        <v>49</v>
      </c>
      <c r="B31" s="118" t="s">
        <v>50</v>
      </c>
      <c r="C31" s="118"/>
      <c r="D31" s="71">
        <v>0</v>
      </c>
      <c r="E31" s="72">
        <v>0</v>
      </c>
      <c r="F31" s="72">
        <v>0</v>
      </c>
      <c r="G31" s="72">
        <v>0</v>
      </c>
    </row>
    <row r="32" spans="1:7" x14ac:dyDescent="0.25">
      <c r="A32" s="57" t="s">
        <v>51</v>
      </c>
      <c r="B32" s="118" t="s">
        <v>52</v>
      </c>
      <c r="C32" s="118"/>
      <c r="D32" s="71">
        <v>0</v>
      </c>
      <c r="E32" s="72">
        <v>0</v>
      </c>
      <c r="F32" s="72">
        <v>0</v>
      </c>
      <c r="G32" s="72">
        <v>0</v>
      </c>
    </row>
    <row r="33" spans="1:7" x14ac:dyDescent="0.25">
      <c r="A33" s="57" t="s">
        <v>53</v>
      </c>
      <c r="B33" s="118" t="s">
        <v>54</v>
      </c>
      <c r="C33" s="118"/>
      <c r="D33" s="71">
        <v>0</v>
      </c>
      <c r="E33" s="72">
        <v>0</v>
      </c>
      <c r="F33" s="72">
        <v>0</v>
      </c>
      <c r="G33" s="72">
        <v>0</v>
      </c>
    </row>
    <row r="34" spans="1:7" x14ac:dyDescent="0.25">
      <c r="A34" s="57" t="s">
        <v>55</v>
      </c>
      <c r="B34" s="118" t="s">
        <v>56</v>
      </c>
      <c r="C34" s="118"/>
      <c r="D34" s="71">
        <v>0</v>
      </c>
      <c r="E34" s="72">
        <v>0</v>
      </c>
      <c r="F34" s="72">
        <v>0</v>
      </c>
      <c r="G34" s="72">
        <v>0</v>
      </c>
    </row>
    <row r="35" spans="1:7" x14ac:dyDescent="0.25">
      <c r="A35" s="57" t="s">
        <v>57</v>
      </c>
      <c r="B35" s="118" t="s">
        <v>58</v>
      </c>
      <c r="C35" s="118"/>
      <c r="D35" s="71">
        <v>0</v>
      </c>
      <c r="E35" s="72">
        <v>0</v>
      </c>
      <c r="F35" s="72">
        <v>0</v>
      </c>
      <c r="G35" s="72">
        <v>0</v>
      </c>
    </row>
    <row r="36" spans="1:7" x14ac:dyDescent="0.25">
      <c r="A36" s="60">
        <v>11</v>
      </c>
      <c r="B36" s="107" t="s">
        <v>59</v>
      </c>
      <c r="C36" s="107"/>
      <c r="D36" s="71">
        <v>0</v>
      </c>
      <c r="E36" s="72">
        <v>0</v>
      </c>
      <c r="F36" s="72">
        <v>0</v>
      </c>
      <c r="G36" s="72">
        <v>0</v>
      </c>
    </row>
    <row r="37" spans="1:7" x14ac:dyDescent="0.25">
      <c r="A37" s="22">
        <v>11.1</v>
      </c>
      <c r="B37" s="122" t="s">
        <v>60</v>
      </c>
      <c r="C37" s="122"/>
      <c r="D37" s="71">
        <v>0</v>
      </c>
      <c r="E37" s="72">
        <v>0</v>
      </c>
      <c r="F37" s="72">
        <v>0</v>
      </c>
      <c r="G37" s="72">
        <v>0</v>
      </c>
    </row>
    <row r="38" spans="1:7" x14ac:dyDescent="0.25">
      <c r="A38" s="58" t="s">
        <v>61</v>
      </c>
      <c r="B38" s="118" t="s">
        <v>62</v>
      </c>
      <c r="C38" s="118"/>
      <c r="D38" s="71">
        <v>0</v>
      </c>
      <c r="E38" s="72">
        <v>0</v>
      </c>
      <c r="F38" s="72">
        <v>0</v>
      </c>
      <c r="G38" s="72">
        <v>0</v>
      </c>
    </row>
    <row r="39" spans="1:7" x14ac:dyDescent="0.25">
      <c r="A39" s="58" t="s">
        <v>63</v>
      </c>
      <c r="B39" s="118" t="s">
        <v>64</v>
      </c>
      <c r="C39" s="118"/>
      <c r="D39" s="71">
        <v>0</v>
      </c>
      <c r="E39" s="72">
        <v>0</v>
      </c>
      <c r="F39" s="72">
        <v>0</v>
      </c>
      <c r="G39" s="72">
        <v>0</v>
      </c>
    </row>
    <row r="40" spans="1:7" x14ac:dyDescent="0.25">
      <c r="A40" s="58" t="s">
        <v>65</v>
      </c>
      <c r="B40" s="118" t="s">
        <v>66</v>
      </c>
      <c r="C40" s="118"/>
      <c r="D40" s="71">
        <v>0</v>
      </c>
      <c r="E40" s="72">
        <v>0</v>
      </c>
      <c r="F40" s="72">
        <v>0</v>
      </c>
      <c r="G40" s="72">
        <v>0</v>
      </c>
    </row>
    <row r="41" spans="1:7" x14ac:dyDescent="0.25">
      <c r="A41" s="58" t="s">
        <v>67</v>
      </c>
      <c r="B41" s="118" t="s">
        <v>159</v>
      </c>
      <c r="C41" s="118"/>
      <c r="D41" s="71">
        <v>0</v>
      </c>
      <c r="E41" s="72">
        <v>0</v>
      </c>
      <c r="F41" s="72">
        <v>0</v>
      </c>
      <c r="G41" s="72">
        <v>0</v>
      </c>
    </row>
    <row r="42" spans="1:7" x14ac:dyDescent="0.25">
      <c r="A42" s="58" t="s">
        <v>68</v>
      </c>
      <c r="B42" s="118" t="s">
        <v>69</v>
      </c>
      <c r="C42" s="118"/>
      <c r="D42" s="71">
        <v>0</v>
      </c>
      <c r="E42" s="72">
        <v>0</v>
      </c>
      <c r="F42" s="72">
        <v>0</v>
      </c>
      <c r="G42" s="72">
        <v>0</v>
      </c>
    </row>
    <row r="43" spans="1:7" x14ac:dyDescent="0.25">
      <c r="A43" s="58" t="s">
        <v>70</v>
      </c>
      <c r="B43" s="118" t="s">
        <v>71</v>
      </c>
      <c r="C43" s="118"/>
      <c r="D43" s="71">
        <v>0</v>
      </c>
      <c r="E43" s="72">
        <v>0</v>
      </c>
      <c r="F43" s="72">
        <v>0</v>
      </c>
      <c r="G43" s="72">
        <v>0</v>
      </c>
    </row>
    <row r="44" spans="1:7" x14ac:dyDescent="0.25">
      <c r="A44" s="22">
        <v>11.2</v>
      </c>
      <c r="B44" s="122" t="s">
        <v>72</v>
      </c>
      <c r="C44" s="122"/>
      <c r="D44" s="71">
        <v>0</v>
      </c>
      <c r="E44" s="72">
        <v>0</v>
      </c>
      <c r="F44" s="72">
        <v>0</v>
      </c>
      <c r="G44" s="72">
        <v>0</v>
      </c>
    </row>
    <row r="45" spans="1:7" x14ac:dyDescent="0.25">
      <c r="A45" s="58" t="s">
        <v>73</v>
      </c>
      <c r="B45" s="118" t="s">
        <v>74</v>
      </c>
      <c r="C45" s="118"/>
      <c r="D45" s="71">
        <v>0</v>
      </c>
      <c r="E45" s="72">
        <v>0</v>
      </c>
      <c r="F45" s="72">
        <v>0</v>
      </c>
      <c r="G45" s="72">
        <v>0</v>
      </c>
    </row>
    <row r="46" spans="1:7" x14ac:dyDescent="0.25">
      <c r="A46" s="58" t="s">
        <v>75</v>
      </c>
      <c r="B46" s="118" t="s">
        <v>76</v>
      </c>
      <c r="C46" s="118"/>
      <c r="D46" s="71">
        <v>0</v>
      </c>
      <c r="E46" s="72">
        <v>0</v>
      </c>
      <c r="F46" s="72">
        <v>0</v>
      </c>
      <c r="G46" s="72">
        <v>0</v>
      </c>
    </row>
    <row r="47" spans="1:7" x14ac:dyDescent="0.25">
      <c r="A47" s="58" t="s">
        <v>77</v>
      </c>
      <c r="B47" s="118" t="s">
        <v>78</v>
      </c>
      <c r="C47" s="118"/>
      <c r="D47" s="71">
        <v>0</v>
      </c>
      <c r="E47" s="72">
        <v>0</v>
      </c>
      <c r="F47" s="72">
        <v>0</v>
      </c>
      <c r="G47" s="72">
        <v>0</v>
      </c>
    </row>
    <row r="48" spans="1:7" x14ac:dyDescent="0.25">
      <c r="A48" s="58" t="s">
        <v>79</v>
      </c>
      <c r="B48" s="118" t="s">
        <v>80</v>
      </c>
      <c r="C48" s="118"/>
      <c r="D48" s="71">
        <v>0</v>
      </c>
      <c r="E48" s="72">
        <v>0</v>
      </c>
      <c r="F48" s="72">
        <v>0</v>
      </c>
      <c r="G48" s="72">
        <v>0</v>
      </c>
    </row>
    <row r="49" spans="1:7" x14ac:dyDescent="0.25">
      <c r="A49" s="58" t="s">
        <v>81</v>
      </c>
      <c r="B49" s="118" t="s">
        <v>82</v>
      </c>
      <c r="C49" s="118"/>
      <c r="D49" s="71">
        <v>0</v>
      </c>
      <c r="E49" s="72">
        <v>0</v>
      </c>
      <c r="F49" s="72">
        <v>0</v>
      </c>
      <c r="G49" s="72">
        <v>0</v>
      </c>
    </row>
    <row r="50" spans="1:7" x14ac:dyDescent="0.25">
      <c r="A50" s="58" t="s">
        <v>83</v>
      </c>
      <c r="B50" s="118" t="s">
        <v>84</v>
      </c>
      <c r="C50" s="118"/>
      <c r="D50" s="71">
        <v>0</v>
      </c>
      <c r="E50" s="72">
        <v>0</v>
      </c>
      <c r="F50" s="72">
        <v>0</v>
      </c>
      <c r="G50" s="72">
        <v>0</v>
      </c>
    </row>
    <row r="51" spans="1:7" x14ac:dyDescent="0.25">
      <c r="A51" s="58" t="s">
        <v>85</v>
      </c>
      <c r="B51" s="118" t="s">
        <v>86</v>
      </c>
      <c r="C51" s="118"/>
      <c r="D51" s="71">
        <v>0</v>
      </c>
      <c r="E51" s="72">
        <v>0</v>
      </c>
      <c r="F51" s="72">
        <v>0</v>
      </c>
      <c r="G51" s="72">
        <v>0</v>
      </c>
    </row>
    <row r="52" spans="1:7" x14ac:dyDescent="0.25">
      <c r="A52" s="58" t="s">
        <v>87</v>
      </c>
      <c r="B52" s="118" t="s">
        <v>88</v>
      </c>
      <c r="C52" s="118"/>
      <c r="D52" s="71">
        <v>0</v>
      </c>
      <c r="E52" s="72">
        <v>0</v>
      </c>
      <c r="F52" s="72">
        <v>0</v>
      </c>
      <c r="G52" s="72">
        <v>0</v>
      </c>
    </row>
    <row r="53" spans="1:7" x14ac:dyDescent="0.25">
      <c r="A53" s="58" t="s">
        <v>89</v>
      </c>
      <c r="B53" s="118" t="s">
        <v>90</v>
      </c>
      <c r="C53" s="118"/>
      <c r="D53" s="71">
        <v>0</v>
      </c>
      <c r="E53" s="72">
        <v>0</v>
      </c>
      <c r="F53" s="72">
        <v>0</v>
      </c>
      <c r="G53" s="72">
        <v>0</v>
      </c>
    </row>
    <row r="54" spans="1:7" x14ac:dyDescent="0.25">
      <c r="A54" s="60">
        <v>12</v>
      </c>
      <c r="B54" s="107" t="s">
        <v>91</v>
      </c>
      <c r="C54" s="107"/>
      <c r="D54" s="71">
        <v>0</v>
      </c>
      <c r="E54" s="72">
        <v>0</v>
      </c>
      <c r="F54" s="72">
        <v>0</v>
      </c>
      <c r="G54" s="72">
        <v>0</v>
      </c>
    </row>
    <row r="55" spans="1:7" x14ac:dyDescent="0.25">
      <c r="A55" s="21">
        <v>12.2</v>
      </c>
      <c r="B55" s="122" t="s">
        <v>92</v>
      </c>
      <c r="C55" s="122"/>
      <c r="D55" s="71">
        <v>0</v>
      </c>
      <c r="E55" s="72">
        <v>0</v>
      </c>
      <c r="F55" s="72">
        <v>0</v>
      </c>
      <c r="G55" s="72">
        <v>0</v>
      </c>
    </row>
    <row r="56" spans="1:7" x14ac:dyDescent="0.25">
      <c r="A56" s="57" t="s">
        <v>93</v>
      </c>
      <c r="B56" s="118" t="s">
        <v>94</v>
      </c>
      <c r="C56" s="118"/>
      <c r="D56" s="71">
        <v>0</v>
      </c>
      <c r="E56" s="72">
        <v>0</v>
      </c>
      <c r="F56" s="72">
        <v>0</v>
      </c>
      <c r="G56" s="72">
        <v>0</v>
      </c>
    </row>
    <row r="57" spans="1:7" x14ac:dyDescent="0.25">
      <c r="A57" s="21">
        <v>12.3</v>
      </c>
      <c r="B57" s="122" t="s">
        <v>95</v>
      </c>
      <c r="C57" s="122"/>
      <c r="D57" s="71">
        <v>0</v>
      </c>
      <c r="E57" s="72">
        <v>0</v>
      </c>
      <c r="F57" s="72">
        <v>0</v>
      </c>
      <c r="G57" s="72">
        <v>0</v>
      </c>
    </row>
    <row r="58" spans="1:7" x14ac:dyDescent="0.25">
      <c r="A58" s="57" t="s">
        <v>96</v>
      </c>
      <c r="B58" s="118" t="s">
        <v>97</v>
      </c>
      <c r="C58" s="118"/>
      <c r="D58" s="71">
        <v>0</v>
      </c>
      <c r="E58" s="72">
        <v>0</v>
      </c>
      <c r="F58" s="72">
        <v>0</v>
      </c>
      <c r="G58" s="72">
        <v>0</v>
      </c>
    </row>
    <row r="59" spans="1:7" x14ac:dyDescent="0.25">
      <c r="A59" s="60">
        <v>13</v>
      </c>
      <c r="B59" s="107" t="s">
        <v>98</v>
      </c>
      <c r="C59" s="107"/>
      <c r="D59" s="71">
        <v>0</v>
      </c>
      <c r="E59" s="72">
        <v>0</v>
      </c>
      <c r="F59" s="72">
        <v>0</v>
      </c>
      <c r="G59" s="72">
        <v>0</v>
      </c>
    </row>
    <row r="60" spans="1:7" x14ac:dyDescent="0.25">
      <c r="A60" s="21">
        <v>13.1</v>
      </c>
      <c r="B60" s="123" t="s">
        <v>99</v>
      </c>
      <c r="C60" s="123"/>
      <c r="D60" s="71">
        <v>0</v>
      </c>
      <c r="E60" s="72">
        <v>0</v>
      </c>
      <c r="F60" s="72">
        <v>0</v>
      </c>
      <c r="G60" s="72">
        <v>0</v>
      </c>
    </row>
    <row r="61" spans="1:7" x14ac:dyDescent="0.25">
      <c r="A61" s="57" t="s">
        <v>100</v>
      </c>
      <c r="B61" s="118" t="s">
        <v>101</v>
      </c>
      <c r="C61" s="118"/>
      <c r="D61" s="71">
        <v>0</v>
      </c>
      <c r="E61" s="72">
        <v>0</v>
      </c>
      <c r="F61" s="72">
        <v>0</v>
      </c>
      <c r="G61" s="72">
        <v>0</v>
      </c>
    </row>
    <row r="62" spans="1:7" x14ac:dyDescent="0.25">
      <c r="A62" s="57" t="s">
        <v>102</v>
      </c>
      <c r="B62" s="118" t="s">
        <v>103</v>
      </c>
      <c r="C62" s="118"/>
      <c r="D62" s="71">
        <v>0</v>
      </c>
      <c r="E62" s="72">
        <v>0</v>
      </c>
      <c r="F62" s="72">
        <v>0</v>
      </c>
      <c r="G62" s="72">
        <v>0</v>
      </c>
    </row>
    <row r="63" spans="1:7" x14ac:dyDescent="0.25">
      <c r="A63" s="57" t="s">
        <v>104</v>
      </c>
      <c r="B63" s="118" t="s">
        <v>105</v>
      </c>
      <c r="C63" s="118"/>
      <c r="D63" s="71">
        <v>0</v>
      </c>
      <c r="E63" s="72">
        <v>0</v>
      </c>
      <c r="F63" s="72">
        <v>0</v>
      </c>
      <c r="G63" s="72">
        <v>0</v>
      </c>
    </row>
    <row r="64" spans="1:7" x14ac:dyDescent="0.25">
      <c r="A64" s="20">
        <v>13.2</v>
      </c>
      <c r="B64" s="121" t="s">
        <v>106</v>
      </c>
      <c r="C64" s="121"/>
      <c r="D64" s="71">
        <v>0</v>
      </c>
      <c r="E64" s="72">
        <v>0</v>
      </c>
      <c r="F64" s="72">
        <v>0</v>
      </c>
      <c r="G64" s="72">
        <v>0</v>
      </c>
    </row>
    <row r="65" spans="1:7" x14ac:dyDescent="0.25">
      <c r="A65" s="57" t="s">
        <v>107</v>
      </c>
      <c r="B65" s="118" t="s">
        <v>108</v>
      </c>
      <c r="C65" s="118"/>
      <c r="D65" s="71">
        <v>0</v>
      </c>
      <c r="E65" s="72">
        <v>0</v>
      </c>
      <c r="F65" s="72">
        <v>0</v>
      </c>
      <c r="G65" s="72">
        <v>0</v>
      </c>
    </row>
    <row r="66" spans="1:7" x14ac:dyDescent="0.25">
      <c r="A66" s="57" t="s">
        <v>109</v>
      </c>
      <c r="B66" s="118" t="s">
        <v>110</v>
      </c>
      <c r="C66" s="118"/>
      <c r="D66" s="71">
        <v>0</v>
      </c>
      <c r="E66" s="72">
        <v>0</v>
      </c>
      <c r="F66" s="72">
        <v>0</v>
      </c>
      <c r="G66" s="72">
        <v>0</v>
      </c>
    </row>
    <row r="67" spans="1:7" x14ac:dyDescent="0.25">
      <c r="A67" s="57" t="s">
        <v>111</v>
      </c>
      <c r="B67" s="118" t="s">
        <v>112</v>
      </c>
      <c r="C67" s="118"/>
      <c r="D67" s="71">
        <v>0</v>
      </c>
      <c r="E67" s="72">
        <v>0</v>
      </c>
      <c r="F67" s="72">
        <v>0</v>
      </c>
      <c r="G67" s="72">
        <v>0</v>
      </c>
    </row>
    <row r="68" spans="1:7" x14ac:dyDescent="0.25">
      <c r="A68" s="57" t="s">
        <v>113</v>
      </c>
      <c r="B68" s="118" t="s">
        <v>114</v>
      </c>
      <c r="C68" s="118"/>
      <c r="D68" s="71">
        <v>0</v>
      </c>
      <c r="E68" s="72">
        <v>0</v>
      </c>
      <c r="F68" s="72">
        <v>0</v>
      </c>
      <c r="G68" s="72">
        <v>0</v>
      </c>
    </row>
    <row r="69" spans="1:7" x14ac:dyDescent="0.25">
      <c r="A69" s="60">
        <v>14</v>
      </c>
      <c r="B69" s="107" t="s">
        <v>115</v>
      </c>
      <c r="C69" s="107"/>
      <c r="D69" s="71">
        <v>0</v>
      </c>
      <c r="E69" s="72">
        <v>0</v>
      </c>
      <c r="F69" s="72">
        <v>0</v>
      </c>
      <c r="G69" s="72">
        <v>0</v>
      </c>
    </row>
    <row r="70" spans="1:7" x14ac:dyDescent="0.25">
      <c r="A70" s="20">
        <v>14.2</v>
      </c>
      <c r="B70" s="121" t="s">
        <v>116</v>
      </c>
      <c r="C70" s="121"/>
      <c r="D70" s="71">
        <v>0</v>
      </c>
      <c r="E70" s="72">
        <v>0</v>
      </c>
      <c r="F70" s="72">
        <v>0</v>
      </c>
      <c r="G70" s="72">
        <v>0</v>
      </c>
    </row>
    <row r="71" spans="1:7" x14ac:dyDescent="0.25">
      <c r="A71" s="57" t="s">
        <v>117</v>
      </c>
      <c r="B71" s="118" t="s">
        <v>118</v>
      </c>
      <c r="C71" s="118"/>
      <c r="D71" s="71">
        <v>0</v>
      </c>
      <c r="E71" s="72">
        <v>0</v>
      </c>
      <c r="F71" s="72">
        <v>0</v>
      </c>
      <c r="G71" s="72">
        <v>0</v>
      </c>
    </row>
    <row r="72" spans="1:7" x14ac:dyDescent="0.25">
      <c r="A72" s="57" t="s">
        <v>119</v>
      </c>
      <c r="B72" s="118" t="s">
        <v>120</v>
      </c>
      <c r="C72" s="118"/>
      <c r="D72" s="71">
        <v>0</v>
      </c>
      <c r="E72" s="72">
        <v>0</v>
      </c>
      <c r="F72" s="72">
        <v>0</v>
      </c>
      <c r="G72" s="72">
        <v>0</v>
      </c>
    </row>
    <row r="73" spans="1:7" x14ac:dyDescent="0.25">
      <c r="A73" s="57" t="s">
        <v>121</v>
      </c>
      <c r="B73" s="118" t="s">
        <v>122</v>
      </c>
      <c r="C73" s="118"/>
      <c r="D73" s="71">
        <v>0</v>
      </c>
      <c r="E73" s="72">
        <v>0</v>
      </c>
      <c r="F73" s="72">
        <v>0</v>
      </c>
      <c r="G73" s="72">
        <v>0</v>
      </c>
    </row>
    <row r="74" spans="1:7" x14ac:dyDescent="0.25">
      <c r="A74" s="57" t="s">
        <v>123</v>
      </c>
      <c r="B74" s="118" t="s">
        <v>124</v>
      </c>
      <c r="C74" s="118"/>
      <c r="D74" s="71">
        <v>0</v>
      </c>
      <c r="E74" s="72">
        <v>0</v>
      </c>
      <c r="F74" s="72">
        <v>0</v>
      </c>
      <c r="G74" s="72">
        <v>0</v>
      </c>
    </row>
  </sheetData>
  <mergeCells count="75">
    <mergeCell ref="B13:C13"/>
    <mergeCell ref="B3:C3"/>
    <mergeCell ref="B4:C4"/>
    <mergeCell ref="B5:C5"/>
    <mergeCell ref="B6:C6"/>
    <mergeCell ref="B7:C7"/>
    <mergeCell ref="B8:C8"/>
    <mergeCell ref="B9:C9"/>
    <mergeCell ref="B10:C10"/>
    <mergeCell ref="B11:C11"/>
    <mergeCell ref="B12:C12"/>
    <mergeCell ref="B25:C25"/>
    <mergeCell ref="B14:C14"/>
    <mergeCell ref="B15:C15"/>
    <mergeCell ref="B16:C16"/>
    <mergeCell ref="B17:C17"/>
    <mergeCell ref="B18:C18"/>
    <mergeCell ref="B19:C19"/>
    <mergeCell ref="B20:C20"/>
    <mergeCell ref="B21:C21"/>
    <mergeCell ref="B22:C22"/>
    <mergeCell ref="B23:C23"/>
    <mergeCell ref="B24:C24"/>
    <mergeCell ref="B37:C37"/>
    <mergeCell ref="B26:C26"/>
    <mergeCell ref="B27:C27"/>
    <mergeCell ref="B28:C28"/>
    <mergeCell ref="B29:C29"/>
    <mergeCell ref="B30:C30"/>
    <mergeCell ref="B31:C31"/>
    <mergeCell ref="B32:C32"/>
    <mergeCell ref="B33:C33"/>
    <mergeCell ref="B34:C34"/>
    <mergeCell ref="B35:C35"/>
    <mergeCell ref="B36:C36"/>
    <mergeCell ref="B49:C49"/>
    <mergeCell ref="B38:C38"/>
    <mergeCell ref="B39:C39"/>
    <mergeCell ref="B40:C40"/>
    <mergeCell ref="B41:C41"/>
    <mergeCell ref="B42:C42"/>
    <mergeCell ref="B43:C43"/>
    <mergeCell ref="B44:C44"/>
    <mergeCell ref="B45:C45"/>
    <mergeCell ref="B46:C46"/>
    <mergeCell ref="B47:C47"/>
    <mergeCell ref="B48:C48"/>
    <mergeCell ref="B61:C61"/>
    <mergeCell ref="B50:C50"/>
    <mergeCell ref="B51:C51"/>
    <mergeCell ref="B52:C52"/>
    <mergeCell ref="B53:C53"/>
    <mergeCell ref="B54:C54"/>
    <mergeCell ref="B55:C55"/>
    <mergeCell ref="B56:C56"/>
    <mergeCell ref="B57:C57"/>
    <mergeCell ref="B58:C58"/>
    <mergeCell ref="B59:C59"/>
    <mergeCell ref="B60:C60"/>
    <mergeCell ref="B74:C74"/>
    <mergeCell ref="A1:A2"/>
    <mergeCell ref="B1:C2"/>
    <mergeCell ref="D1:G1"/>
    <mergeCell ref="B68:C68"/>
    <mergeCell ref="B69:C69"/>
    <mergeCell ref="B70:C70"/>
    <mergeCell ref="B71:C71"/>
    <mergeCell ref="B72:C72"/>
    <mergeCell ref="B73:C73"/>
    <mergeCell ref="B62:C62"/>
    <mergeCell ref="B63:C63"/>
    <mergeCell ref="B64:C64"/>
    <mergeCell ref="B65:C65"/>
    <mergeCell ref="B66:C66"/>
    <mergeCell ref="B67:C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Instrucciones</vt:lpstr>
      <vt:lpstr>CRITERIOS</vt:lpstr>
      <vt:lpstr>Herramienta de Evaluación</vt:lpstr>
      <vt:lpstr>Cumplimiento Dominios</vt:lpstr>
      <vt:lpstr>Cumplimiento de O.C.</vt:lpstr>
      <vt:lpstr>Madurez de los Controles</vt:lpstr>
      <vt:lpstr>GRÁFICAS</vt:lpstr>
      <vt:lpstr>ESTADO DE CUMPLIMIENTO X FECHAS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Marina M</dc:creator>
  <cp:lastModifiedBy>Usuario de Windows</cp:lastModifiedBy>
  <cp:lastPrinted>2015-04-08T23:37:35Z</cp:lastPrinted>
  <dcterms:created xsi:type="dcterms:W3CDTF">2015-03-02T01:03:18Z</dcterms:created>
  <dcterms:modified xsi:type="dcterms:W3CDTF">2019-06-22T12:39:49Z</dcterms:modified>
</cp:coreProperties>
</file>