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6" windowHeight="7908" firstSheet="1" activeTab="1"/>
  </bookViews>
  <sheets>
    <sheet name="Summary" sheetId="1" r:id="rId1"/>
    <sheet name="Effort Estimate" sheetId="2" r:id="rId2"/>
    <sheet name="Staff Estimate" sheetId="3" r:id="rId3"/>
    <sheet name="Cost Estimate" sheetId="4" r:id="rId4"/>
    <sheet name="Questions" sheetId="5" r:id="rId5"/>
  </sheets>
  <definedNames>
    <definedName name="_Toc182312287" localSheetId="1">'Effort Estimate'!#REF!</definedName>
    <definedName name="Roles">'Staff Estimate'!$D$7:$D$10</definedName>
  </definedNames>
  <calcPr calcId="124519"/>
</workbook>
</file>

<file path=xl/calcChain.xml><?xml version="1.0" encoding="utf-8"?>
<calcChain xmlns="http://schemas.openxmlformats.org/spreadsheetml/2006/main">
  <c r="J23" i="4"/>
  <c r="H21"/>
  <c r="H11"/>
  <c r="F11"/>
  <c r="J14" s="1"/>
  <c r="E4"/>
  <c r="F11" i="3"/>
  <c r="E6"/>
  <c r="G26" i="2"/>
  <c r="V21"/>
  <c r="T21"/>
  <c r="R21"/>
  <c r="P21"/>
  <c r="N21"/>
  <c r="F21"/>
  <c r="E7" i="1"/>
  <c r="E6"/>
  <c r="D5"/>
  <c r="J15" i="4" l="1"/>
  <c r="J12"/>
  <c r="J13"/>
  <c r="E10" i="3"/>
  <c r="X21" i="2"/>
  <c r="J16" i="4"/>
  <c r="D7" i="1" s="1"/>
  <c r="D8" s="1"/>
  <c r="E3" i="2" l="1"/>
  <c r="E3" i="4"/>
  <c r="E5" s="1"/>
  <c r="E8" i="1" s="1"/>
  <c r="E5" i="2" l="1"/>
  <c r="D6" i="1" s="1"/>
</calcChain>
</file>

<file path=xl/sharedStrings.xml><?xml version="1.0" encoding="utf-8"?>
<sst xmlns="http://schemas.openxmlformats.org/spreadsheetml/2006/main" count="108" uniqueCount="68">
  <si>
    <t>Summary of Estimation</t>
  </si>
  <si>
    <t>Total</t>
  </si>
  <si>
    <t>Estimated</t>
  </si>
  <si>
    <t>Unit</t>
  </si>
  <si>
    <t>Team Size</t>
  </si>
  <si>
    <t>Members</t>
  </si>
  <si>
    <t>Effort</t>
  </si>
  <si>
    <t>Cost</t>
  </si>
  <si>
    <t>Cost After Discounted</t>
  </si>
  <si>
    <t>* Discount Percentage:</t>
  </si>
  <si>
    <t>* Note:</t>
  </si>
  <si>
    <t>Effort Estimation</t>
  </si>
  <si>
    <t>(1)</t>
  </si>
  <si>
    <t>Development effort:</t>
  </si>
  <si>
    <t>(2)</t>
  </si>
  <si>
    <t>Project Management effort:</t>
  </si>
  <si>
    <t>Total = (1) + (2)</t>
  </si>
  <si>
    <t>Note:  Unit of effort is applying to estimate is:</t>
  </si>
  <si>
    <t>man-day</t>
  </si>
  <si>
    <t>Development Effort</t>
  </si>
  <si>
    <t>No.</t>
  </si>
  <si>
    <t>System/Subsystem
/Feature</t>
  </si>
  <si>
    <t>Function</t>
  </si>
  <si>
    <t>Getting Reqs</t>
  </si>
  <si>
    <t>HTML Design</t>
  </si>
  <si>
    <t>Coding</t>
  </si>
  <si>
    <t>Testing</t>
  </si>
  <si>
    <t>Total Effort</t>
  </si>
  <si>
    <t>Roles</t>
  </si>
  <si>
    <t>Creating Project Infrastructure</t>
  </si>
  <si>
    <t>DEV</t>
  </si>
  <si>
    <t>QC</t>
  </si>
  <si>
    <t>PL</t>
  </si>
  <si>
    <t>DS</t>
  </si>
  <si>
    <t>Project Management Effort</t>
  </si>
  <si>
    <t>The project management usually takes possession of</t>
  </si>
  <si>
    <t>% on the total effort of development activities</t>
  </si>
  <si>
    <t>So, the estimated effort for management is:</t>
  </si>
  <si>
    <t>Staff Estimation</t>
  </si>
  <si>
    <t>Acquired Staff</t>
  </si>
  <si>
    <t>Abbr.</t>
  </si>
  <si>
    <t>Quantity</t>
  </si>
  <si>
    <t>Description</t>
  </si>
  <si>
    <t>Project Leader</t>
  </si>
  <si>
    <t>Developer</t>
  </si>
  <si>
    <t>Designer</t>
  </si>
  <si>
    <t>Tester</t>
  </si>
  <si>
    <t>Numbers of Staff:</t>
  </si>
  <si>
    <t>Cost Estimation</t>
  </si>
  <si>
    <t>Human Resources cost:</t>
  </si>
  <si>
    <t>Software Resources cost:</t>
  </si>
  <si>
    <t>Note: Unit of cost is applying to estimate is:</t>
  </si>
  <si>
    <t>USD</t>
  </si>
  <si>
    <t>Human Resources Cost</t>
  </si>
  <si>
    <t>Hour Rate</t>
  </si>
  <si>
    <t>Total:</t>
  </si>
  <si>
    <t>Software Resources Cost</t>
  </si>
  <si>
    <t>Items</t>
  </si>
  <si>
    <t>Type</t>
  </si>
  <si>
    <t>Number of Licences</t>
  </si>
  <si>
    <t>Cost/licence</t>
  </si>
  <si>
    <t>install project</t>
  </si>
  <si>
    <t>Login and Logout</t>
  </si>
  <si>
    <t>Create login and logout function</t>
  </si>
  <si>
    <t>Create User</t>
  </si>
  <si>
    <t>Create User for System base on usename(email) , password , DOB , SMS contact</t>
  </si>
  <si>
    <t xml:space="preserve">                       - java 7                       
                       -  spring 4.0.6
                       -  spring security 3.2
                       -  sping-data-mongoDB         
                       -  MongoDB                </t>
  </si>
  <si>
    <t>Export Json data by use API restful and convert Json data to employee object (webservice + security)</t>
  </si>
</sst>
</file>

<file path=xl/styles.xml><?xml version="1.0" encoding="utf-8"?>
<styleSheet xmlns="http://schemas.openxmlformats.org/spreadsheetml/2006/main">
  <numFmts count="1">
    <numFmt numFmtId="164" formatCode="#,##0.0"/>
  </numFmts>
  <fonts count="24">
    <font>
      <sz val="10"/>
      <color rgb="FF000000"/>
      <name val="Arial"/>
    </font>
    <font>
      <sz val="10"/>
      <color rgb="FF00008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b/>
      <sz val="16"/>
      <color rgb="FF000000"/>
      <name val="Arial"/>
    </font>
    <font>
      <i/>
      <sz val="10"/>
      <color rgb="FF0000FF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b/>
      <sz val="9"/>
      <color rgb="FF0000FF"/>
      <name val="Arial"/>
    </font>
    <font>
      <sz val="9"/>
      <color rgb="FF000000"/>
      <name val="Arial"/>
    </font>
    <font>
      <b/>
      <sz val="12"/>
      <color rgb="FF000000"/>
      <name val="Arial"/>
    </font>
    <font>
      <b/>
      <sz val="14"/>
      <color rgb="FF800000"/>
      <name val="Arial"/>
    </font>
    <font>
      <sz val="10"/>
      <color rgb="FFFF0000"/>
      <name val="Arial"/>
    </font>
    <font>
      <sz val="12"/>
      <color rgb="FF000000"/>
      <name val="Arial"/>
    </font>
    <font>
      <b/>
      <sz val="24"/>
      <color rgb="FFFFFFFF"/>
      <name val="Arial"/>
    </font>
    <font>
      <b/>
      <sz val="10"/>
      <color rgb="FF000080"/>
      <name val="Arial"/>
    </font>
    <font>
      <b/>
      <i/>
      <sz val="10"/>
      <color rgb="FF0000FF"/>
      <name val="Arial"/>
    </font>
    <font>
      <i/>
      <sz val="9"/>
      <color rgb="FF0000FF"/>
      <name val="Arial"/>
    </font>
    <font>
      <b/>
      <sz val="12"/>
      <color rgb="FF000080"/>
      <name val="Arial"/>
    </font>
    <font>
      <b/>
      <sz val="16"/>
      <color rgb="FFFFFFFF"/>
      <name val="Arial"/>
    </font>
    <font>
      <b/>
      <i/>
      <sz val="10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3" fillId="8" borderId="7" xfId="0" applyFont="1" applyFill="1" applyBorder="1"/>
    <xf numFmtId="0" fontId="2" fillId="3" borderId="13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1" fontId="3" fillId="7" borderId="13" xfId="0" applyNumberFormat="1" applyFont="1" applyFill="1" applyBorder="1" applyAlignment="1">
      <alignment horizontal="right"/>
    </xf>
    <xf numFmtId="0" fontId="3" fillId="7" borderId="13" xfId="0" applyFont="1" applyFill="1" applyBorder="1"/>
    <xf numFmtId="0" fontId="3" fillId="7" borderId="13" xfId="0" applyFont="1" applyFill="1" applyBorder="1" applyAlignment="1">
      <alignment horizontal="right"/>
    </xf>
    <xf numFmtId="164" fontId="3" fillId="7" borderId="13" xfId="0" applyNumberFormat="1" applyFont="1" applyFill="1" applyBorder="1" applyAlignment="1">
      <alignment horizontal="right"/>
    </xf>
    <xf numFmtId="1" fontId="7" fillId="6" borderId="13" xfId="0" applyNumberFormat="1" applyFont="1" applyFill="1" applyBorder="1" applyAlignment="1">
      <alignment horizontal="right"/>
    </xf>
    <xf numFmtId="0" fontId="7" fillId="6" borderId="13" xfId="0" applyFont="1" applyFill="1" applyBorder="1"/>
    <xf numFmtId="0" fontId="0" fillId="0" borderId="14" xfId="0" applyBorder="1" applyAlignment="1">
      <alignment wrapText="1"/>
    </xf>
    <xf numFmtId="9" fontId="2" fillId="7" borderId="0" xfId="0" applyNumberFormat="1" applyFont="1" applyFill="1"/>
    <xf numFmtId="0" fontId="2" fillId="8" borderId="0" xfId="0" applyFont="1" applyFill="1" applyAlignment="1">
      <alignment vertical="top"/>
    </xf>
    <xf numFmtId="0" fontId="8" fillId="8" borderId="0" xfId="0" applyFont="1" applyFill="1" applyAlignment="1">
      <alignment vertical="top" wrapText="1"/>
    </xf>
    <xf numFmtId="0" fontId="2" fillId="8" borderId="0" xfId="0" applyFont="1" applyFill="1"/>
    <xf numFmtId="0" fontId="21" fillId="8" borderId="11" xfId="0" applyFont="1" applyFill="1" applyBorder="1"/>
    <xf numFmtId="0" fontId="1" fillId="8" borderId="11" xfId="0" applyFont="1" applyFill="1" applyBorder="1"/>
    <xf numFmtId="0" fontId="3" fillId="5" borderId="13" xfId="0" applyFont="1" applyFill="1" applyBorder="1"/>
    <xf numFmtId="164" fontId="6" fillId="5" borderId="13" xfId="0" applyNumberFormat="1" applyFont="1" applyFill="1" applyBorder="1"/>
    <xf numFmtId="164" fontId="4" fillId="7" borderId="13" xfId="0" applyNumberFormat="1" applyFont="1" applyFill="1" applyBorder="1"/>
    <xf numFmtId="0" fontId="18" fillId="8" borderId="14" xfId="0" applyFont="1" applyFill="1" applyBorder="1"/>
    <xf numFmtId="0" fontId="15" fillId="8" borderId="0" xfId="0" applyFont="1" applyFill="1"/>
    <xf numFmtId="0" fontId="1" fillId="8" borderId="0" xfId="0" applyFont="1" applyFill="1"/>
    <xf numFmtId="0" fontId="4" fillId="8" borderId="0" xfId="0" applyFont="1" applyFill="1" applyAlignment="1">
      <alignment horizontal="center"/>
    </xf>
    <xf numFmtId="0" fontId="18" fillId="8" borderId="0" xfId="0" applyFont="1" applyFill="1" applyBorder="1"/>
    <xf numFmtId="0" fontId="12" fillId="7" borderId="13" xfId="0" applyFont="1" applyFill="1" applyBorder="1" applyAlignment="1">
      <alignment horizontal="center" wrapText="1"/>
    </xf>
    <xf numFmtId="0" fontId="12" fillId="7" borderId="13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vertical="top" wrapText="1"/>
    </xf>
    <xf numFmtId="0" fontId="9" fillId="8" borderId="10" xfId="0" applyFont="1" applyFill="1" applyBorder="1"/>
    <xf numFmtId="0" fontId="8" fillId="8" borderId="13" xfId="0" applyFont="1" applyFill="1" applyBorder="1" applyAlignment="1">
      <alignment vertical="top" wrapText="1"/>
    </xf>
    <xf numFmtId="164" fontId="8" fillId="7" borderId="13" xfId="0" applyNumberFormat="1" applyFont="1" applyFill="1" applyBorder="1" applyAlignment="1">
      <alignment vertical="top" wrapText="1"/>
    </xf>
    <xf numFmtId="0" fontId="9" fillId="8" borderId="13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center"/>
    </xf>
    <xf numFmtId="164" fontId="5" fillId="5" borderId="13" xfId="0" applyNumberFormat="1" applyFont="1" applyFill="1" applyBorder="1" applyAlignment="1">
      <alignment vertical="center"/>
    </xf>
    <xf numFmtId="0" fontId="2" fillId="8" borderId="14" xfId="0" applyFont="1" applyFill="1" applyBorder="1"/>
    <xf numFmtId="0" fontId="3" fillId="7" borderId="0" xfId="0" applyFont="1" applyFill="1"/>
    <xf numFmtId="164" fontId="5" fillId="6" borderId="0" xfId="0" applyNumberFormat="1" applyFont="1" applyFill="1" applyAlignment="1">
      <alignment horizontal="right"/>
    </xf>
    <xf numFmtId="0" fontId="3" fillId="8" borderId="0" xfId="0" applyFont="1" applyFill="1"/>
    <xf numFmtId="0" fontId="7" fillId="8" borderId="0" xfId="0" applyFont="1" applyFill="1"/>
    <xf numFmtId="0" fontId="14" fillId="8" borderId="11" xfId="0" applyFont="1" applyFill="1" applyBorder="1"/>
    <xf numFmtId="0" fontId="11" fillId="3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top" wrapText="1"/>
    </xf>
    <xf numFmtId="0" fontId="3" fillId="8" borderId="13" xfId="0" applyFont="1" applyFill="1" applyBorder="1" applyAlignment="1">
      <alignment vertical="top" wrapText="1"/>
    </xf>
    <xf numFmtId="164" fontId="6" fillId="7" borderId="13" xfId="0" applyNumberFormat="1" applyFont="1" applyFill="1" applyBorder="1" applyAlignment="1">
      <alignment vertical="top" wrapText="1"/>
    </xf>
    <xf numFmtId="0" fontId="3" fillId="8" borderId="13" xfId="0" applyFont="1" applyFill="1" applyBorder="1" applyAlignment="1">
      <alignment horizontal="right" vertical="top" wrapText="1"/>
    </xf>
    <xf numFmtId="0" fontId="3" fillId="8" borderId="14" xfId="0" applyFont="1" applyFill="1" applyBorder="1" applyAlignment="1">
      <alignment vertical="top" wrapText="1"/>
    </xf>
    <xf numFmtId="0" fontId="9" fillId="8" borderId="14" xfId="0" applyFont="1" applyFill="1" applyBorder="1" applyAlignment="1">
      <alignment vertical="top" wrapText="1"/>
    </xf>
    <xf numFmtId="0" fontId="2" fillId="8" borderId="12" xfId="0" applyFont="1" applyFill="1" applyBorder="1" applyAlignment="1">
      <alignment horizontal="right" vertical="top"/>
    </xf>
    <xf numFmtId="0" fontId="2" fillId="5" borderId="13" xfId="0" applyFont="1" applyFill="1" applyBorder="1" applyAlignment="1">
      <alignment horizontal="right" vertical="top" wrapText="1"/>
    </xf>
    <xf numFmtId="0" fontId="3" fillId="8" borderId="6" xfId="0" applyFont="1" applyFill="1" applyBorder="1" applyAlignment="1">
      <alignment horizontal="left" vertical="top" wrapText="1"/>
    </xf>
    <xf numFmtId="0" fontId="3" fillId="8" borderId="14" xfId="0" applyFont="1" applyFill="1" applyBorder="1" applyAlignment="1">
      <alignment horizontal="left" vertical="top" wrapText="1"/>
    </xf>
    <xf numFmtId="0" fontId="13" fillId="8" borderId="11" xfId="0" applyFont="1" applyFill="1" applyBorder="1"/>
    <xf numFmtId="0" fontId="16" fillId="8" borderId="11" xfId="0" applyFont="1" applyFill="1" applyBorder="1"/>
    <xf numFmtId="0" fontId="3" fillId="5" borderId="6" xfId="0" applyFont="1" applyFill="1" applyBorder="1"/>
    <xf numFmtId="0" fontId="3" fillId="5" borderId="14" xfId="0" applyFont="1" applyFill="1" applyBorder="1"/>
    <xf numFmtId="0" fontId="3" fillId="5" borderId="12" xfId="0" applyFont="1" applyFill="1" applyBorder="1"/>
    <xf numFmtId="164" fontId="6" fillId="5" borderId="5" xfId="0" applyNumberFormat="1" applyFont="1" applyFill="1" applyBorder="1" applyAlignment="1">
      <alignment horizontal="center"/>
    </xf>
    <xf numFmtId="0" fontId="3" fillId="8" borderId="2" xfId="0" applyFont="1" applyFill="1" applyBorder="1"/>
    <xf numFmtId="0" fontId="3" fillId="5" borderId="1" xfId="0" applyFont="1" applyFill="1" applyBorder="1"/>
    <xf numFmtId="0" fontId="3" fillId="5" borderId="11" xfId="0" applyFont="1" applyFill="1" applyBorder="1"/>
    <xf numFmtId="0" fontId="3" fillId="5" borderId="4" xfId="0" applyFont="1" applyFill="1" applyBorder="1"/>
    <xf numFmtId="164" fontId="6" fillId="5" borderId="10" xfId="0" applyNumberFormat="1" applyFont="1" applyFill="1" applyBorder="1" applyAlignment="1">
      <alignment horizontal="center"/>
    </xf>
    <xf numFmtId="164" fontId="4" fillId="7" borderId="13" xfId="0" applyNumberFormat="1" applyFont="1" applyFill="1" applyBorder="1" applyAlignment="1">
      <alignment horizontal="center"/>
    </xf>
    <xf numFmtId="164" fontId="2" fillId="8" borderId="2" xfId="0" applyNumberFormat="1" applyFont="1" applyFill="1" applyBorder="1"/>
    <xf numFmtId="164" fontId="2" fillId="8" borderId="0" xfId="0" applyNumberFormat="1" applyFont="1" applyFill="1"/>
    <xf numFmtId="0" fontId="15" fillId="8" borderId="14" xfId="0" applyFont="1" applyFill="1" applyBorder="1"/>
    <xf numFmtId="0" fontId="3" fillId="8" borderId="14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164" fontId="2" fillId="8" borderId="0" xfId="0" applyNumberFormat="1" applyFont="1" applyFill="1" applyAlignment="1">
      <alignment horizontal="right"/>
    </xf>
    <xf numFmtId="0" fontId="20" fillId="8" borderId="0" xfId="0" applyFont="1" applyFill="1"/>
    <xf numFmtId="0" fontId="2" fillId="8" borderId="11" xfId="0" applyFont="1" applyFill="1" applyBorder="1"/>
    <xf numFmtId="164" fontId="3" fillId="7" borderId="13" xfId="0" applyNumberFormat="1" applyFont="1" applyFill="1" applyBorder="1" applyAlignment="1">
      <alignment vertical="top" wrapText="1"/>
    </xf>
    <xf numFmtId="164" fontId="2" fillId="5" borderId="13" xfId="0" applyNumberFormat="1" applyFont="1" applyFill="1" applyBorder="1"/>
    <xf numFmtId="164" fontId="3" fillId="8" borderId="13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10" fillId="3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2" fillId="6" borderId="8" xfId="0" applyFont="1" applyFill="1" applyBorder="1" applyAlignment="1">
      <alignment horizontal="right" vertical="center"/>
    </xf>
    <xf numFmtId="0" fontId="0" fillId="0" borderId="3" xfId="0" applyBorder="1" applyAlignment="1">
      <alignment wrapText="1"/>
    </xf>
    <xf numFmtId="0" fontId="2" fillId="8" borderId="0" xfId="0" applyFont="1" applyFill="1" applyAlignment="1"/>
    <xf numFmtId="0" fontId="0" fillId="0" borderId="0" xfId="0" applyAlignment="1">
      <alignment wrapText="1"/>
    </xf>
    <xf numFmtId="0" fontId="8" fillId="8" borderId="0" xfId="0" applyFont="1" applyFill="1" applyAlignment="1">
      <alignment horizontal="left" vertical="top" wrapText="1"/>
    </xf>
    <xf numFmtId="0" fontId="0" fillId="0" borderId="0" xfId="0" applyAlignment="1">
      <alignment horizontal="center" wrapText="1"/>
    </xf>
    <xf numFmtId="0" fontId="17" fillId="2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22" fillId="4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left" vertical="top" wrapText="1"/>
    </xf>
    <xf numFmtId="0" fontId="23" fillId="9" borderId="8" xfId="0" applyFont="1" applyFill="1" applyBorder="1" applyAlignment="1">
      <alignment horizontal="center" vertical="top" wrapText="1"/>
    </xf>
    <xf numFmtId="0" fontId="23" fillId="9" borderId="9" xfId="0" applyFont="1" applyFill="1" applyBorder="1" applyAlignment="1">
      <alignment horizontal="center" vertical="top" wrapText="1"/>
    </xf>
    <xf numFmtId="0" fontId="23" fillId="9" borderId="3" xfId="0" applyFont="1" applyFill="1" applyBorder="1" applyAlignment="1">
      <alignment horizontal="center" vertical="top" wrapText="1"/>
    </xf>
    <xf numFmtId="0" fontId="3" fillId="8" borderId="0" xfId="0" applyFont="1" applyFill="1" applyAlignment="1"/>
    <xf numFmtId="0" fontId="3" fillId="8" borderId="0" xfId="0" applyFont="1" applyFill="1" applyAlignment="1">
      <alignment horizontal="left"/>
    </xf>
    <xf numFmtId="0" fontId="19" fillId="8" borderId="0" xfId="0" applyFont="1" applyFill="1" applyAlignment="1">
      <alignment horizontal="left"/>
    </xf>
    <xf numFmtId="0" fontId="2" fillId="5" borderId="8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left" vertical="top" wrapText="1"/>
    </xf>
    <xf numFmtId="0" fontId="3" fillId="8" borderId="8" xfId="0" applyFont="1" applyFill="1" applyBorder="1" applyAlignment="1">
      <alignment horizontal="center" vertical="top" wrapText="1"/>
    </xf>
    <xf numFmtId="0" fontId="17" fillId="2" borderId="0" xfId="0" applyFont="1" applyFill="1" applyAlignment="1">
      <alignment horizontal="left"/>
    </xf>
    <xf numFmtId="0" fontId="0" fillId="0" borderId="7" xfId="0" applyBorder="1" applyAlignment="1">
      <alignment wrapText="1"/>
    </xf>
    <xf numFmtId="0" fontId="2" fillId="7" borderId="8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 wrapText="1"/>
    </xf>
    <xf numFmtId="164" fontId="6" fillId="7" borderId="13" xfId="0" applyNumberFormat="1" applyFont="1" applyFill="1" applyBorder="1" applyAlignment="1">
      <alignment horizontal="right" vertical="top" wrapText="1"/>
    </xf>
    <xf numFmtId="164" fontId="3" fillId="8" borderId="13" xfId="0" applyNumberFormat="1" applyFont="1" applyFill="1" applyBorder="1" applyAlignment="1">
      <alignment horizontal="right" vertical="top" wrapText="1"/>
    </xf>
    <xf numFmtId="0" fontId="3" fillId="8" borderId="8" xfId="0" applyFont="1" applyFill="1" applyBorder="1" applyAlignment="1">
      <alignment horizontal="left" vertical="top" wrapText="1"/>
    </xf>
    <xf numFmtId="164" fontId="3" fillId="8" borderId="8" xfId="0" applyNumberFormat="1" applyFont="1" applyFill="1" applyBorder="1" applyAlignment="1">
      <alignment horizontal="right" vertical="top" wrapText="1"/>
    </xf>
    <xf numFmtId="0" fontId="8" fillId="8" borderId="8" xfId="0" applyFont="1" applyFill="1" applyBorder="1" applyAlignment="1">
      <alignment horizontal="left" vertical="top" wrapText="1"/>
    </xf>
    <xf numFmtId="0" fontId="2" fillId="8" borderId="14" xfId="0" applyFont="1" applyFill="1" applyBorder="1" applyAlignment="1">
      <alignment horizontal="right"/>
    </xf>
    <xf numFmtId="0" fontId="0" fillId="0" borderId="12" xfId="0" applyBorder="1" applyAlignment="1">
      <alignment wrapText="1"/>
    </xf>
    <xf numFmtId="0" fontId="2" fillId="8" borderId="1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</xdr:col>
      <xdr:colOff>857250</xdr:colOff>
      <xdr:row>0</xdr:row>
      <xdr:rowOff>504825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85801" y="304800"/>
          <a:ext cx="3257296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showGridLines="0" workbookViewId="0">
      <selection activeCell="K1" sqref="K1"/>
    </sheetView>
  </sheetViews>
  <sheetFormatPr defaultColWidth="9.109375" defaultRowHeight="14.25" customHeight="1"/>
  <cols>
    <col min="1" max="1" width="3.109375" customWidth="1"/>
    <col min="2" max="2" width="7" customWidth="1"/>
    <col min="3" max="3" width="16.88671875" customWidth="1"/>
    <col min="4" max="4" width="22.6640625" customWidth="1"/>
    <col min="5" max="5" width="22.88671875" customWidth="1"/>
    <col min="9" max="9" width="4.5546875" customWidth="1"/>
  </cols>
  <sheetData>
    <row r="1" spans="1:9" ht="45.75" customHeight="1">
      <c r="A1" s="85"/>
      <c r="B1" s="85"/>
      <c r="C1" s="85"/>
      <c r="D1" s="85"/>
      <c r="E1" s="85"/>
      <c r="F1" s="76"/>
      <c r="G1" s="76"/>
      <c r="H1" s="76"/>
      <c r="I1" s="76"/>
    </row>
    <row r="2" spans="1:9" ht="30" customHeight="1">
      <c r="A2" s="86" t="s">
        <v>0</v>
      </c>
      <c r="B2" s="83"/>
      <c r="C2" s="83"/>
      <c r="D2" s="83"/>
      <c r="E2" s="83"/>
      <c r="F2" s="76"/>
      <c r="G2" s="76"/>
      <c r="H2" s="76"/>
      <c r="I2" s="76"/>
    </row>
    <row r="3" spans="1:9" ht="16.5" customHeight="1">
      <c r="A3" s="76"/>
      <c r="B3" s="79"/>
      <c r="C3" s="79"/>
      <c r="D3" s="79"/>
      <c r="E3" s="79"/>
      <c r="F3" s="76"/>
      <c r="G3" s="76"/>
      <c r="H3" s="76"/>
      <c r="I3" s="76"/>
    </row>
    <row r="4" spans="1:9" ht="15" customHeight="1">
      <c r="A4" s="2"/>
      <c r="B4" s="87" t="s">
        <v>1</v>
      </c>
      <c r="C4" s="81"/>
      <c r="D4" s="3" t="s">
        <v>2</v>
      </c>
      <c r="E4" s="3" t="s">
        <v>3</v>
      </c>
      <c r="F4" s="4"/>
      <c r="G4" s="76"/>
      <c r="H4" s="76"/>
      <c r="I4" s="76"/>
    </row>
    <row r="5" spans="1:9" ht="16.5" customHeight="1">
      <c r="A5" s="2"/>
      <c r="B5" s="88" t="s">
        <v>4</v>
      </c>
      <c r="C5" s="81"/>
      <c r="D5" s="5">
        <f>SUM('Staff Estimate'!F7:F10)</f>
        <v>0</v>
      </c>
      <c r="E5" s="6" t="s">
        <v>5</v>
      </c>
      <c r="F5" s="4"/>
      <c r="G5" s="76"/>
      <c r="H5" s="76"/>
      <c r="I5" s="76"/>
    </row>
    <row r="6" spans="1:9" ht="16.5" customHeight="1">
      <c r="A6" s="77"/>
      <c r="B6" s="88" t="s">
        <v>6</v>
      </c>
      <c r="C6" s="81"/>
      <c r="D6" s="7">
        <f>'Effort Estimate'!E5</f>
        <v>50</v>
      </c>
      <c r="E6" s="6" t="str">
        <f>UPPER(LEFT('Effort Estimate'!E7,1))&amp;RIGHT('Effort Estimate'!E7,(LEN('Effort Estimate'!E7)-1))</f>
        <v>Man-day</v>
      </c>
      <c r="F6" s="4"/>
      <c r="G6" s="76"/>
      <c r="H6" s="76"/>
      <c r="I6" s="76"/>
    </row>
    <row r="7" spans="1:9" ht="16.5" customHeight="1">
      <c r="A7" s="77"/>
      <c r="B7" s="88" t="s">
        <v>7</v>
      </c>
      <c r="C7" s="81"/>
      <c r="D7" s="8">
        <f>'Cost Estimate'!J16+'Cost Estimate'!J22</f>
        <v>400</v>
      </c>
      <c r="E7" s="6" t="str">
        <f>'Cost Estimate'!E6</f>
        <v>USD</v>
      </c>
      <c r="F7" s="4"/>
      <c r="G7" s="76"/>
      <c r="H7" s="76"/>
      <c r="I7" s="76"/>
    </row>
    <row r="8" spans="1:9" ht="24.75" customHeight="1">
      <c r="A8" s="77"/>
      <c r="B8" s="80" t="s">
        <v>8</v>
      </c>
      <c r="C8" s="81"/>
      <c r="D8" s="9">
        <f>ROUND((D7-(D7*D10)),0)</f>
        <v>400</v>
      </c>
      <c r="E8" s="10">
        <f>'Cost Estimate'!E5</f>
        <v>400</v>
      </c>
      <c r="F8" s="4"/>
      <c r="G8" s="76"/>
      <c r="H8" s="76"/>
      <c r="I8" s="76"/>
    </row>
    <row r="9" spans="1:9" ht="13.2">
      <c r="A9" s="76"/>
      <c r="B9" s="11"/>
      <c r="C9" s="11"/>
      <c r="D9" s="11"/>
      <c r="E9" s="11"/>
      <c r="F9" s="76"/>
      <c r="G9" s="76"/>
      <c r="H9" s="76"/>
      <c r="I9" s="76"/>
    </row>
    <row r="10" spans="1:9" ht="13.2">
      <c r="A10" s="76"/>
      <c r="B10" s="82" t="s">
        <v>9</v>
      </c>
      <c r="C10" s="83"/>
      <c r="D10" s="12">
        <v>0</v>
      </c>
      <c r="E10" s="76"/>
      <c r="F10" s="76"/>
      <c r="G10" s="76"/>
      <c r="H10" s="76"/>
      <c r="I10" s="76"/>
    </row>
    <row r="12" spans="1:9" ht="121.5" customHeight="1">
      <c r="A12" s="76"/>
      <c r="B12" s="13" t="s">
        <v>10</v>
      </c>
      <c r="C12" s="84"/>
      <c r="D12" s="83"/>
      <c r="E12" s="83"/>
      <c r="F12" s="83"/>
      <c r="G12" s="83"/>
      <c r="H12" s="83"/>
      <c r="I12" s="14"/>
    </row>
    <row r="13" spans="1:9" ht="13.2">
      <c r="A13" s="76"/>
      <c r="B13" s="15"/>
      <c r="C13" s="76"/>
      <c r="D13" s="76"/>
      <c r="E13" s="76"/>
      <c r="F13" s="76"/>
      <c r="G13" s="76"/>
      <c r="H13" s="76"/>
      <c r="I13" s="76"/>
    </row>
    <row r="16" spans="1:9" ht="13.2">
      <c r="A16" s="76"/>
      <c r="B16" s="15"/>
      <c r="C16" s="76"/>
      <c r="D16" s="76"/>
      <c r="E16" s="76"/>
      <c r="F16" s="76"/>
      <c r="G16" s="76"/>
      <c r="H16" s="76"/>
      <c r="I16" s="76"/>
    </row>
    <row r="19" spans="2:2" ht="13.2">
      <c r="B19" s="15"/>
    </row>
  </sheetData>
  <mergeCells count="9">
    <mergeCell ref="B8:C8"/>
    <mergeCell ref="B10:C10"/>
    <mergeCell ref="C12:H12"/>
    <mergeCell ref="A1:E1"/>
    <mergeCell ref="A2:E2"/>
    <mergeCell ref="B4:C4"/>
    <mergeCell ref="B5:C5"/>
    <mergeCell ref="B6:C6"/>
    <mergeCell ref="B7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5"/>
  <sheetViews>
    <sheetView showGridLines="0" tabSelected="1" topLeftCell="A4" workbookViewId="0">
      <selection activeCell="D20" sqref="D20:E20"/>
    </sheetView>
  </sheetViews>
  <sheetFormatPr defaultColWidth="9.109375" defaultRowHeight="14.25" customHeight="1"/>
  <cols>
    <col min="1" max="1" width="3.88671875" customWidth="1"/>
    <col min="2" max="2" width="4.6640625" customWidth="1"/>
    <col min="3" max="3" width="23.33203125" customWidth="1"/>
    <col min="4" max="4" width="23.6640625" customWidth="1"/>
    <col min="5" max="5" width="32.109375" customWidth="1"/>
    <col min="6" max="11" width="6.6640625" customWidth="1"/>
    <col min="12" max="12" width="6.109375" bestFit="1" customWidth="1"/>
    <col min="13" max="13" width="10.33203125" customWidth="1"/>
    <col min="14" max="14" width="7.109375" hidden="1" customWidth="1"/>
    <col min="15" max="15" width="5.88671875" hidden="1" customWidth="1"/>
    <col min="16" max="23" width="6.6640625" hidden="1" customWidth="1"/>
    <col min="24" max="24" width="10.109375" customWidth="1"/>
  </cols>
  <sheetData>
    <row r="1" spans="1:24" ht="30.75" customHeight="1">
      <c r="A1" s="86" t="s">
        <v>11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</row>
    <row r="2" spans="1:24" ht="16.5" customHeight="1">
      <c r="A2" s="76"/>
      <c r="B2" s="16"/>
      <c r="C2" s="17"/>
      <c r="D2" s="79"/>
      <c r="E2" s="79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</row>
    <row r="3" spans="1:24" ht="13.2">
      <c r="A3" s="77"/>
      <c r="B3" s="18" t="s">
        <v>12</v>
      </c>
      <c r="C3" s="89" t="s">
        <v>13</v>
      </c>
      <c r="D3" s="81"/>
      <c r="E3" s="19">
        <f>X21</f>
        <v>50</v>
      </c>
      <c r="F3" s="4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</row>
    <row r="4" spans="1:24" ht="13.2">
      <c r="A4" s="77"/>
      <c r="B4" s="18" t="s">
        <v>14</v>
      </c>
      <c r="C4" s="18" t="s">
        <v>15</v>
      </c>
      <c r="D4" s="18"/>
      <c r="E4" s="19">
        <v>0</v>
      </c>
      <c r="F4" s="4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</row>
    <row r="5" spans="1:24" ht="13.2">
      <c r="A5" s="77"/>
      <c r="B5" s="90" t="s">
        <v>16</v>
      </c>
      <c r="C5" s="91"/>
      <c r="D5" s="81"/>
      <c r="E5" s="20">
        <f>SUM(E3:E4)</f>
        <v>50</v>
      </c>
      <c r="F5" s="4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</row>
    <row r="6" spans="1:24" ht="12.75" customHeight="1">
      <c r="A6" s="76"/>
      <c r="B6" s="21"/>
      <c r="C6" s="21"/>
      <c r="D6" s="11"/>
      <c r="E6" s="11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</row>
    <row r="7" spans="1:24" ht="13.2">
      <c r="A7" s="76"/>
      <c r="B7" s="22" t="s">
        <v>17</v>
      </c>
      <c r="C7" s="23"/>
      <c r="D7" s="76"/>
      <c r="E7" s="24" t="s">
        <v>18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</row>
    <row r="8" spans="1:24" ht="13.2">
      <c r="A8" s="76"/>
      <c r="B8" s="23"/>
      <c r="C8" s="23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</row>
    <row r="9" spans="1:24" ht="20.25" customHeight="1">
      <c r="A9" s="76"/>
      <c r="B9" s="92" t="s">
        <v>19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</row>
    <row r="10" spans="1:24" ht="13.5" customHeight="1">
      <c r="A10" s="76"/>
      <c r="B10" s="25"/>
      <c r="C10" s="25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</row>
    <row r="11" spans="1:24" ht="13.2">
      <c r="A11" s="1"/>
      <c r="B11" s="93" t="s">
        <v>20</v>
      </c>
      <c r="C11" s="95" t="s">
        <v>21</v>
      </c>
      <c r="D11" s="96" t="s">
        <v>22</v>
      </c>
      <c r="E11" s="81"/>
      <c r="F11" s="97" t="s">
        <v>23</v>
      </c>
      <c r="G11" s="81"/>
      <c r="H11" s="97" t="s">
        <v>24</v>
      </c>
      <c r="I11" s="81"/>
      <c r="J11" s="97" t="s">
        <v>25</v>
      </c>
      <c r="K11" s="81"/>
      <c r="L11" s="97" t="s">
        <v>26</v>
      </c>
      <c r="M11" s="81"/>
      <c r="N11" s="97"/>
      <c r="O11" s="81"/>
      <c r="P11" s="97"/>
      <c r="Q11" s="81"/>
      <c r="R11" s="97"/>
      <c r="S11" s="81"/>
      <c r="T11" s="97"/>
      <c r="U11" s="81"/>
      <c r="V11" s="97"/>
      <c r="W11" s="81"/>
      <c r="X11" s="97" t="s">
        <v>27</v>
      </c>
    </row>
    <row r="12" spans="1:24" ht="13.5" customHeight="1">
      <c r="A12" s="76"/>
      <c r="B12" s="94"/>
      <c r="C12" s="94"/>
      <c r="D12" s="91"/>
      <c r="E12" s="81"/>
      <c r="F12" s="26" t="s">
        <v>6</v>
      </c>
      <c r="G12" s="27" t="s">
        <v>28</v>
      </c>
      <c r="H12" s="26" t="s">
        <v>6</v>
      </c>
      <c r="I12" s="27" t="s">
        <v>28</v>
      </c>
      <c r="J12" s="26" t="s">
        <v>6</v>
      </c>
      <c r="K12" s="27" t="s">
        <v>28</v>
      </c>
      <c r="L12" s="26" t="s">
        <v>6</v>
      </c>
      <c r="M12" s="27" t="s">
        <v>28</v>
      </c>
      <c r="N12" s="26" t="s">
        <v>6</v>
      </c>
      <c r="O12" s="27" t="s">
        <v>28</v>
      </c>
      <c r="P12" s="26" t="s">
        <v>6</v>
      </c>
      <c r="Q12" s="27" t="s">
        <v>28</v>
      </c>
      <c r="R12" s="26" t="s">
        <v>6</v>
      </c>
      <c r="S12" s="27" t="s">
        <v>28</v>
      </c>
      <c r="T12" s="26" t="s">
        <v>6</v>
      </c>
      <c r="U12" s="27" t="s">
        <v>28</v>
      </c>
      <c r="V12" s="26" t="s">
        <v>6</v>
      </c>
      <c r="W12" s="27" t="s">
        <v>28</v>
      </c>
      <c r="X12" s="83"/>
    </row>
    <row r="13" spans="1:24" ht="12.75" customHeight="1">
      <c r="A13" s="77"/>
      <c r="B13" s="28">
        <v>1</v>
      </c>
      <c r="C13" s="29"/>
      <c r="D13" s="98" t="s">
        <v>29</v>
      </c>
      <c r="E13" s="81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</row>
    <row r="14" spans="1:24" ht="12.75" customHeight="1">
      <c r="A14" s="77"/>
      <c r="B14" s="32">
        <v>2</v>
      </c>
      <c r="C14" s="99" t="s">
        <v>61</v>
      </c>
      <c r="D14" s="100"/>
      <c r="E14" s="101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</row>
    <row r="15" spans="1:24" ht="74.400000000000006" customHeight="1">
      <c r="A15" s="77"/>
      <c r="B15" s="32">
        <v>3</v>
      </c>
      <c r="C15" s="32"/>
      <c r="D15" s="98" t="s">
        <v>66</v>
      </c>
      <c r="E15" s="81"/>
      <c r="F15" s="30">
        <v>15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1"/>
    </row>
    <row r="16" spans="1:24" ht="12.75" customHeight="1">
      <c r="A16" s="77"/>
      <c r="B16" s="32">
        <v>4</v>
      </c>
      <c r="C16" s="99" t="s">
        <v>62</v>
      </c>
      <c r="D16" s="100"/>
      <c r="E16" s="101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1:24" ht="12.75" customHeight="1">
      <c r="A17" s="77"/>
      <c r="B17" s="32">
        <v>5</v>
      </c>
      <c r="C17" s="32"/>
      <c r="D17" s="98" t="s">
        <v>63</v>
      </c>
      <c r="E17" s="81"/>
      <c r="F17" s="30">
        <v>10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</row>
    <row r="18" spans="1:24" ht="12.75" customHeight="1">
      <c r="A18" s="77"/>
      <c r="B18" s="32">
        <v>6</v>
      </c>
      <c r="C18" s="99" t="s">
        <v>64</v>
      </c>
      <c r="D18" s="100"/>
      <c r="E18" s="101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1"/>
    </row>
    <row r="19" spans="1:24" ht="29.4" customHeight="1">
      <c r="A19" s="77"/>
      <c r="B19" s="32">
        <v>7</v>
      </c>
      <c r="C19" s="32"/>
      <c r="D19" s="98" t="s">
        <v>65</v>
      </c>
      <c r="E19" s="81"/>
      <c r="F19" s="30">
        <v>10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1"/>
    </row>
    <row r="20" spans="1:24" s="75" customFormat="1" ht="39" customHeight="1">
      <c r="A20" s="77"/>
      <c r="B20" s="32">
        <v>8</v>
      </c>
      <c r="C20" s="32"/>
      <c r="D20" s="98" t="s">
        <v>67</v>
      </c>
      <c r="E20" s="81"/>
      <c r="F20" s="30">
        <v>15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1"/>
    </row>
    <row r="21" spans="1:24" ht="18.75" customHeight="1">
      <c r="A21" s="77"/>
      <c r="B21" s="105" t="s">
        <v>27</v>
      </c>
      <c r="C21" s="91"/>
      <c r="D21" s="91"/>
      <c r="E21" s="81"/>
      <c r="F21" s="33">
        <f>SUM(F13:F20)</f>
        <v>50</v>
      </c>
      <c r="G21" s="33"/>
      <c r="H21" s="33"/>
      <c r="I21" s="33"/>
      <c r="J21" s="33"/>
      <c r="K21" s="33"/>
      <c r="L21" s="33"/>
      <c r="M21" s="33"/>
      <c r="N21" s="33">
        <f>SUM(N13:N20)</f>
        <v>0</v>
      </c>
      <c r="O21" s="33"/>
      <c r="P21" s="33">
        <f>SUM(P13:P20)</f>
        <v>0</v>
      </c>
      <c r="Q21" s="33"/>
      <c r="R21" s="33">
        <f>SUM(R13:R20)</f>
        <v>0</v>
      </c>
      <c r="S21" s="33"/>
      <c r="T21" s="33">
        <f>SUM(T13:T20)</f>
        <v>0</v>
      </c>
      <c r="U21" s="33"/>
      <c r="V21" s="33">
        <f>SUM(V13:V20)</f>
        <v>0</v>
      </c>
      <c r="W21" s="33"/>
      <c r="X21" s="34">
        <f>SUM(F21:W21)</f>
        <v>50</v>
      </c>
    </row>
    <row r="22" spans="1:24" ht="12.75" customHeight="1">
      <c r="A22" s="76"/>
      <c r="B22" s="3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20.25" customHeight="1">
      <c r="A23" s="76"/>
      <c r="B23" s="92" t="s">
        <v>34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</row>
    <row r="24" spans="1:24" ht="14.2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</row>
    <row r="25" spans="1:24" ht="13.2">
      <c r="A25" s="76"/>
      <c r="B25" s="102" t="s">
        <v>35</v>
      </c>
      <c r="C25" s="102"/>
      <c r="D25" s="102"/>
      <c r="E25" s="102"/>
      <c r="F25" s="36">
        <v>10</v>
      </c>
      <c r="G25" s="102" t="s">
        <v>36</v>
      </c>
      <c r="H25" s="102"/>
      <c r="I25" s="102"/>
      <c r="J25" s="102"/>
      <c r="K25" s="102"/>
      <c r="L25" s="102"/>
      <c r="M25" s="102"/>
      <c r="N25" s="102"/>
      <c r="O25" s="102"/>
      <c r="P25" s="76"/>
      <c r="Q25" s="76"/>
      <c r="R25" s="76"/>
      <c r="S25" s="76"/>
      <c r="T25" s="76"/>
      <c r="U25" s="76"/>
      <c r="V25" s="76"/>
      <c r="W25" s="76"/>
      <c r="X25" s="76"/>
    </row>
    <row r="26" spans="1:24" ht="13.2">
      <c r="A26" s="76"/>
      <c r="B26" s="103" t="s">
        <v>37</v>
      </c>
      <c r="C26" s="83"/>
      <c r="D26" s="83"/>
      <c r="E26" s="83"/>
      <c r="F26" s="37">
        <v>6.25</v>
      </c>
      <c r="G26" s="104" t="str">
        <f>("("&amp;E7)&amp;")"</f>
        <v>(man-day)</v>
      </c>
      <c r="H26" s="83"/>
      <c r="I26" s="83"/>
      <c r="J26" s="83"/>
      <c r="K26" s="83"/>
      <c r="L26" s="83"/>
      <c r="M26" s="83"/>
      <c r="N26" s="83"/>
      <c r="O26" s="83"/>
      <c r="P26" s="76"/>
      <c r="Q26" s="76"/>
      <c r="R26" s="76"/>
      <c r="S26" s="76"/>
      <c r="T26" s="76"/>
      <c r="U26" s="76"/>
      <c r="V26" s="76"/>
      <c r="W26" s="76"/>
      <c r="X26" s="76"/>
    </row>
    <row r="27" spans="1:24" ht="14.2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</row>
    <row r="28" spans="1:24" ht="14.2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</row>
    <row r="29" spans="1:24" ht="14.25" customHeight="1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</row>
    <row r="30" spans="1:24" ht="14.2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</row>
    <row r="31" spans="1:24" ht="14.2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</row>
    <row r="32" spans="1:24" ht="14.25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</row>
    <row r="33" spans="1:24" ht="14.25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</row>
    <row r="34" spans="1:24" ht="14.25" customHeight="1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</row>
    <row r="35" spans="1:24" ht="14.25" customHeight="1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</row>
    <row r="36" spans="1:24" ht="14.25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</row>
    <row r="37" spans="1:24" ht="14.25" customHeight="1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</row>
    <row r="38" spans="1:24" ht="14.25" customHeight="1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</row>
    <row r="39" spans="1:24" ht="14.25" customHeight="1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</row>
    <row r="40" spans="1:24" ht="14.2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</row>
    <row r="41" spans="1:24" ht="14.25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</row>
    <row r="42" spans="1:24" ht="14.25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</row>
    <row r="44" spans="1:24" ht="14.2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</row>
    <row r="45" spans="1:24" ht="14.25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</row>
  </sheetData>
  <mergeCells count="31">
    <mergeCell ref="D20:E20"/>
    <mergeCell ref="B25:E25"/>
    <mergeCell ref="G25:O25"/>
    <mergeCell ref="B26:E26"/>
    <mergeCell ref="G26:O26"/>
    <mergeCell ref="B21:E21"/>
    <mergeCell ref="B23:X23"/>
    <mergeCell ref="D17:E17"/>
    <mergeCell ref="D19:E19"/>
    <mergeCell ref="C18:E18"/>
    <mergeCell ref="X11:X12"/>
    <mergeCell ref="D13:E13"/>
    <mergeCell ref="D15:E15"/>
    <mergeCell ref="C14:E14"/>
    <mergeCell ref="C16:E16"/>
    <mergeCell ref="A1:X1"/>
    <mergeCell ref="C3:D3"/>
    <mergeCell ref="B5:D5"/>
    <mergeCell ref="B9:X9"/>
    <mergeCell ref="B11:B12"/>
    <mergeCell ref="C11:C12"/>
    <mergeCell ref="D11:E12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2"/>
  <sheetViews>
    <sheetView showGridLines="0" workbookViewId="0">
      <selection activeCell="E10" sqref="E10"/>
    </sheetView>
  </sheetViews>
  <sheetFormatPr defaultColWidth="9.109375" defaultRowHeight="14.25" customHeight="1"/>
  <cols>
    <col min="1" max="1" width="3.88671875" customWidth="1"/>
    <col min="2" max="2" width="4.88671875" customWidth="1"/>
    <col min="3" max="3" width="17.6640625" customWidth="1"/>
    <col min="4" max="4" width="8.88671875" customWidth="1"/>
    <col min="5" max="5" width="10.44140625" customWidth="1"/>
    <col min="6" max="6" width="9.6640625" customWidth="1"/>
    <col min="8" max="8" width="5.88671875" customWidth="1"/>
    <col min="10" max="10" width="36.88671875" customWidth="1"/>
    <col min="11" max="11" width="2.44140625" customWidth="1"/>
    <col min="12" max="12" width="5.88671875" customWidth="1"/>
    <col min="14" max="14" width="5.88671875" customWidth="1"/>
    <col min="16" max="16" width="5.88671875" customWidth="1"/>
  </cols>
  <sheetData>
    <row r="1" spans="1:34" ht="30.75" customHeight="1">
      <c r="A1" s="108" t="s">
        <v>38</v>
      </c>
      <c r="B1" s="83"/>
      <c r="C1" s="83"/>
      <c r="D1" s="83"/>
      <c r="E1" s="83"/>
      <c r="F1" s="83"/>
      <c r="G1" s="83"/>
      <c r="H1" s="83"/>
      <c r="I1" s="83"/>
      <c r="J1" s="83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38"/>
      <c r="AB1" s="38"/>
      <c r="AC1" s="38"/>
      <c r="AD1" s="38"/>
      <c r="AE1" s="38"/>
      <c r="AF1" s="38"/>
      <c r="AG1" s="38"/>
      <c r="AH1" s="38"/>
    </row>
    <row r="2" spans="1:34" ht="9.75" customHeight="1">
      <c r="A2" s="39"/>
      <c r="B2" s="39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</row>
    <row r="3" spans="1:34" ht="20.25" customHeight="1">
      <c r="A3" s="76"/>
      <c r="B3" s="92" t="s">
        <v>39</v>
      </c>
      <c r="C3" s="83"/>
      <c r="D3" s="83"/>
      <c r="E3" s="83"/>
      <c r="F3" s="83"/>
      <c r="G3" s="83"/>
      <c r="H3" s="83"/>
      <c r="I3" s="83"/>
      <c r="J3" s="83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1:34" ht="17.399999999999999">
      <c r="A4" s="76"/>
      <c r="B4" s="40"/>
      <c r="C4" s="79"/>
      <c r="D4" s="79"/>
      <c r="E4" s="79"/>
      <c r="F4" s="79"/>
      <c r="G4" s="79"/>
      <c r="H4" s="79"/>
      <c r="I4" s="79"/>
      <c r="J4" s="79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1:34" ht="12.75" customHeight="1">
      <c r="A5" s="77"/>
      <c r="B5" s="97" t="s">
        <v>20</v>
      </c>
      <c r="C5" s="97" t="s">
        <v>28</v>
      </c>
      <c r="D5" s="97" t="s">
        <v>40</v>
      </c>
      <c r="E5" s="78" t="s">
        <v>27</v>
      </c>
      <c r="F5" s="97" t="s">
        <v>41</v>
      </c>
      <c r="G5" s="97" t="s">
        <v>42</v>
      </c>
      <c r="H5" s="91"/>
      <c r="I5" s="91"/>
      <c r="J5" s="81"/>
      <c r="K5" s="4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</row>
    <row r="6" spans="1:34" ht="11.25" customHeight="1">
      <c r="A6" s="76"/>
      <c r="B6" s="83"/>
      <c r="C6" s="83"/>
      <c r="D6" s="109"/>
      <c r="E6" s="41" t="str">
        <f>("("&amp;'Effort Estimate'!E7)&amp;")"</f>
        <v>(man-day)</v>
      </c>
      <c r="F6" s="83"/>
      <c r="G6" s="91"/>
      <c r="H6" s="91"/>
      <c r="I6" s="91"/>
      <c r="J6" s="81"/>
      <c r="K6" s="4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</row>
    <row r="7" spans="1:34" ht="13.2">
      <c r="A7" s="77"/>
      <c r="B7" s="42">
        <v>1</v>
      </c>
      <c r="C7" s="43" t="s">
        <v>43</v>
      </c>
      <c r="D7" s="43" t="s">
        <v>32</v>
      </c>
      <c r="E7" s="44">
        <v>0</v>
      </c>
      <c r="F7" s="45"/>
      <c r="G7" s="106"/>
      <c r="H7" s="91"/>
      <c r="I7" s="91"/>
      <c r="J7" s="81"/>
      <c r="K7" s="4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</row>
    <row r="8" spans="1:34" ht="13.2">
      <c r="A8" s="77"/>
      <c r="B8" s="42">
        <v>2</v>
      </c>
      <c r="C8" s="43" t="s">
        <v>44</v>
      </c>
      <c r="D8" s="43" t="s">
        <v>30</v>
      </c>
      <c r="E8" s="44">
        <v>6.25</v>
      </c>
      <c r="F8" s="45"/>
      <c r="G8" s="106"/>
      <c r="H8" s="91"/>
      <c r="I8" s="91"/>
      <c r="J8" s="81"/>
      <c r="K8" s="4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</row>
    <row r="9" spans="1:34" ht="13.2">
      <c r="A9" s="77"/>
      <c r="B9" s="42">
        <v>3</v>
      </c>
      <c r="C9" s="43" t="s">
        <v>45</v>
      </c>
      <c r="D9" s="43" t="s">
        <v>33</v>
      </c>
      <c r="E9" s="44">
        <v>0</v>
      </c>
      <c r="F9" s="45"/>
      <c r="G9" s="107"/>
      <c r="H9" s="91"/>
      <c r="I9" s="91"/>
      <c r="J9" s="91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</row>
    <row r="10" spans="1:34" ht="13.2">
      <c r="A10" s="77"/>
      <c r="B10" s="42">
        <v>4</v>
      </c>
      <c r="C10" s="43" t="s">
        <v>46</v>
      </c>
      <c r="D10" s="43" t="s">
        <v>31</v>
      </c>
      <c r="E10" s="44">
        <f>SUMIF('Effort Estimate'!$G$13:$W$20,'Staff Estimate'!$D10,'Effort Estimate'!$F$13:$W$20)</f>
        <v>0</v>
      </c>
      <c r="F10" s="45"/>
      <c r="G10" s="106"/>
      <c r="H10" s="91"/>
      <c r="I10" s="91"/>
      <c r="J10" s="81"/>
      <c r="K10" s="4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</row>
    <row r="11" spans="1:34" ht="13.2">
      <c r="A11" s="76"/>
      <c r="B11" s="46"/>
      <c r="C11" s="47"/>
      <c r="D11" s="11"/>
      <c r="E11" s="48" t="s">
        <v>47</v>
      </c>
      <c r="F11" s="49">
        <f>SUM(F7:F10)</f>
        <v>0</v>
      </c>
      <c r="G11" s="50"/>
      <c r="H11" s="51"/>
      <c r="I11" s="51"/>
      <c r="J11" s="51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</row>
    <row r="12" spans="1:34" ht="13.2">
      <c r="A12" s="76"/>
      <c r="B12" s="76"/>
      <c r="C12" s="76"/>
      <c r="D12" s="76"/>
      <c r="E12" s="76"/>
      <c r="F12" s="11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</row>
  </sheetData>
  <mergeCells count="11">
    <mergeCell ref="G7:J7"/>
    <mergeCell ref="G8:J8"/>
    <mergeCell ref="G9:J9"/>
    <mergeCell ref="G10:J10"/>
    <mergeCell ref="A1:J1"/>
    <mergeCell ref="B3:J3"/>
    <mergeCell ref="B5:B6"/>
    <mergeCell ref="C5:C6"/>
    <mergeCell ref="D5:D6"/>
    <mergeCell ref="F5:F6"/>
    <mergeCell ref="G5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showGridLines="0" workbookViewId="0">
      <selection activeCell="F22" sqref="F22:G22"/>
    </sheetView>
  </sheetViews>
  <sheetFormatPr defaultColWidth="9.109375" defaultRowHeight="14.25" customHeight="1"/>
  <cols>
    <col min="1" max="1" width="3.88671875" customWidth="1"/>
    <col min="2" max="2" width="4.6640625" customWidth="1"/>
    <col min="3" max="3" width="22.44140625" customWidth="1"/>
    <col min="4" max="4" width="10.6640625" customWidth="1"/>
    <col min="5" max="5" width="6.88671875" customWidth="1"/>
    <col min="7" max="7" width="3.88671875" customWidth="1"/>
    <col min="8" max="8" width="7.109375" customWidth="1"/>
    <col min="9" max="9" width="13.44140625" customWidth="1"/>
    <col min="10" max="10" width="10.5546875" customWidth="1"/>
  </cols>
  <sheetData>
    <row r="1" spans="1:10" ht="30" customHeight="1">
      <c r="A1" s="108" t="s">
        <v>48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5.75" customHeight="1">
      <c r="A2" s="76"/>
      <c r="B2" s="52"/>
      <c r="C2" s="53"/>
      <c r="D2" s="79"/>
      <c r="E2" s="79"/>
      <c r="F2" s="76"/>
      <c r="G2" s="76"/>
      <c r="H2" s="76"/>
      <c r="I2" s="76"/>
      <c r="J2" s="76"/>
    </row>
    <row r="3" spans="1:10" ht="13.2">
      <c r="A3" s="77"/>
      <c r="B3" s="54" t="s">
        <v>12</v>
      </c>
      <c r="C3" s="55" t="s">
        <v>49</v>
      </c>
      <c r="D3" s="56"/>
      <c r="E3" s="57">
        <f>J16</f>
        <v>400</v>
      </c>
      <c r="F3" s="58"/>
      <c r="G3" s="38"/>
      <c r="H3" s="76"/>
      <c r="I3" s="76"/>
      <c r="J3" s="76"/>
    </row>
    <row r="4" spans="1:10" ht="13.2">
      <c r="A4" s="77"/>
      <c r="B4" s="59" t="s">
        <v>14</v>
      </c>
      <c r="C4" s="60" t="s">
        <v>50</v>
      </c>
      <c r="D4" s="61"/>
      <c r="E4" s="62">
        <f>J23</f>
        <v>0</v>
      </c>
      <c r="F4" s="58"/>
      <c r="G4" s="38"/>
      <c r="H4" s="76"/>
      <c r="I4" s="76"/>
      <c r="J4" s="76"/>
    </row>
    <row r="5" spans="1:10" ht="13.2">
      <c r="A5" s="77"/>
      <c r="B5" s="110" t="s">
        <v>16</v>
      </c>
      <c r="C5" s="91"/>
      <c r="D5" s="81"/>
      <c r="E5" s="63">
        <f>SUM(E3:E4)</f>
        <v>400</v>
      </c>
      <c r="F5" s="64"/>
      <c r="G5" s="65"/>
      <c r="H5" s="76"/>
      <c r="I5" s="76"/>
      <c r="J5" s="76"/>
    </row>
    <row r="6" spans="1:10" ht="13.2">
      <c r="A6" s="76"/>
      <c r="B6" s="66" t="s">
        <v>51</v>
      </c>
      <c r="C6" s="67"/>
      <c r="D6" s="11"/>
      <c r="E6" s="68" t="s">
        <v>52</v>
      </c>
      <c r="F6" s="69"/>
      <c r="G6" s="69"/>
      <c r="H6" s="76"/>
      <c r="I6" s="76"/>
      <c r="J6" s="76"/>
    </row>
    <row r="7" spans="1:10" ht="13.2">
      <c r="A7" s="76"/>
      <c r="B7" s="70"/>
      <c r="C7" s="76"/>
      <c r="D7" s="76"/>
      <c r="E7" s="76"/>
      <c r="F7" s="69"/>
      <c r="G7" s="69"/>
      <c r="H7" s="76"/>
      <c r="I7" s="76"/>
      <c r="J7" s="76"/>
    </row>
    <row r="8" spans="1:10" ht="20.25" customHeight="1">
      <c r="A8" s="76"/>
      <c r="B8" s="92" t="s">
        <v>53</v>
      </c>
      <c r="C8" s="83"/>
      <c r="D8" s="83"/>
      <c r="E8" s="83"/>
      <c r="F8" s="83"/>
      <c r="G8" s="83"/>
      <c r="H8" s="83"/>
      <c r="I8" s="83"/>
      <c r="J8" s="83"/>
    </row>
    <row r="9" spans="1:10" ht="6" customHeight="1">
      <c r="A9" s="76"/>
      <c r="B9" s="71"/>
      <c r="C9" s="71"/>
      <c r="D9" s="79"/>
      <c r="E9" s="79"/>
      <c r="F9" s="79"/>
      <c r="G9" s="79"/>
      <c r="H9" s="79"/>
      <c r="I9" s="79"/>
      <c r="J9" s="79"/>
    </row>
    <row r="10" spans="1:10" ht="12" customHeight="1">
      <c r="A10" s="77"/>
      <c r="B10" s="97" t="s">
        <v>20</v>
      </c>
      <c r="C10" s="97" t="s">
        <v>28</v>
      </c>
      <c r="D10" s="81"/>
      <c r="E10" s="97" t="s">
        <v>40</v>
      </c>
      <c r="F10" s="111" t="s">
        <v>27</v>
      </c>
      <c r="G10" s="81"/>
      <c r="H10" s="111" t="s">
        <v>54</v>
      </c>
      <c r="I10" s="81"/>
      <c r="J10" s="97" t="s">
        <v>7</v>
      </c>
    </row>
    <row r="11" spans="1:10" ht="12" customHeight="1">
      <c r="A11" s="76"/>
      <c r="B11" s="83"/>
      <c r="C11" s="91"/>
      <c r="D11" s="81"/>
      <c r="E11" s="109"/>
      <c r="F11" s="111" t="str">
        <f>("("&amp;'Effort Estimate'!E7)&amp;")"</f>
        <v>(man-day)</v>
      </c>
      <c r="G11" s="81"/>
      <c r="H11" s="111" t="str">
        <f>("("&amp;E6)&amp;")"</f>
        <v>(USD)</v>
      </c>
      <c r="I11" s="81"/>
      <c r="J11" s="83"/>
    </row>
    <row r="12" spans="1:10" ht="13.2">
      <c r="A12" s="77"/>
      <c r="B12" s="42">
        <v>1</v>
      </c>
      <c r="C12" s="106" t="s">
        <v>43</v>
      </c>
      <c r="D12" s="81"/>
      <c r="E12" s="43" t="s">
        <v>32</v>
      </c>
      <c r="F12" s="112">
        <v>0</v>
      </c>
      <c r="G12" s="81"/>
      <c r="H12" s="113">
        <v>0</v>
      </c>
      <c r="I12" s="81"/>
      <c r="J12" s="72">
        <f>IF(($F$11="(man-day)"),((F12*H12)*8),(F12*H12))</f>
        <v>0</v>
      </c>
    </row>
    <row r="13" spans="1:10" ht="13.2">
      <c r="A13" s="77"/>
      <c r="B13" s="42">
        <v>2</v>
      </c>
      <c r="C13" s="106" t="s">
        <v>44</v>
      </c>
      <c r="D13" s="81"/>
      <c r="E13" s="43" t="s">
        <v>30</v>
      </c>
      <c r="F13" s="112">
        <v>6.25</v>
      </c>
      <c r="G13" s="81"/>
      <c r="H13" s="113">
        <v>8</v>
      </c>
      <c r="I13" s="81"/>
      <c r="J13" s="72">
        <f>IF(($F$11="(man-day)"),((F13*H13)*8),(F13*H13))</f>
        <v>400</v>
      </c>
    </row>
    <row r="14" spans="1:10" ht="13.2">
      <c r="A14" s="77"/>
      <c r="B14" s="42">
        <v>3</v>
      </c>
      <c r="C14" s="114" t="s">
        <v>45</v>
      </c>
      <c r="D14" s="81"/>
      <c r="E14" s="43" t="s">
        <v>33</v>
      </c>
      <c r="F14" s="112">
        <v>0</v>
      </c>
      <c r="G14" s="81"/>
      <c r="H14" s="115">
        <v>0</v>
      </c>
      <c r="I14" s="81"/>
      <c r="J14" s="72">
        <f>IF(($F$11="(man-day)"),((F14*H14)*8),(F14*H14))</f>
        <v>0</v>
      </c>
    </row>
    <row r="15" spans="1:10" ht="13.2">
      <c r="A15" s="77"/>
      <c r="B15" s="42">
        <v>4</v>
      </c>
      <c r="C15" s="106" t="s">
        <v>46</v>
      </c>
      <c r="D15" s="81"/>
      <c r="E15" s="43" t="s">
        <v>31</v>
      </c>
      <c r="F15" s="112">
        <v>0</v>
      </c>
      <c r="G15" s="81"/>
      <c r="H15" s="113">
        <v>0</v>
      </c>
      <c r="I15" s="81"/>
      <c r="J15" s="72">
        <f>IF(($F$11="(man-day)"),((F15*H15)*8),(F15*H15))</f>
        <v>0</v>
      </c>
    </row>
    <row r="16" spans="1:10" ht="13.2">
      <c r="A16" s="76"/>
      <c r="B16" s="11"/>
      <c r="C16" s="11"/>
      <c r="D16" s="11"/>
      <c r="E16" s="11"/>
      <c r="F16" s="35"/>
      <c r="G16" s="35"/>
      <c r="H16" s="119" t="s">
        <v>55</v>
      </c>
      <c r="I16" s="118"/>
      <c r="J16" s="73">
        <f>SUM(J12:J15)</f>
        <v>400</v>
      </c>
    </row>
    <row r="17" spans="1:10" ht="13.2">
      <c r="A17" s="76"/>
      <c r="B17" s="76"/>
      <c r="C17" s="76"/>
      <c r="D17" s="76"/>
      <c r="E17" s="76"/>
      <c r="F17" s="76"/>
      <c r="G17" s="76"/>
      <c r="H17" s="76"/>
      <c r="I17" s="76"/>
      <c r="J17" s="11"/>
    </row>
    <row r="18" spans="1:10" ht="20.25" customHeight="1">
      <c r="A18" s="76"/>
      <c r="B18" s="92" t="s">
        <v>56</v>
      </c>
      <c r="C18" s="83"/>
      <c r="D18" s="83"/>
      <c r="E18" s="83"/>
      <c r="F18" s="83"/>
      <c r="G18" s="83"/>
      <c r="H18" s="83"/>
      <c r="I18" s="83"/>
      <c r="J18" s="83"/>
    </row>
    <row r="19" spans="1:10" ht="6.75" customHeight="1">
      <c r="A19" s="76"/>
      <c r="B19" s="79"/>
      <c r="C19" s="79"/>
      <c r="D19" s="79"/>
      <c r="E19" s="79"/>
      <c r="F19" s="79"/>
      <c r="G19" s="79"/>
      <c r="H19" s="79"/>
      <c r="I19" s="79"/>
      <c r="J19" s="79"/>
    </row>
    <row r="20" spans="1:10" ht="12" customHeight="1">
      <c r="A20" s="77"/>
      <c r="B20" s="120" t="s">
        <v>20</v>
      </c>
      <c r="C20" s="121" t="s">
        <v>57</v>
      </c>
      <c r="D20" s="81"/>
      <c r="E20" s="122" t="s">
        <v>58</v>
      </c>
      <c r="F20" s="123" t="s">
        <v>59</v>
      </c>
      <c r="G20" s="81"/>
      <c r="H20" s="124" t="s">
        <v>60</v>
      </c>
      <c r="I20" s="118"/>
      <c r="J20" s="122" t="s">
        <v>7</v>
      </c>
    </row>
    <row r="21" spans="1:10" ht="12" customHeight="1">
      <c r="A21" s="76"/>
      <c r="B21" s="83"/>
      <c r="C21" s="91"/>
      <c r="D21" s="91"/>
      <c r="E21" s="83"/>
      <c r="F21" s="91"/>
      <c r="G21" s="81"/>
      <c r="H21" s="125" t="str">
        <f>("("&amp;E6)&amp;")"</f>
        <v>(USD)</v>
      </c>
      <c r="I21" s="126"/>
      <c r="J21" s="83"/>
    </row>
    <row r="22" spans="1:10" ht="13.2">
      <c r="A22" s="77"/>
      <c r="B22" s="42">
        <v>1</v>
      </c>
      <c r="C22" s="116"/>
      <c r="D22" s="81"/>
      <c r="E22" s="74"/>
      <c r="F22" s="115"/>
      <c r="G22" s="81"/>
      <c r="H22" s="115"/>
      <c r="I22" s="81"/>
      <c r="J22" s="72"/>
    </row>
    <row r="23" spans="1:10" ht="13.2">
      <c r="A23" s="76"/>
      <c r="B23" s="11"/>
      <c r="C23" s="11"/>
      <c r="D23" s="11"/>
      <c r="E23" s="11"/>
      <c r="F23" s="35"/>
      <c r="G23" s="35"/>
      <c r="H23" s="117" t="s">
        <v>55</v>
      </c>
      <c r="I23" s="118"/>
      <c r="J23" s="73">
        <f>SUM(H22:I22)</f>
        <v>0</v>
      </c>
    </row>
  </sheetData>
  <mergeCells count="36">
    <mergeCell ref="C22:D22"/>
    <mergeCell ref="F22:G22"/>
    <mergeCell ref="H22:I22"/>
    <mergeCell ref="H23:I23"/>
    <mergeCell ref="H16:I16"/>
    <mergeCell ref="B18:J18"/>
    <mergeCell ref="B20:B21"/>
    <mergeCell ref="C20:D21"/>
    <mergeCell ref="E20:E21"/>
    <mergeCell ref="F20:G21"/>
    <mergeCell ref="H20:I20"/>
    <mergeCell ref="J20:J21"/>
    <mergeCell ref="H21:I21"/>
    <mergeCell ref="C14:D14"/>
    <mergeCell ref="F14:G14"/>
    <mergeCell ref="H14:I14"/>
    <mergeCell ref="C15:D15"/>
    <mergeCell ref="F15:G15"/>
    <mergeCell ref="H15:I15"/>
    <mergeCell ref="C12:D12"/>
    <mergeCell ref="F12:G12"/>
    <mergeCell ref="H12:I12"/>
    <mergeCell ref="C13:D13"/>
    <mergeCell ref="F13:G13"/>
    <mergeCell ref="H13:I13"/>
    <mergeCell ref="A1:J1"/>
    <mergeCell ref="B5:D5"/>
    <mergeCell ref="B8:J8"/>
    <mergeCell ref="B10:B11"/>
    <mergeCell ref="C10:D11"/>
    <mergeCell ref="E10:E11"/>
    <mergeCell ref="F10:G10"/>
    <mergeCell ref="H10:I10"/>
    <mergeCell ref="J10:J11"/>
    <mergeCell ref="F11:G11"/>
    <mergeCell ref="H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7" sqref="A27"/>
    </sheetView>
  </sheetViews>
  <sheetFormatPr defaultRowHeight="13.2"/>
  <cols>
    <col min="1" max="1" width="137.109375" customWidth="1"/>
  </cols>
  <sheetData>
    <row r="1" spans="1:1">
      <c r="A1" s="76"/>
    </row>
    <row r="3" spans="1:1">
      <c r="A3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Effort Estimate</vt:lpstr>
      <vt:lpstr>Staff Estimate</vt:lpstr>
      <vt:lpstr>Cost Estimate</vt:lpstr>
      <vt:lpstr>Questions</vt:lpstr>
      <vt:lpstr>Roles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DUNGPT</cp:lastModifiedBy>
  <dcterms:created xsi:type="dcterms:W3CDTF">2014-05-23T03:38:59Z</dcterms:created>
  <dcterms:modified xsi:type="dcterms:W3CDTF">2014-09-15T15:25:29Z</dcterms:modified>
</cp:coreProperties>
</file>