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yc\Desktop\相关标准\FMEDA相关标准\FMEDA文件\"/>
    </mc:Choice>
  </mc:AlternateContent>
  <bookViews>
    <workbookView windowWidth="27945" windowHeight="12255" activeTab="2"/>
  </bookViews>
  <sheets>
    <sheet name="封面" sheetId="8" r:id="rId1"/>
    <sheet name="修改记录" sheetId="9" r:id="rId2"/>
    <sheet name="FMEDA" sheetId="12" r:id="rId3"/>
    <sheet name="失效率数据表" sheetId="7" r:id="rId4"/>
    <sheet name="芯片FIT值及失效分析" sheetId="10" r:id="rId5"/>
    <sheet name="失效率来源" sheetId="11" r:id="rId6"/>
    <sheet name="元器件失效率" sheetId="3" state="hidden" r:id="rId7"/>
    <sheet name="WpsReserved_CellImgList" sheetId="5" state="veryHidden" r:id="rId8"/>
  </sheets>
  <definedNames>
    <definedName name="_xlnm._FilterDatabase" localSheetId="2" hidden="1">FMEDA!$I$1:$I$81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<sst xmlns="http://schemas.openxmlformats.org/spreadsheetml/2006/main" count="619" uniqueCount="297">
  <si>
    <t>元器件FMEDA分析报告</t>
  </si>
  <si>
    <t>文件编码：</t>
  </si>
  <si>
    <t>Q/SK-ZY-YF-R-FS-06</t>
  </si>
  <si>
    <t>作者</t>
  </si>
  <si>
    <t>审核</t>
  </si>
  <si>
    <t>批准</t>
  </si>
  <si>
    <r>
      <rPr>
        <b/>
        <sz val="11"/>
        <color theme="1"/>
        <rFont val="Arial"/>
        <charset val="134"/>
      </rPr>
      <t xml:space="preserve">1. </t>
    </r>
    <r>
      <rPr>
        <b/>
        <sz val="11"/>
        <color theme="1"/>
        <rFont val="宋体"/>
        <charset val="134"/>
      </rPr>
      <t>引用</t>
    </r>
  </si>
  <si>
    <t>序号</t>
  </si>
  <si>
    <t>文件</t>
  </si>
  <si>
    <t>版本</t>
  </si>
  <si>
    <t>备注</t>
  </si>
  <si>
    <r>
      <rPr>
        <sz val="10"/>
        <rFont val="Arial"/>
        <charset val="134"/>
      </rPr>
      <t>SN29500</t>
    </r>
    <r>
      <rPr>
        <sz val="10"/>
        <rFont val="宋体"/>
        <charset val="134"/>
      </rPr>
      <t>（失效率查表及计算）</t>
    </r>
  </si>
  <si>
    <t>2010</t>
  </si>
  <si>
    <r>
      <rPr>
        <sz val="10"/>
        <color rgb="FFFF0000"/>
        <rFont val="Arial"/>
        <charset val="134"/>
      </rPr>
      <t xml:space="preserve">GBT 20438 </t>
    </r>
    <r>
      <rPr>
        <sz val="10"/>
        <color rgb="FFFF0000"/>
        <rFont val="宋体"/>
        <charset val="134"/>
      </rPr>
      <t>（失效诊断及诊断覆盖率）</t>
    </r>
  </si>
  <si>
    <t>2017</t>
  </si>
  <si>
    <t>GB_T 34590.11-2022 道路车辆 功能安全 第11部分</t>
  </si>
  <si>
    <t>A/0</t>
  </si>
  <si>
    <t>IEC61709</t>
  </si>
  <si>
    <r>
      <rPr>
        <b/>
        <sz val="11"/>
        <color theme="1"/>
        <rFont val="Arial"/>
        <charset val="134"/>
      </rPr>
      <t xml:space="preserve">2. </t>
    </r>
    <r>
      <rPr>
        <b/>
        <sz val="11"/>
        <color theme="1"/>
        <rFont val="宋体"/>
        <charset val="134"/>
      </rPr>
      <t>修改记录</t>
    </r>
  </si>
  <si>
    <t>日期</t>
  </si>
  <si>
    <t>修改</t>
  </si>
  <si>
    <t>位号</t>
  </si>
  <si>
    <t>名称</t>
  </si>
  <si>
    <t>失效率（FITS）</t>
  </si>
  <si>
    <t>失效模式</t>
  </si>
  <si>
    <t>失效模式百分比</t>
  </si>
  <si>
    <t>模式失效率</t>
  </si>
  <si>
    <t>对系统影响</t>
  </si>
  <si>
    <t>失效分类</t>
  </si>
  <si>
    <t>使用的安全机制</t>
  </si>
  <si>
    <t>诊断覆盖率</t>
  </si>
  <si>
    <r>
      <rPr>
        <b/>
        <sz val="11"/>
        <rFont val="微软雅黑"/>
        <charset val="134"/>
      </rPr>
      <t>λ</t>
    </r>
    <r>
      <rPr>
        <b/>
        <vertAlign val="subscript"/>
        <sz val="11"/>
        <rFont val="微软雅黑"/>
        <charset val="134"/>
      </rPr>
      <t>D</t>
    </r>
  </si>
  <si>
    <t>λs</t>
  </si>
  <si>
    <r>
      <rPr>
        <b/>
        <sz val="11"/>
        <rFont val="微软雅黑"/>
        <charset val="134"/>
      </rPr>
      <t>λ</t>
    </r>
    <r>
      <rPr>
        <b/>
        <vertAlign val="subscript"/>
        <sz val="11"/>
        <rFont val="微软雅黑"/>
        <charset val="134"/>
      </rPr>
      <t>＃</t>
    </r>
  </si>
  <si>
    <r>
      <rPr>
        <b/>
        <sz val="11"/>
        <rFont val="微软雅黑"/>
        <charset val="134"/>
      </rPr>
      <t>λ</t>
    </r>
    <r>
      <rPr>
        <b/>
        <vertAlign val="subscript"/>
        <sz val="11"/>
        <rFont val="微软雅黑"/>
        <charset val="134"/>
      </rPr>
      <t>DD</t>
    </r>
  </si>
  <si>
    <r>
      <rPr>
        <b/>
        <sz val="11"/>
        <rFont val="微软雅黑"/>
        <charset val="134"/>
      </rPr>
      <t>λ</t>
    </r>
    <r>
      <rPr>
        <b/>
        <vertAlign val="subscript"/>
        <sz val="11"/>
        <rFont val="微软雅黑"/>
        <charset val="134"/>
      </rPr>
      <t>DU</t>
    </r>
  </si>
  <si>
    <t>供电部分</t>
  </si>
  <si>
    <t>F1</t>
  </si>
  <si>
    <t>保险丝
_LF.T4AL250VP</t>
  </si>
  <si>
    <t>无故熔断</t>
  </si>
  <si>
    <t>总线输入开路，无输入电压,,系统无法上电</t>
  </si>
  <si>
    <t>安全失效</t>
  </si>
  <si>
    <t>高阻断路</t>
  </si>
  <si>
    <t>间歇性通断</t>
  </si>
  <si>
    <t>系统间歇性停运</t>
  </si>
  <si>
    <t>危险失效</t>
  </si>
  <si>
    <t>电源电压监测诊断</t>
  </si>
  <si>
    <t>接地故障</t>
  </si>
  <si>
    <t>总线输入正常，输出电流无变化，对系统状态无影响。</t>
  </si>
  <si>
    <t>无影响</t>
  </si>
  <si>
    <t>D2</t>
  </si>
  <si>
    <t>双向瞬态抑制二极管（双向 TVS）
_SMAJ24CA</t>
  </si>
  <si>
    <t>开路</t>
  </si>
  <si>
    <t>短路</t>
  </si>
  <si>
    <t>总线输入短路，无输入电压，系统无法上电</t>
  </si>
  <si>
    <t>漂移</t>
  </si>
  <si>
    <t>/</t>
  </si>
  <si>
    <t>C7</t>
  </si>
  <si>
    <t>铝液态电解电容（电源输入端滤波电容）
T2348_560uF/50V</t>
  </si>
  <si>
    <t>总线输入短路，系统无法上电</t>
  </si>
  <si>
    <t>C9</t>
  </si>
  <si>
    <t>陶瓷电容（电源输入端滤波电容）
_2.2uF/50V</t>
  </si>
  <si>
    <t>R3</t>
  </si>
  <si>
    <t>压敏电阻_14D470K</t>
  </si>
  <si>
    <t>C6</t>
  </si>
  <si>
    <t>铝液态电解电容（电源输入端滤波电容）
3M2304_68uF/50V</t>
  </si>
  <si>
    <t>C3</t>
  </si>
  <si>
    <t>陶瓷电容（电源输入端滤波电容）
_4.7uF/50V</t>
  </si>
  <si>
    <t>C4</t>
  </si>
  <si>
    <t>L1</t>
  </si>
  <si>
    <t>共模滤波电感
_PDSQAT2418-103MLB</t>
  </si>
  <si>
    <t>总线输入开路，,系统无法启动</t>
  </si>
  <si>
    <t>C5</t>
  </si>
  <si>
    <t>陶瓷电容（电源输入端滤波电容）
_10uF/50V</t>
  </si>
  <si>
    <t>C8</t>
  </si>
  <si>
    <t>C28</t>
  </si>
  <si>
    <t>铝液态电解电容（电源输入端滤波电容）
3M2417_330uF/50V</t>
  </si>
  <si>
    <t>C1</t>
  </si>
  <si>
    <t>陶瓷电容（接地）
_2.2nF/400V</t>
  </si>
  <si>
    <t>D1</t>
  </si>
  <si>
    <t>防反二极管
_MBRB20100CTT4G</t>
  </si>
  <si>
    <t>总线输入开路，无输入电压，系统无法上电</t>
  </si>
  <si>
    <t>L2</t>
  </si>
  <si>
    <t>C30</t>
  </si>
  <si>
    <t>C31</t>
  </si>
  <si>
    <t>C32</t>
  </si>
  <si>
    <t>D12</t>
  </si>
  <si>
    <t>R1</t>
  </si>
  <si>
    <t>贴片电阻
_0Ω</t>
  </si>
  <si>
    <t>接地断开。</t>
  </si>
  <si>
    <t>R2</t>
  </si>
  <si>
    <t>R5</t>
  </si>
  <si>
    <t>JP1</t>
  </si>
  <si>
    <t>连接器
_96P-6043-072V-8</t>
  </si>
  <si>
    <t>连接断开。</t>
  </si>
  <si>
    <t>U1</t>
  </si>
  <si>
    <t>电源模块
_URA2424LD‑60WR3</t>
  </si>
  <si>
    <t>输出电压高于规定范围的高阈值((即过压)</t>
  </si>
  <si>
    <t>持续高压输出，损坏下游器件，可引发误动作</t>
  </si>
  <si>
    <t>输出电压低于规定范围的高阈值((即欠压)</t>
  </si>
  <si>
    <t>电压不足但仍供电，逻辑错乱、采样错误，存在误动作风险</t>
  </si>
  <si>
    <t>抖动</t>
  </si>
  <si>
    <t>电源持续存在，电压不稳定，造成下游逻辑紊乱，存在误动作风险</t>
  </si>
  <si>
    <t>U2</t>
  </si>
  <si>
    <t>电源模块
_VRB2405LD‑40WR3</t>
  </si>
  <si>
    <t>U3</t>
  </si>
  <si>
    <t>电源模块
_URA2412LD‑60WR3</t>
  </si>
  <si>
    <t>失效率数据表</t>
  </si>
  <si>
    <t>型号
Model</t>
  </si>
  <si>
    <t>危险失效率
λd（FITS）</t>
  </si>
  <si>
    <t>危险可测失效率
λdd（FITS）</t>
  </si>
  <si>
    <t>危险不可测失效率
λdu（FITS）</t>
  </si>
  <si>
    <t>安全失效率
λs（FITS）</t>
  </si>
  <si>
    <t>诊断覆盖率
DC</t>
  </si>
  <si>
    <t>安全失效分数
SFF</t>
  </si>
  <si>
    <t>系统类型
Type A or B</t>
  </si>
  <si>
    <t>SIL@HFT=0</t>
  </si>
  <si>
    <t>tCE</t>
  </si>
  <si>
    <t>PFD</t>
  </si>
  <si>
    <t>PFH</t>
  </si>
  <si>
    <t>B</t>
  </si>
  <si>
    <t>MTTR =</t>
  </si>
  <si>
    <t>hour</t>
  </si>
  <si>
    <t>MRT =</t>
  </si>
  <si>
    <t>T1 =</t>
  </si>
  <si>
    <t>We use WQS software for functional safety analysis, and the database used is as follows:</t>
  </si>
  <si>
    <t>Database of calculating model and model parameter of component failurerate, mainly referring to Siemens SN29500 fault mode library.</t>
  </si>
  <si>
    <t>Siemens SN29500:Used to determine the failure rate.</t>
  </si>
  <si>
    <t>种类</t>
  </si>
  <si>
    <t>封装</t>
  </si>
  <si>
    <t>厂家</t>
  </si>
  <si>
    <t>链接</t>
  </si>
  <si>
    <t>FIT值</t>
  </si>
  <si>
    <t>失效百分比</t>
  </si>
  <si>
    <t>官网数据(FIT)</t>
  </si>
  <si>
    <t>LMQ66410R5RXBR</t>
  </si>
  <si>
    <t>电源芯片</t>
  </si>
  <si>
    <t>VQFN-14-EP(2.6x2.6)</t>
  </si>
  <si>
    <t xml:space="preserve"> TI(德州仪器)</t>
  </si>
  <si>
    <t>输出电压低于规定范围的低阈值(即欠压)</t>
  </si>
  <si>
    <t>DAC161P997</t>
  </si>
  <si>
    <t>DAC芯片</t>
  </si>
  <si>
    <t>WQFN-16</t>
  </si>
  <si>
    <t>TI</t>
  </si>
  <si>
    <t>https://www.ti.com.cn/quality/cn/docs/estimator.tsp#resultstable</t>
  </si>
  <si>
    <t>DAC输出不正确或不可用</t>
  </si>
  <si>
    <t>数字通信错误</t>
  </si>
  <si>
    <t>HART通信不可用</t>
  </si>
  <si>
    <t>诊断ADC测量不正确或不可用</t>
  </si>
  <si>
    <t>TPS3823A-33DBVR</t>
  </si>
  <si>
    <t>复位芯片</t>
  </si>
  <si>
    <t>SOT-23-5</t>
  </si>
  <si>
    <t>TI(德州仪器)</t>
  </si>
  <si>
    <t>https://www.ti.com.cn/quality/cn/docs/estimator.tsp?opn=TPS3823A-33DBVR&amp;cpn=&amp;partNumber=TPS3823A#resultstable</t>
  </si>
  <si>
    <t>SY98001RCC</t>
  </si>
  <si>
    <t>QFN2X2P5_8</t>
  </si>
  <si>
    <t xml:space="preserve">
Silergy(矽力杰)</t>
  </si>
  <si>
    <t>TLV4062QDBVRQ1</t>
  </si>
  <si>
    <t>比较器</t>
  </si>
  <si>
    <t>SOT23-6</t>
  </si>
  <si>
    <t>https://www.ti.com.cn/quality/cn/docs/estimator.tsp?opn=TLV4062QDBVRQ1&amp;cpn=&amp;partNumber=TLV4062QDBVRQ1#resultstable</t>
  </si>
  <si>
    <t>电压比较器在需要时未触发</t>
  </si>
  <si>
    <t>电压比较器错误触发</t>
  </si>
  <si>
    <t>输出卡滞</t>
  </si>
  <si>
    <t>输出浮空</t>
  </si>
  <si>
    <t>输出振荡</t>
  </si>
  <si>
    <t>TPS2111PW</t>
  </si>
  <si>
    <t>功率电子开关</t>
  </si>
  <si>
    <t>TSSOP-8</t>
  </si>
  <si>
    <t>https://www.ti.com.cn/quality/cn/docs/estimator.tsp?opn=TPS2111PW&amp;cpn=&amp;partNumber=TPS2111PW#resultstable</t>
  </si>
  <si>
    <t>错误切换至5V</t>
  </si>
  <si>
    <t>错误切换至VCAP</t>
  </si>
  <si>
    <t>卡滞在5V</t>
  </si>
  <si>
    <t>卡滞在VCAP</t>
  </si>
  <si>
    <t>断线</t>
  </si>
  <si>
    <t>TPS7A7001DDA</t>
  </si>
  <si>
    <t>SOIC-8-EP</t>
  </si>
  <si>
    <t>https://www.ti.com.cn/quality/cn/docs/estimator.tsp?opn=TPS7A7001DDA&amp;cpn=&amp;partNumber=TPS7A7001DDA#resultstable</t>
  </si>
  <si>
    <t>GD25D10CTIGR</t>
  </si>
  <si>
    <t>FLASH芯片</t>
  </si>
  <si>
    <t xml:space="preserve">
GigaDevice(兆易创新)</t>
  </si>
  <si>
    <t>卡滞</t>
  </si>
  <si>
    <t>软错误模型</t>
  </si>
  <si>
    <t>其他故障模型</t>
  </si>
  <si>
    <t>STM32U575VGT6Q</t>
  </si>
  <si>
    <t>单片机</t>
  </si>
  <si>
    <t>LQFP-100</t>
  </si>
  <si>
    <t>ST(意法半导体)</t>
  </si>
  <si>
    <t>STM32U575VGT6Q封装为LQFP100,需要乘上比例因子***</t>
  </si>
  <si>
    <t>电容</t>
  </si>
  <si>
    <t>例如：陶瓷电容100nF/50V</t>
  </si>
  <si>
    <t>ℷref=2</t>
  </si>
  <si>
    <t>πU=3.3V/50V≤0.1=0.2</t>
  </si>
  <si>
    <t>πT=0.41</t>
  </si>
  <si>
    <t>πQ=1</t>
  </si>
  <si>
    <t>ℷ=2x0.2x0.41x1=0.164≈0.16</t>
  </si>
  <si>
    <t>陶瓷电容_390nF/16V</t>
  </si>
  <si>
    <t>πU=3.3V/16V≤0.2=0.3</t>
  </si>
  <si>
    <t>ℷ=2x0.3x0.41x1=0.246≈0.25</t>
  </si>
  <si>
    <t>陶瓷电容_18pF/50V</t>
  </si>
  <si>
    <t>ℷref=1</t>
  </si>
  <si>
    <t>电阻</t>
  </si>
  <si>
    <t>例如：贴片电阻_150K</t>
  </si>
  <si>
    <t>πT=0.49</t>
  </si>
  <si>
    <t>ℷ=0.49x1=0.49</t>
  </si>
  <si>
    <t>贴片电阻_10K</t>
  </si>
  <si>
    <t>ℷref=0.3</t>
  </si>
  <si>
    <t>ℷ=0.49x0.3=0.147≈0.15</t>
  </si>
  <si>
    <t>二极管</t>
  </si>
  <si>
    <t xml:space="preserve">例如：防反二极管_SL14PL-TP   ℷ=ℷref*πD*πT=1x1x0.24=0.24
</t>
  </si>
  <si>
    <t>FLASH</t>
  </si>
  <si>
    <t>类型</t>
  </si>
  <si>
    <r>
      <rPr>
        <sz val="11"/>
        <color rgb="FF000000"/>
        <rFont val="宋体"/>
        <charset val="134"/>
      </rPr>
      <t>λref(10</t>
    </r>
    <r>
      <rPr>
        <vertAlign val="superscript"/>
        <sz val="11"/>
        <color rgb="FF000000"/>
        <rFont val="Calibri"/>
        <charset val="134"/>
      </rPr>
      <t>-9</t>
    </r>
    <r>
      <rPr>
        <sz val="11"/>
        <color rgb="FF000000"/>
        <rFont val="宋体"/>
        <charset val="134"/>
      </rPr>
      <t>)</t>
    </r>
  </si>
  <si>
    <r>
      <rPr>
        <sz val="11"/>
        <color rgb="FF000000"/>
        <rFont val="MS UI Gothic"/>
        <charset val="134"/>
      </rPr>
      <t>π</t>
    </r>
    <r>
      <rPr>
        <sz val="11"/>
        <color rgb="FF000000"/>
        <rFont val="Calibri"/>
        <charset val="134"/>
      </rPr>
      <t>u-vol. stress(πU)</t>
    </r>
  </si>
  <si>
    <r>
      <rPr>
        <sz val="11"/>
        <color rgb="FF000000"/>
        <rFont val="MS UI Gothic"/>
        <charset val="134"/>
      </rPr>
      <t>πi</t>
    </r>
    <r>
      <rPr>
        <sz val="11"/>
        <color rgb="FF000000"/>
        <rFont val="Calibri"/>
        <charset val="134"/>
      </rPr>
      <t>-curr. Stress(πT)</t>
    </r>
  </si>
  <si>
    <t>(πD diode)(πQ)</t>
  </si>
  <si>
    <t>λactual</t>
  </si>
  <si>
    <t>失效率公式</t>
  </si>
  <si>
    <r>
      <rPr>
        <sz val="10"/>
        <color rgb="FF000000"/>
        <rFont val="Calibri"/>
        <charset val="134"/>
      </rPr>
      <t>R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Calibri"/>
        <charset val="134"/>
      </rPr>
      <t>Metal film</t>
    </r>
    <r>
      <rPr>
        <sz val="10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</si>
  <si>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λ=λ</t>
    </r>
    <r>
      <rPr>
        <vertAlign val="subscript"/>
        <sz val="11"/>
        <color rgb="FF000000"/>
        <rFont val="宋体"/>
        <charset val="134"/>
      </rPr>
      <t>ref</t>
    </r>
    <r>
      <rPr>
        <sz val="11"/>
        <color rgb="FF000000"/>
        <rFont val="宋体"/>
        <charset val="134"/>
      </rPr>
      <t>*Π</t>
    </r>
    <r>
      <rPr>
        <vertAlign val="subscript"/>
        <sz val="11"/>
        <color rgb="FF000000"/>
        <rFont val="宋体"/>
        <charset val="134"/>
      </rPr>
      <t>T</t>
    </r>
  </si>
  <si>
    <r>
      <rPr>
        <sz val="10"/>
        <color rgb="FF000000"/>
        <rFont val="Calibri"/>
        <charset val="134"/>
      </rPr>
      <t>R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Calibri"/>
        <charset val="134"/>
      </rPr>
      <t>RL0805A470K</t>
    </r>
    <r>
      <rPr>
        <sz val="10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</si>
  <si>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λ=λ</t>
    </r>
    <r>
      <rPr>
        <vertAlign val="subscript"/>
        <sz val="11"/>
        <color rgb="FF000000"/>
        <rFont val="宋体"/>
        <charset val="134"/>
      </rPr>
      <t>ref</t>
    </r>
  </si>
  <si>
    <t>C（Ceramic MDC 3.3V/50V)</t>
  </si>
  <si>
    <t>0.2</t>
  </si>
  <si>
    <r>
      <rPr>
        <sz val="11"/>
        <color rgb="FF000000"/>
        <rFont val="宋体"/>
        <charset val="134"/>
      </rPr>
      <t>λ=λ</t>
    </r>
    <r>
      <rPr>
        <vertAlign val="subscript"/>
        <sz val="11"/>
        <color rgb="FF000000"/>
        <rFont val="宋体"/>
        <charset val="134"/>
      </rPr>
      <t>ref</t>
    </r>
    <r>
      <rPr>
        <sz val="11"/>
        <color rgb="FF000000"/>
        <rFont val="宋体"/>
        <charset val="134"/>
      </rPr>
      <t>*Π</t>
    </r>
    <r>
      <rPr>
        <vertAlign val="subscript"/>
        <sz val="11"/>
        <color rgb="FF000000"/>
        <rFont val="宋体"/>
        <charset val="134"/>
      </rPr>
      <t>U</t>
    </r>
    <r>
      <rPr>
        <sz val="11"/>
        <color rgb="FF000000"/>
        <rFont val="宋体"/>
        <charset val="134"/>
      </rPr>
      <t>*Π</t>
    </r>
    <r>
      <rPr>
        <vertAlign val="subscript"/>
        <sz val="11"/>
        <color rgb="FF000000"/>
        <rFont val="宋体"/>
        <charset val="134"/>
      </rPr>
      <t>T</t>
    </r>
    <r>
      <rPr>
        <sz val="11"/>
        <color rgb="FF000000"/>
        <rFont val="宋体"/>
        <charset val="134"/>
      </rPr>
      <t>*Π</t>
    </r>
    <r>
      <rPr>
        <vertAlign val="subscript"/>
        <sz val="11"/>
        <color rgb="FF000000"/>
        <rFont val="宋体"/>
        <charset val="134"/>
      </rPr>
      <t>Q</t>
    </r>
  </si>
  <si>
    <t>C（Ceramic MDC 30V/50V)</t>
  </si>
  <si>
    <t>C（Ceramic MDC 3.3V/25V)</t>
  </si>
  <si>
    <t>C（Ceramic MDC 3.7V/50V)</t>
  </si>
  <si>
    <t>C（Ceramic MDC 6.8V/50V)</t>
  </si>
  <si>
    <t>C（Ceramic MDC 3.3V/16V)</t>
  </si>
  <si>
    <t>C（Ceramic MDC 6.8V/25V)</t>
  </si>
  <si>
    <t>C（Ceramic MDC 30V/100V)</t>
  </si>
  <si>
    <t>C（Ceramic MDC 3.7V/16V)</t>
  </si>
  <si>
    <t>C（Ceramic MDC 30V/2000V)</t>
  </si>
  <si>
    <t>L（22uH）</t>
  </si>
  <si>
    <t>L(FNR4030S220MT)</t>
  </si>
  <si>
    <t>L(SDCW4532S-2-102TF)</t>
  </si>
  <si>
    <t>T（Q4470）</t>
  </si>
  <si>
    <t>U1(LMR16006XDDCR)</t>
  </si>
  <si>
    <t>查供应商数据</t>
  </si>
  <si>
    <r>
      <rPr>
        <sz val="10"/>
        <color rgb="FF000000"/>
        <rFont val="Calibri"/>
        <charset val="134"/>
      </rPr>
      <t>U10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Calibri"/>
        <charset val="134"/>
      </rPr>
      <t>MB85RS64PNF-G-JNERE1)</t>
    </r>
  </si>
  <si>
    <r>
      <rPr>
        <sz val="11"/>
        <color rgb="FF000000"/>
        <rFont val="宋体"/>
        <charset val="134"/>
      </rPr>
      <t>λ=λ</t>
    </r>
    <r>
      <rPr>
        <vertAlign val="subscript"/>
        <sz val="11"/>
        <color rgb="FF000000"/>
        <rFont val="宋体"/>
        <charset val="134"/>
      </rPr>
      <t>ref</t>
    </r>
    <r>
      <rPr>
        <sz val="11"/>
        <color rgb="FF000000"/>
        <rFont val="宋体"/>
        <charset val="134"/>
      </rPr>
      <t>*Π</t>
    </r>
    <r>
      <rPr>
        <vertAlign val="subscript"/>
        <sz val="11"/>
        <color rgb="FF000000"/>
        <rFont val="宋体"/>
        <charset val="134"/>
      </rPr>
      <t>U</t>
    </r>
    <r>
      <rPr>
        <sz val="11"/>
        <color rgb="FF000000"/>
        <rFont val="宋体"/>
        <charset val="134"/>
      </rPr>
      <t>*Π</t>
    </r>
    <r>
      <rPr>
        <vertAlign val="subscript"/>
        <sz val="11"/>
        <color rgb="FF000000"/>
        <rFont val="宋体"/>
        <charset val="134"/>
      </rPr>
      <t>T</t>
    </r>
  </si>
  <si>
    <t>U12</t>
  </si>
  <si>
    <t>U13</t>
  </si>
  <si>
    <t>U14</t>
  </si>
  <si>
    <t>U2,U4</t>
  </si>
  <si>
    <t>U5</t>
  </si>
  <si>
    <t>U6</t>
  </si>
  <si>
    <t>U7</t>
  </si>
  <si>
    <t>U8</t>
  </si>
  <si>
    <t>U9</t>
  </si>
  <si>
    <t>G3</t>
  </si>
  <si>
    <t>D（BAS40-04LT1G）</t>
  </si>
  <si>
    <r>
      <rPr>
        <sz val="11"/>
        <color rgb="FF000000"/>
        <rFont val="宋体"/>
        <charset val="134"/>
      </rPr>
      <t>λ=λ</t>
    </r>
    <r>
      <rPr>
        <vertAlign val="subscript"/>
        <sz val="11"/>
        <color rgb="FF000000"/>
        <rFont val="宋体"/>
        <charset val="134"/>
      </rPr>
      <t>ref</t>
    </r>
    <r>
      <rPr>
        <sz val="11"/>
        <color rgb="FF000000"/>
        <rFont val="宋体"/>
        <charset val="134"/>
      </rPr>
      <t>*Π</t>
    </r>
    <r>
      <rPr>
        <vertAlign val="subscript"/>
        <sz val="11"/>
        <color rgb="FF000000"/>
        <rFont val="宋体"/>
        <charset val="134"/>
      </rPr>
      <t>T</t>
    </r>
    <r>
      <rPr>
        <sz val="11"/>
        <color rgb="FF000000"/>
        <rFont val="宋体"/>
        <charset val="134"/>
      </rPr>
      <t>*Π</t>
    </r>
    <r>
      <rPr>
        <vertAlign val="subscript"/>
        <sz val="11"/>
        <color rgb="FF000000"/>
        <rFont val="宋体"/>
        <charset val="134"/>
      </rPr>
      <t>Q</t>
    </r>
  </si>
  <si>
    <t>D（DSK26）</t>
  </si>
  <si>
    <t>D（1SMA5918BT3G）</t>
  </si>
  <si>
    <t>D（1SMA5921BT3G）</t>
  </si>
  <si>
    <t>D(MMSZ4683T1G)</t>
  </si>
  <si>
    <t>D(MMSZ4686T1G)</t>
  </si>
  <si>
    <t>D(1N4148W-2)</t>
  </si>
  <si>
    <t>D(SMF45A)</t>
  </si>
  <si>
    <t>D(SMF10A)</t>
  </si>
  <si>
    <t>NPN</t>
  </si>
  <si>
    <t>STM32U073CCT6</t>
  </si>
  <si>
    <r>
      <rPr>
        <sz val="10"/>
        <color rgb="FF000000"/>
        <rFont val="Calibri"/>
        <charset val="134"/>
      </rPr>
      <t>64.628267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Calibri"/>
        <charset val="134"/>
      </rPr>
      <t>λDD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Calibri"/>
        <charset val="134"/>
      </rPr>
      <t xml:space="preserve"> 3.9768521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Calibri"/>
        <charset val="134"/>
      </rPr>
      <t>λDU</t>
    </r>
    <r>
      <rPr>
        <sz val="10"/>
        <color rgb="FF000000"/>
        <rFont val="宋体"/>
        <charset val="134"/>
      </rPr>
      <t>）</t>
    </r>
  </si>
  <si>
    <t>失效率计算举例：</t>
  </si>
  <si>
    <t>失效率参考标准：SN29500</t>
  </si>
  <si>
    <t>电容：首先确定失效率公式，见下图：</t>
  </si>
  <si>
    <r>
      <rPr>
        <sz val="10"/>
        <color rgb="FF000000"/>
        <rFont val="宋体"/>
        <charset val="134"/>
      </rPr>
      <t>所以公式为：</t>
    </r>
    <r>
      <rPr>
        <sz val="10"/>
        <color rgb="FF000000"/>
        <rFont val="Calibri"/>
        <charset val="134"/>
      </rPr>
      <t>λ=λ</t>
    </r>
    <r>
      <rPr>
        <sz val="6"/>
        <color rgb="FF000000"/>
        <rFont val="Calibri"/>
        <charset val="134"/>
      </rPr>
      <t>ref</t>
    </r>
    <r>
      <rPr>
        <sz val="10"/>
        <color rgb="FF000000"/>
        <rFont val="Calibri"/>
        <charset val="134"/>
      </rPr>
      <t>*Π</t>
    </r>
    <r>
      <rPr>
        <sz val="6"/>
        <color rgb="FF000000"/>
        <rFont val="Calibri"/>
        <charset val="134"/>
      </rPr>
      <t>U</t>
    </r>
    <r>
      <rPr>
        <sz val="10"/>
        <color rgb="FF000000"/>
        <rFont val="Calibri"/>
        <charset val="134"/>
      </rPr>
      <t>*Π</t>
    </r>
    <r>
      <rPr>
        <sz val="6"/>
        <color rgb="FF000000"/>
        <rFont val="Calibri"/>
        <charset val="134"/>
      </rPr>
      <t>T</t>
    </r>
    <r>
      <rPr>
        <sz val="10"/>
        <color rgb="FF000000"/>
        <rFont val="Calibri"/>
        <charset val="134"/>
      </rPr>
      <t>*Π</t>
    </r>
    <r>
      <rPr>
        <sz val="6"/>
        <color rgb="FF000000"/>
        <rFont val="Calibri"/>
        <charset val="134"/>
      </rPr>
      <t>Q</t>
    </r>
  </si>
  <si>
    <r>
      <rPr>
        <sz val="10"/>
        <color rgb="FF000000"/>
        <rFont val="宋体"/>
        <charset val="134"/>
      </rPr>
      <t>电容为贴片陶瓷电容，额定电压为</t>
    </r>
    <r>
      <rPr>
        <sz val="10"/>
        <color rgb="FF000000"/>
        <rFont val="Calibri"/>
        <charset val="134"/>
      </rPr>
      <t>50V</t>
    </r>
    <r>
      <rPr>
        <sz val="10"/>
        <color rgb="FF000000"/>
        <rFont val="宋体"/>
        <charset val="134"/>
      </rPr>
      <t>，材质为</t>
    </r>
    <r>
      <rPr>
        <sz val="10"/>
        <color rgb="FF000000"/>
        <rFont val="Calibri"/>
        <charset val="134"/>
      </rPr>
      <t>X7R</t>
    </r>
    <r>
      <rPr>
        <sz val="10"/>
        <color rgb="FF000000"/>
        <rFont val="宋体"/>
        <charset val="134"/>
      </rPr>
      <t>，查上图，所以</t>
    </r>
    <r>
      <rPr>
        <sz val="10"/>
        <color rgb="FF000000"/>
        <rFont val="Calibri"/>
        <charset val="134"/>
      </rPr>
      <t>λ</t>
    </r>
    <r>
      <rPr>
        <sz val="6"/>
        <color rgb="FF000000"/>
        <rFont val="Calibri"/>
        <charset val="134"/>
      </rPr>
      <t>ref</t>
    </r>
    <r>
      <rPr>
        <sz val="10"/>
        <color rgb="FF000000"/>
        <rFont val="宋体"/>
        <charset val="134"/>
      </rPr>
      <t>为</t>
    </r>
    <r>
      <rPr>
        <sz val="10"/>
        <color rgb="FF000000"/>
        <rFont val="Calibri"/>
        <charset val="134"/>
      </rPr>
      <t>2</t>
    </r>
  </si>
  <si>
    <r>
      <rPr>
        <sz val="10"/>
        <color rgb="FF000000"/>
        <rFont val="宋体"/>
        <charset val="134"/>
      </rPr>
      <t>例如在</t>
    </r>
    <r>
      <rPr>
        <sz val="10"/>
        <color rgb="FF000000"/>
        <rFont val="Calibri"/>
        <charset val="134"/>
      </rPr>
      <t>3.3V</t>
    </r>
    <r>
      <rPr>
        <sz val="10"/>
        <color rgb="FF000000"/>
        <rFont val="宋体"/>
        <charset val="134"/>
      </rPr>
      <t>系统下的电容</t>
    </r>
    <r>
      <rPr>
        <sz val="10"/>
        <color rgb="FF000000"/>
        <rFont val="Calibri"/>
        <charset val="134"/>
      </rPr>
      <t>,</t>
    </r>
    <r>
      <rPr>
        <sz val="10"/>
        <color rgb="FF000000"/>
        <rFont val="宋体"/>
        <charset val="134"/>
      </rPr>
      <t>，其</t>
    </r>
    <r>
      <rPr>
        <sz val="10"/>
        <color rgb="FF000000"/>
        <rFont val="Calibri"/>
        <charset val="134"/>
      </rPr>
      <t>Π</t>
    </r>
    <r>
      <rPr>
        <sz val="6"/>
        <color rgb="FF000000"/>
        <rFont val="Calibri"/>
        <charset val="134"/>
      </rPr>
      <t>U</t>
    </r>
    <r>
      <rPr>
        <sz val="10"/>
        <color rgb="FF000000"/>
        <rFont val="Calibri"/>
        <charset val="134"/>
      </rPr>
      <t>=U/U</t>
    </r>
    <r>
      <rPr>
        <sz val="6"/>
        <color rgb="FF000000"/>
        <rFont val="Calibri"/>
        <charset val="134"/>
      </rPr>
      <t>max</t>
    </r>
    <r>
      <rPr>
        <sz val="10"/>
        <color rgb="FF000000"/>
        <rFont val="Calibri"/>
        <charset val="134"/>
      </rPr>
      <t>=3.3V/50V=0.066</t>
    </r>
    <r>
      <rPr>
        <sz val="10"/>
        <color rgb="FF000000"/>
        <rFont val="宋体"/>
        <charset val="134"/>
      </rPr>
      <t>，查下图，所以</t>
    </r>
    <r>
      <rPr>
        <sz val="10"/>
        <color rgb="FF000000"/>
        <rFont val="Calibri"/>
        <charset val="134"/>
      </rPr>
      <t>Π</t>
    </r>
    <r>
      <rPr>
        <sz val="6"/>
        <color rgb="FF000000"/>
        <rFont val="Calibri"/>
        <charset val="134"/>
      </rPr>
      <t>U</t>
    </r>
    <r>
      <rPr>
        <sz val="10"/>
        <color rgb="FF000000"/>
        <rFont val="宋体"/>
        <charset val="134"/>
      </rPr>
      <t>为</t>
    </r>
    <r>
      <rPr>
        <sz val="10"/>
        <color rgb="FF000000"/>
        <rFont val="Calibri"/>
        <charset val="134"/>
      </rPr>
      <t>0.2</t>
    </r>
  </si>
  <si>
    <r>
      <rPr>
        <sz val="10"/>
        <color rgb="FF000000"/>
        <rFont val="Calibri"/>
        <charset val="134"/>
      </rPr>
      <t>Π</t>
    </r>
    <r>
      <rPr>
        <sz val="6"/>
        <color rgb="FF000000"/>
        <rFont val="Calibri"/>
        <charset val="134"/>
      </rPr>
      <t>T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Calibri"/>
        <charset val="134"/>
      </rPr>
      <t>40+</t>
    </r>
    <r>
      <rPr>
        <sz val="10"/>
        <color rgb="FF000000"/>
        <rFont val="宋体"/>
        <charset val="134"/>
      </rPr>
      <t>温升，不足</t>
    </r>
    <r>
      <rPr>
        <sz val="10"/>
        <color rgb="FF000000"/>
        <rFont val="Calibri"/>
        <charset val="134"/>
      </rPr>
      <t>50</t>
    </r>
    <r>
      <rPr>
        <sz val="10"/>
        <color rgb="FF000000"/>
        <rFont val="宋体"/>
        <charset val="134"/>
      </rPr>
      <t>℃，按照</t>
    </r>
    <r>
      <rPr>
        <sz val="10"/>
        <color rgb="FF000000"/>
        <rFont val="Calibri"/>
        <charset val="134"/>
      </rPr>
      <t>50</t>
    </r>
    <r>
      <rPr>
        <sz val="10"/>
        <color rgb="FF000000"/>
        <rFont val="宋体"/>
        <charset val="134"/>
      </rPr>
      <t>℃计算，所以</t>
    </r>
    <r>
      <rPr>
        <sz val="10"/>
        <color rgb="FF000000"/>
        <rFont val="Calibri"/>
        <charset val="134"/>
      </rPr>
      <t>Π</t>
    </r>
    <r>
      <rPr>
        <sz val="6"/>
        <color rgb="FF000000"/>
        <rFont val="Calibri"/>
        <charset val="134"/>
      </rPr>
      <t>T</t>
    </r>
    <r>
      <rPr>
        <sz val="10"/>
        <color rgb="FF000000"/>
        <rFont val="宋体"/>
        <charset val="134"/>
      </rPr>
      <t>为</t>
    </r>
    <r>
      <rPr>
        <sz val="10"/>
        <color rgb="FF000000"/>
        <rFont val="Calibri"/>
        <charset val="134"/>
      </rPr>
      <t>1.5</t>
    </r>
  </si>
  <si>
    <r>
      <rPr>
        <sz val="10"/>
        <color rgb="FF000000"/>
        <rFont val="Calibri"/>
        <charset val="134"/>
      </rPr>
      <t>Π</t>
    </r>
    <r>
      <rPr>
        <sz val="6"/>
        <color rgb="FF000000"/>
        <rFont val="Calibri"/>
        <charset val="134"/>
      </rPr>
      <t>Q</t>
    </r>
    <r>
      <rPr>
        <sz val="10"/>
        <color rgb="FF000000"/>
        <rFont val="宋体"/>
        <charset val="134"/>
      </rPr>
      <t>为</t>
    </r>
    <r>
      <rPr>
        <sz val="10"/>
        <color rgb="FF000000"/>
        <rFont val="Calibri"/>
        <charset val="134"/>
      </rPr>
      <t>1</t>
    </r>
  </si>
  <si>
    <r>
      <rPr>
        <sz val="10"/>
        <color rgb="FF000000"/>
        <rFont val="Calibri"/>
        <charset val="134"/>
      </rPr>
      <t>λ=λ</t>
    </r>
    <r>
      <rPr>
        <sz val="6"/>
        <color rgb="FF000000"/>
        <rFont val="Calibri"/>
        <charset val="134"/>
      </rPr>
      <t>ref</t>
    </r>
    <r>
      <rPr>
        <sz val="10"/>
        <color rgb="FF000000"/>
        <rFont val="Calibri"/>
        <charset val="134"/>
      </rPr>
      <t>*Π</t>
    </r>
    <r>
      <rPr>
        <sz val="6"/>
        <color rgb="FF000000"/>
        <rFont val="Calibri"/>
        <charset val="134"/>
      </rPr>
      <t>U</t>
    </r>
    <r>
      <rPr>
        <sz val="10"/>
        <color rgb="FF000000"/>
        <rFont val="Calibri"/>
        <charset val="134"/>
      </rPr>
      <t>*Π</t>
    </r>
    <r>
      <rPr>
        <sz val="6"/>
        <color rgb="FF000000"/>
        <rFont val="Calibri"/>
        <charset val="134"/>
      </rPr>
      <t>T</t>
    </r>
    <r>
      <rPr>
        <sz val="10"/>
        <color rgb="FF000000"/>
        <rFont val="Calibri"/>
        <charset val="134"/>
      </rPr>
      <t>*Π</t>
    </r>
    <r>
      <rPr>
        <sz val="6"/>
        <color rgb="FF000000"/>
        <rFont val="Calibri"/>
        <charset val="134"/>
      </rPr>
      <t>Q</t>
    </r>
    <r>
      <rPr>
        <sz val="10"/>
        <color rgb="FF000000"/>
        <rFont val="Calibri"/>
        <charset val="134"/>
      </rPr>
      <t>=2*0.2*1.5*1=0.6</t>
    </r>
  </si>
  <si>
    <t>厂家提供失效率的从厂家官网查询，例如U13,见下图：</t>
  </si>
  <si>
    <r>
      <rPr>
        <sz val="10"/>
        <color rgb="FF000000"/>
        <rFont val="Calibri"/>
        <charset val="134"/>
      </rPr>
      <t>MCU</t>
    </r>
    <r>
      <rPr>
        <sz val="10"/>
        <color rgb="FF000000"/>
        <rFont val="宋体"/>
        <charset val="134"/>
      </rPr>
      <t>失效率由</t>
    </r>
    <r>
      <rPr>
        <sz val="10"/>
        <color rgb="FF000000"/>
        <rFont val="Calibri"/>
        <charset val="134"/>
      </rPr>
      <t>ST</t>
    </r>
    <r>
      <rPr>
        <sz val="10"/>
        <color rgb="FF000000"/>
        <rFont val="宋体"/>
        <charset val="134"/>
      </rPr>
      <t>原厂提供，按照</t>
    </r>
    <r>
      <rPr>
        <sz val="10"/>
        <color rgb="FF000000"/>
        <rFont val="Calibri"/>
        <charset val="134"/>
      </rPr>
      <t>ST</t>
    </r>
    <r>
      <rPr>
        <sz val="10"/>
        <color rgb="FF000000"/>
        <rFont val="宋体"/>
        <charset val="134"/>
      </rPr>
      <t>原厂要求添加所有功能安全措施后，</t>
    </r>
    <r>
      <rPr>
        <sz val="10"/>
        <color rgb="FF000000"/>
        <rFont val="Calibri"/>
        <charset val="134"/>
      </rPr>
      <t>MCU</t>
    </r>
    <r>
      <rPr>
        <sz val="10"/>
        <color rgb="FF000000"/>
        <rFont val="宋体"/>
        <charset val="134"/>
      </rPr>
      <t>的失效率计算如下：</t>
    </r>
  </si>
  <si>
    <t>使用的资源</t>
  </si>
  <si>
    <r>
      <rPr>
        <sz val="10"/>
        <color rgb="FF000000"/>
        <rFont val="Calibri"/>
        <charset val="134"/>
      </rPr>
      <t>PERM   λ</t>
    </r>
    <r>
      <rPr>
        <sz val="6"/>
        <color rgb="FF000000"/>
        <rFont val="Calibri"/>
        <charset val="134"/>
      </rPr>
      <t>DD</t>
    </r>
  </si>
  <si>
    <r>
      <rPr>
        <sz val="10"/>
        <color rgb="FF000000"/>
        <rFont val="Calibri"/>
        <charset val="134"/>
      </rPr>
      <t>PERM   λ</t>
    </r>
    <r>
      <rPr>
        <sz val="6"/>
        <color rgb="FF000000"/>
        <rFont val="Calibri"/>
        <charset val="134"/>
      </rPr>
      <t>DU</t>
    </r>
  </si>
  <si>
    <t>CPU 
SUBSYSTEM</t>
  </si>
  <si>
    <t>GPIO</t>
  </si>
  <si>
    <t>RCC</t>
  </si>
  <si>
    <t>PWRCTRL</t>
  </si>
  <si>
    <t>SRAM</t>
  </si>
  <si>
    <t>CRC</t>
  </si>
  <si>
    <t>LPUART1</t>
  </si>
  <si>
    <t>ADC</t>
  </si>
  <si>
    <t>USART1</t>
  </si>
  <si>
    <t>WWDG</t>
  </si>
  <si>
    <t>RTC</t>
  </si>
  <si>
    <t>OPAMP</t>
  </si>
  <si>
    <t>CLOCKS</t>
  </si>
  <si>
    <t>EXTI</t>
  </si>
  <si>
    <t>TIM2</t>
  </si>
  <si>
    <t>TIM3</t>
  </si>
  <si>
    <t>TIM15</t>
  </si>
  <si>
    <t>总和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</si>
</sst>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/mmm/yy;@"/>
    <numFmt numFmtId="177" formatCode="0.000_ "/>
    <numFmt numFmtId="178" formatCode="0_ "/>
    <numFmt numFmtId="179" formatCode="0.000E+00"/>
    <numFmt numFmtId="180" formatCode="#,##0.00_ "/>
    <numFmt numFmtId="181" formatCode="0.0"/>
  </numFmts>
  <fonts count="6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MS UI Gothic"/>
      <charset val="134"/>
    </font>
    <font>
      <sz val="11"/>
      <color rgb="FF000000"/>
      <name val="Calibri"/>
      <charset val="134"/>
    </font>
    <font>
      <sz val="10"/>
      <color rgb="FF000000"/>
      <name val="Calibri"/>
      <charset val="134"/>
    </font>
    <font>
      <sz val="10"/>
      <color rgb="FF000000"/>
      <name val="宋体"/>
      <charset val="134"/>
    </font>
    <font>
      <b/>
      <sz val="16"/>
      <color rgb="FFFF0000"/>
      <name val="微软雅黑"/>
      <charset val="134"/>
    </font>
    <font>
      <sz val="18"/>
      <color rgb="FFFF0000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sz val="20"/>
      <color rgb="FFFF0000"/>
      <name val="宋体"/>
      <charset val="134"/>
      <scheme val="minor"/>
    </font>
    <font>
      <b/>
      <sz val="20"/>
      <color rgb="FFFF0000"/>
      <name val="宋体"/>
      <charset val="134"/>
      <scheme val="minor"/>
    </font>
    <font>
      <b/>
      <sz val="16"/>
      <color theme="1"/>
      <name val="微软雅黑"/>
      <charset val="134"/>
    </font>
    <font>
      <sz val="10"/>
      <name val="微软雅黑"/>
      <charset val="134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2"/>
      <name val="宋体"/>
      <charset val="134"/>
    </font>
    <font>
      <b/>
      <sz val="22"/>
      <name val="宋体"/>
      <charset val="134"/>
    </font>
    <font>
      <sz val="12"/>
      <name val="Times New Roman"/>
      <charset val="134"/>
    </font>
    <font>
      <b/>
      <sz val="12"/>
      <name val="Times New Roman"/>
      <charset val="134"/>
    </font>
    <font>
      <b/>
      <sz val="11"/>
      <name val="微软雅黑"/>
      <charset val="134"/>
    </font>
    <font>
      <b/>
      <sz val="12"/>
      <color theme="9" tint="-0.249977111117893"/>
      <name val="宋体"/>
      <charset val="134"/>
    </font>
    <font>
      <b/>
      <sz val="11"/>
      <color rgb="FFFF0000"/>
      <name val="微软雅黑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10"/>
      <color theme="1"/>
      <name val="宋体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sz val="10"/>
      <color rgb="FF0000FF"/>
      <name val="Arial"/>
      <charset val="134"/>
    </font>
    <font>
      <sz val="10"/>
      <color rgb="FFFF0000"/>
      <name val="Arial"/>
      <charset val="134"/>
    </font>
    <font>
      <sz val="10"/>
      <name val="宋体"/>
      <charset val="134"/>
    </font>
    <font>
      <sz val="10"/>
      <color rgb="FF0000FF"/>
      <name val="Calibri Light"/>
      <charset val="134"/>
    </font>
    <font>
      <b/>
      <sz val="22"/>
      <color theme="1"/>
      <name val="宋体"/>
      <charset val="134"/>
      <scheme val="minor"/>
    </font>
    <font>
      <b/>
      <sz val="10"/>
      <name val="宋体"/>
      <charset val="134"/>
    </font>
    <font>
      <b/>
      <sz val="10"/>
      <name val="Calibri Light"/>
      <charset val="134"/>
    </font>
    <font>
      <sz val="10"/>
      <name val="Calibri Light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color rgb="FF000000"/>
      <name val="宋体"/>
      <charset val="134"/>
    </font>
    <font>
      <sz val="6"/>
      <color rgb="FF000000"/>
      <name val="Calibri"/>
      <charset val="134"/>
    </font>
    <font>
      <vertAlign val="superscript"/>
      <sz val="11"/>
      <color rgb="FF000000"/>
      <name val="Calibri"/>
      <charset val="134"/>
    </font>
    <font>
      <b/>
      <vertAlign val="subscript"/>
      <sz val="11"/>
      <name val="微软雅黑"/>
      <charset val="134"/>
    </font>
    <font>
      <b/>
      <sz val="11"/>
      <color theme="1"/>
      <name val="宋体"/>
      <charset val="134"/>
    </font>
    <font>
      <sz val="10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5" borderId="18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6" borderId="21" applyNumberFormat="0" applyAlignment="0" applyProtection="0">
      <alignment vertical="center"/>
    </xf>
    <xf numFmtId="0" fontId="45" fillId="7" borderId="22" applyNumberFormat="0" applyAlignment="0" applyProtection="0">
      <alignment vertical="center"/>
    </xf>
    <xf numFmtId="0" fontId="46" fillId="7" borderId="21" applyNumberFormat="0" applyAlignment="0" applyProtection="0">
      <alignment vertical="center"/>
    </xf>
    <xf numFmtId="0" fontId="47" fillId="8" borderId="23" applyNumberFormat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4" fillId="29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176" fontId="0" fillId="0" borderId="0"/>
    <xf numFmtId="176" fontId="28" fillId="0" borderId="0"/>
    <xf numFmtId="176" fontId="0" fillId="0" borderId="0">
      <alignment vertical="center"/>
    </xf>
  </cellStyleXfs>
  <cellXfs count="128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0" fontId="1" fillId="0" borderId="0" xfId="0" applyFont="1" applyAlignment="1" applyProtection="1">
      <protection locked="0"/>
    </xf>
    <xf numFmtId="0" fontId="1" fillId="0" borderId="0" xfId="0" applyFont="1" applyAlignment="1" applyProtection="1">
      <alignment horizontal="right"/>
      <protection locked="0"/>
    </xf>
    <xf numFmtId="0" fontId="1" fillId="0" borderId="0" xfId="0" applyFont="1" applyAlignment="1">
      <alignment horizontal="right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vertical="top" wrapText="1"/>
    </xf>
    <xf numFmtId="0" fontId="4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2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2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5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0" fillId="0" borderId="0" xfId="0" applyAlignment="1">
      <alignment vertical="center" wrapText="1"/>
    </xf>
    <xf numFmtId="0" fontId="11" fillId="0" borderId="1" xfId="0" applyFont="1" applyBorder="1">
      <alignment vertical="center"/>
    </xf>
    <xf numFmtId="0" fontId="11" fillId="0" borderId="3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3" fillId="0" borderId="1" xfId="6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14" fillId="0" borderId="1" xfId="6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10" fontId="12" fillId="2" borderId="1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>
      <alignment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>
      <alignment vertical="center"/>
    </xf>
    <xf numFmtId="0" fontId="16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>
      <alignment vertical="center"/>
    </xf>
    <xf numFmtId="0" fontId="17" fillId="0" borderId="1" xfId="0" applyFont="1" applyBorder="1" applyAlignment="1">
      <alignment horizontal="right" vertical="center" wrapText="1"/>
    </xf>
    <xf numFmtId="10" fontId="17" fillId="0" borderId="1" xfId="0" applyNumberFormat="1" applyFont="1" applyBorder="1">
      <alignment vertical="center"/>
    </xf>
    <xf numFmtId="177" fontId="17" fillId="0" borderId="1" xfId="0" applyNumberFormat="1" applyFont="1" applyBorder="1">
      <alignment vertical="center"/>
    </xf>
    <xf numFmtId="178" fontId="17" fillId="0" borderId="1" xfId="0" applyNumberFormat="1" applyFont="1" applyBorder="1">
      <alignment vertical="center"/>
    </xf>
    <xf numFmtId="177" fontId="19" fillId="0" borderId="1" xfId="0" applyNumberFormat="1" applyFont="1" applyBorder="1" applyAlignment="1">
      <alignment horizontal="center" vertical="center"/>
    </xf>
    <xf numFmtId="179" fontId="19" fillId="0" borderId="1" xfId="0" applyNumberFormat="1" applyFont="1" applyBorder="1" applyAlignment="1">
      <alignment horizontal="center" vertical="center"/>
    </xf>
    <xf numFmtId="0" fontId="19" fillId="0" borderId="0" xfId="0" applyFont="1">
      <alignment vertical="center"/>
    </xf>
    <xf numFmtId="0" fontId="17" fillId="0" borderId="0" xfId="0" applyFont="1" applyAlignment="1">
      <alignment horizontal="left" vertical="center" wrapText="1"/>
    </xf>
    <xf numFmtId="0" fontId="20" fillId="0" borderId="0" xfId="0" applyFont="1" applyFill="1" applyAlignment="1">
      <alignment vertical="center" wrapText="1"/>
    </xf>
    <xf numFmtId="0" fontId="17" fillId="0" borderId="0" xfId="0" applyFont="1" applyFill="1" applyAlignment="1">
      <alignment vertical="center" wrapText="1"/>
    </xf>
    <xf numFmtId="0" fontId="17" fillId="0" borderId="0" xfId="0" applyFont="1" applyFill="1" applyAlignment="1">
      <alignment horizontal="left" vertical="top" wrapText="1"/>
    </xf>
    <xf numFmtId="0" fontId="17" fillId="0" borderId="0" xfId="0" applyFont="1" applyFill="1" applyAlignment="1">
      <alignment horizontal="left" vertical="center" wrapText="1"/>
    </xf>
    <xf numFmtId="0" fontId="21" fillId="0" borderId="4" xfId="0" applyFont="1" applyFill="1" applyBorder="1" applyAlignment="1">
      <alignment horizontal="center" vertical="center" wrapText="1"/>
    </xf>
    <xf numFmtId="0" fontId="21" fillId="0" borderId="4" xfId="0" applyFont="1" applyFill="1" applyBorder="1" applyAlignment="1">
      <alignment horizontal="left" vertical="center" wrapText="1"/>
    </xf>
    <xf numFmtId="0" fontId="22" fillId="0" borderId="0" xfId="0" applyFont="1" applyFill="1" applyAlignment="1">
      <alignment vertical="center" wrapText="1"/>
    </xf>
    <xf numFmtId="0" fontId="23" fillId="0" borderId="4" xfId="0" applyFont="1" applyFill="1" applyBorder="1" applyAlignment="1">
      <alignment horizontal="center" vertical="center" wrapText="1"/>
    </xf>
    <xf numFmtId="180" fontId="12" fillId="0" borderId="1" xfId="0" applyNumberFormat="1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10" fontId="12" fillId="0" borderId="1" xfId="0" applyNumberFormat="1" applyFont="1" applyFill="1" applyBorder="1" applyAlignment="1">
      <alignment horizontal="center" vertical="center" wrapText="1"/>
    </xf>
    <xf numFmtId="9" fontId="12" fillId="0" borderId="1" xfId="0" applyNumberFormat="1" applyFont="1" applyFill="1" applyBorder="1" applyAlignment="1">
      <alignment horizontal="center" vertical="center" wrapText="1"/>
    </xf>
    <xf numFmtId="176" fontId="24" fillId="0" borderId="7" xfId="51" applyFont="1" applyBorder="1" applyAlignment="1">
      <alignment horizontal="left" vertical="center"/>
    </xf>
    <xf numFmtId="0" fontId="25" fillId="0" borderId="8" xfId="0" applyFont="1" applyBorder="1" applyAlignment="1">
      <alignment horizontal="center"/>
    </xf>
    <xf numFmtId="176" fontId="26" fillId="3" borderId="1" xfId="51" applyFont="1" applyFill="1" applyBorder="1" applyAlignment="1">
      <alignment horizontal="center" vertical="center" wrapText="1"/>
    </xf>
    <xf numFmtId="176" fontId="26" fillId="3" borderId="1" xfId="51" applyFont="1" applyFill="1" applyBorder="1" applyAlignment="1">
      <alignment horizontal="left" vertical="center" wrapText="1"/>
    </xf>
    <xf numFmtId="176" fontId="27" fillId="3" borderId="1" xfId="51" applyFont="1" applyFill="1" applyBorder="1" applyAlignment="1">
      <alignment horizontal="left" vertical="center" wrapText="1"/>
    </xf>
    <xf numFmtId="0" fontId="28" fillId="0" borderId="1" xfId="51" applyNumberFormat="1" applyFont="1" applyBorder="1" applyAlignment="1">
      <alignment horizontal="center" vertical="center" wrapText="1"/>
    </xf>
    <xf numFmtId="181" fontId="28" fillId="0" borderId="1" xfId="51" applyNumberFormat="1" applyFont="1" applyBorder="1" applyAlignment="1">
      <alignment horizontal="left" vertical="center" wrapText="1"/>
    </xf>
    <xf numFmtId="49" fontId="28" fillId="0" borderId="1" xfId="51" applyNumberFormat="1" applyFont="1" applyBorder="1" applyAlignment="1">
      <alignment horizontal="center" vertical="center" wrapText="1"/>
    </xf>
    <xf numFmtId="176" fontId="29" fillId="0" borderId="1" xfId="51" applyFont="1" applyBorder="1" applyAlignment="1">
      <alignment horizontal="center" vertical="center" wrapText="1"/>
    </xf>
    <xf numFmtId="181" fontId="30" fillId="0" borderId="1" xfId="51" applyNumberFormat="1" applyFont="1" applyBorder="1" applyAlignment="1">
      <alignment horizontal="left" vertical="center" wrapText="1"/>
    </xf>
    <xf numFmtId="49" fontId="27" fillId="0" borderId="1" xfId="51" applyNumberFormat="1" applyFont="1" applyBorder="1" applyAlignment="1">
      <alignment horizontal="center" vertical="center" wrapText="1"/>
    </xf>
    <xf numFmtId="181" fontId="31" fillId="0" borderId="1" xfId="51" applyNumberFormat="1" applyFont="1" applyBorder="1" applyAlignment="1">
      <alignment horizontal="left" vertical="center" wrapText="1"/>
    </xf>
    <xf numFmtId="176" fontId="24" fillId="0" borderId="7" xfId="51" applyFont="1" applyBorder="1">
      <alignment vertical="center"/>
    </xf>
    <xf numFmtId="176" fontId="26" fillId="3" borderId="9" xfId="51" applyFont="1" applyFill="1" applyBorder="1" applyAlignment="1">
      <alignment horizontal="center" vertical="center" wrapText="1"/>
    </xf>
    <xf numFmtId="176" fontId="27" fillId="3" borderId="10" xfId="51" applyFont="1" applyFill="1" applyBorder="1" applyAlignment="1">
      <alignment horizontal="center" vertical="center" wrapText="1"/>
    </xf>
    <xf numFmtId="181" fontId="28" fillId="0" borderId="1" xfId="51" applyNumberFormat="1" applyFont="1" applyBorder="1" applyAlignment="1">
      <alignment horizontal="center" vertical="center" wrapText="1"/>
    </xf>
    <xf numFmtId="14" fontId="28" fillId="0" borderId="1" xfId="51" applyNumberFormat="1" applyFont="1" applyBorder="1" applyAlignment="1">
      <alignment horizontal="center" vertical="center" wrapText="1"/>
    </xf>
    <xf numFmtId="176" fontId="31" fillId="0" borderId="9" xfId="51" applyFont="1" applyBorder="1" applyAlignment="1">
      <alignment horizontal="left" vertical="center" wrapText="1"/>
    </xf>
    <xf numFmtId="176" fontId="28" fillId="0" borderId="10" xfId="51" applyFont="1" applyBorder="1" applyAlignment="1">
      <alignment horizontal="left" vertical="center" wrapText="1"/>
    </xf>
    <xf numFmtId="176" fontId="31" fillId="0" borderId="1" xfId="51" applyFont="1" applyBorder="1" applyAlignment="1">
      <alignment horizontal="center" vertical="center" wrapText="1"/>
    </xf>
    <xf numFmtId="176" fontId="28" fillId="0" borderId="9" xfId="51" applyFont="1" applyBorder="1" applyAlignment="1">
      <alignment horizontal="left" vertical="center" wrapText="1"/>
    </xf>
    <xf numFmtId="176" fontId="28" fillId="4" borderId="9" xfId="51" applyFont="1" applyFill="1" applyBorder="1" applyAlignment="1">
      <alignment horizontal="left" vertical="center" wrapText="1"/>
    </xf>
    <xf numFmtId="176" fontId="28" fillId="4" borderId="10" xfId="51" applyFont="1" applyFill="1" applyBorder="1" applyAlignment="1">
      <alignment horizontal="left" vertical="center" wrapText="1"/>
    </xf>
    <xf numFmtId="181" fontId="29" fillId="0" borderId="1" xfId="51" applyNumberFormat="1" applyFont="1" applyBorder="1" applyAlignment="1">
      <alignment horizontal="center" vertical="center" wrapText="1"/>
    </xf>
    <xf numFmtId="14" fontId="29" fillId="0" borderId="1" xfId="51" applyNumberFormat="1" applyFont="1" applyBorder="1" applyAlignment="1">
      <alignment horizontal="center" vertical="center" wrapText="1"/>
    </xf>
    <xf numFmtId="176" fontId="29" fillId="4" borderId="9" xfId="51" applyFont="1" applyFill="1" applyBorder="1" applyAlignment="1">
      <alignment horizontal="left" vertical="center" wrapText="1"/>
    </xf>
    <xf numFmtId="176" fontId="29" fillId="4" borderId="10" xfId="51" applyFont="1" applyFill="1" applyBorder="1" applyAlignment="1">
      <alignment horizontal="left" vertical="center" wrapText="1"/>
    </xf>
    <xf numFmtId="181" fontId="32" fillId="0" borderId="1" xfId="51" applyNumberFormat="1" applyFont="1" applyBorder="1" applyAlignment="1">
      <alignment horizontal="center" vertical="center" wrapText="1"/>
    </xf>
    <xf numFmtId="14" fontId="32" fillId="0" borderId="1" xfId="51" applyNumberFormat="1" applyFont="1" applyBorder="1" applyAlignment="1">
      <alignment horizontal="center" vertical="center" wrapText="1"/>
    </xf>
    <xf numFmtId="176" fontId="32" fillId="0" borderId="9" xfId="51" applyFont="1" applyBorder="1" applyAlignment="1">
      <alignment horizontal="center" vertical="center" wrapText="1"/>
    </xf>
    <xf numFmtId="176" fontId="32" fillId="0" borderId="10" xfId="51" applyFont="1" applyBorder="1" applyAlignment="1">
      <alignment horizontal="center" vertical="center" wrapText="1"/>
    </xf>
    <xf numFmtId="176" fontId="32" fillId="0" borderId="1" xfId="51" applyFont="1" applyBorder="1" applyAlignment="1">
      <alignment horizontal="center" vertical="center" wrapText="1"/>
    </xf>
    <xf numFmtId="176" fontId="32" fillId="0" borderId="1" xfId="51" applyFont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33" fillId="0" borderId="0" xfId="0" applyFont="1" applyAlignment="1">
      <alignment horizontal="center" vertical="center"/>
    </xf>
    <xf numFmtId="176" fontId="34" fillId="0" borderId="1" xfId="50" applyFont="1" applyBorder="1" applyAlignment="1">
      <alignment horizontal="center" vertical="center" wrapText="1"/>
    </xf>
    <xf numFmtId="176" fontId="35" fillId="0" borderId="1" xfId="50" applyFont="1" applyBorder="1" applyAlignment="1">
      <alignment horizontal="center" vertical="center" wrapText="1"/>
    </xf>
    <xf numFmtId="176" fontId="31" fillId="0" borderId="1" xfId="50" applyFont="1" applyBorder="1" applyAlignment="1">
      <alignment horizontal="center" vertical="center" wrapText="1"/>
    </xf>
    <xf numFmtId="176" fontId="36" fillId="0" borderId="1" xfId="50" applyFont="1" applyBorder="1" applyAlignment="1">
      <alignment horizontal="center" vertical="center" wrapText="1"/>
    </xf>
    <xf numFmtId="176" fontId="31" fillId="0" borderId="9" xfId="50" applyFont="1" applyBorder="1" applyAlignment="1">
      <alignment horizontal="center" vertical="center" wrapText="1"/>
    </xf>
    <xf numFmtId="176" fontId="36" fillId="0" borderId="10" xfId="50" applyFont="1" applyBorder="1" applyAlignment="1">
      <alignment horizontal="center" vertical="center" wrapText="1"/>
    </xf>
    <xf numFmtId="176" fontId="31" fillId="0" borderId="1" xfId="50" applyFont="1" applyBorder="1" applyAlignment="1">
      <alignment vertical="center" wrapText="1"/>
    </xf>
    <xf numFmtId="0" fontId="15" fillId="0" borderId="0" xfId="0" applyFont="1">
      <alignment vertical="center"/>
    </xf>
    <xf numFmtId="0" fontId="0" fillId="0" borderId="16" xfId="0" applyBorder="1">
      <alignment vertical="center"/>
    </xf>
    <xf numFmtId="0" fontId="0" fillId="0" borderId="7" xfId="0" applyBorder="1">
      <alignment vertical="center"/>
    </xf>
    <xf numFmtId="0" fontId="0" fillId="0" borderId="17" xfId="0" applyBorder="1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常规 2 2" xfId="50"/>
    <cellStyle name="常规 4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12.png"/><Relationship Id="rId8" Type="http://schemas.openxmlformats.org/officeDocument/2006/relationships/image" Target="../media/image11.png"/><Relationship Id="rId7" Type="http://schemas.openxmlformats.org/officeDocument/2006/relationships/image" Target="../media/image10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0" Type="http://schemas.openxmlformats.org/officeDocument/2006/relationships/image" Target="../media/image13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image" Target="../media/image22.png"/><Relationship Id="rId8" Type="http://schemas.openxmlformats.org/officeDocument/2006/relationships/image" Target="../media/image21.png"/><Relationship Id="rId7" Type="http://schemas.openxmlformats.org/officeDocument/2006/relationships/image" Target="../media/image20.png"/><Relationship Id="rId6" Type="http://schemas.openxmlformats.org/officeDocument/2006/relationships/image" Target="../media/image19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5" Type="http://schemas.openxmlformats.org/officeDocument/2006/relationships/image" Target="../media/image28.png"/><Relationship Id="rId14" Type="http://schemas.openxmlformats.org/officeDocument/2006/relationships/image" Target="../media/image27.png"/><Relationship Id="rId13" Type="http://schemas.openxmlformats.org/officeDocument/2006/relationships/image" Target="../media/image26.png"/><Relationship Id="rId12" Type="http://schemas.openxmlformats.org/officeDocument/2006/relationships/image" Target="../media/image25.png"/><Relationship Id="rId11" Type="http://schemas.openxmlformats.org/officeDocument/2006/relationships/image" Target="../media/image24.png"/><Relationship Id="rId10" Type="http://schemas.openxmlformats.org/officeDocument/2006/relationships/image" Target="../media/image23.png"/><Relationship Id="rId1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5" Type="http://schemas.openxmlformats.org/officeDocument/2006/relationships/image" Target="../media/image33.png"/><Relationship Id="rId4" Type="http://schemas.openxmlformats.org/officeDocument/2006/relationships/image" Target="../media/image32.png"/><Relationship Id="rId3" Type="http://schemas.openxmlformats.org/officeDocument/2006/relationships/image" Target="../media/image31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76835</xdr:colOff>
      <xdr:row>81</xdr:row>
      <xdr:rowOff>25400</xdr:rowOff>
    </xdr:from>
    <xdr:to>
      <xdr:col>13</xdr:col>
      <xdr:colOff>216535</xdr:colOff>
      <xdr:row>103</xdr:row>
      <xdr:rowOff>19685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1015"/>
        <a:stretch>
          <a:fillRect/>
        </a:stretch>
      </xdr:blipFill>
      <xdr:spPr>
        <a:xfrm>
          <a:off x="76835" y="17122775"/>
          <a:ext cx="21047075" cy="7230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103</xdr:row>
      <xdr:rowOff>69850</xdr:rowOff>
    </xdr:from>
    <xdr:to>
      <xdr:col>12</xdr:col>
      <xdr:colOff>1007110</xdr:colOff>
      <xdr:row>108</xdr:row>
      <xdr:rowOff>304165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" y="24403685"/>
          <a:ext cx="20895310" cy="18789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346075</xdr:colOff>
      <xdr:row>1</xdr:row>
      <xdr:rowOff>323215</xdr:rowOff>
    </xdr:from>
    <xdr:to>
      <xdr:col>16</xdr:col>
      <xdr:colOff>196850</xdr:colOff>
      <xdr:row>1</xdr:row>
      <xdr:rowOff>1012825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37750" y="666115"/>
          <a:ext cx="2593975" cy="4006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73025</xdr:colOff>
      <xdr:row>4</xdr:row>
      <xdr:rowOff>22225</xdr:rowOff>
    </xdr:from>
    <xdr:to>
      <xdr:col>12</xdr:col>
      <xdr:colOff>361950</xdr:colOff>
      <xdr:row>6</xdr:row>
      <xdr:rowOff>181610</xdr:rowOff>
    </xdr:to>
    <xdr:pic>
      <xdr:nvPicPr>
        <xdr:cNvPr id="5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645775" y="1851025"/>
          <a:ext cx="3413125" cy="669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15240</xdr:colOff>
      <xdr:row>7</xdr:row>
      <xdr:rowOff>229235</xdr:rowOff>
    </xdr:from>
    <xdr:to>
      <xdr:col>12</xdr:col>
      <xdr:colOff>351790</xdr:colOff>
      <xdr:row>10</xdr:row>
      <xdr:rowOff>123190</xdr:rowOff>
    </xdr:to>
    <xdr:pic>
      <xdr:nvPicPr>
        <xdr:cNvPr id="7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587990" y="2823845"/>
          <a:ext cx="3460750" cy="659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56515</xdr:colOff>
      <xdr:row>15</xdr:row>
      <xdr:rowOff>168275</xdr:rowOff>
    </xdr:from>
    <xdr:to>
      <xdr:col>11</xdr:col>
      <xdr:colOff>590550</xdr:colOff>
      <xdr:row>17</xdr:row>
      <xdr:rowOff>173355</xdr:rowOff>
    </xdr:to>
    <xdr:pic>
      <xdr:nvPicPr>
        <xdr:cNvPr id="8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629265" y="4805045"/>
          <a:ext cx="2562860" cy="515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34925</xdr:colOff>
      <xdr:row>20</xdr:row>
      <xdr:rowOff>198120</xdr:rowOff>
    </xdr:from>
    <xdr:to>
      <xdr:col>11</xdr:col>
      <xdr:colOff>657225</xdr:colOff>
      <xdr:row>22</xdr:row>
      <xdr:rowOff>193675</xdr:rowOff>
    </xdr:to>
    <xdr:pic>
      <xdr:nvPicPr>
        <xdr:cNvPr id="9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607675" y="6111240"/>
          <a:ext cx="2651125" cy="506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67945</xdr:colOff>
      <xdr:row>25</xdr:row>
      <xdr:rowOff>36195</xdr:rowOff>
    </xdr:from>
    <xdr:to>
      <xdr:col>11</xdr:col>
      <xdr:colOff>693420</xdr:colOff>
      <xdr:row>27</xdr:row>
      <xdr:rowOff>68580</xdr:rowOff>
    </xdr:to>
    <xdr:pic>
      <xdr:nvPicPr>
        <xdr:cNvPr id="10" name="图片 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640695" y="7225665"/>
          <a:ext cx="2654300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95885</xdr:colOff>
      <xdr:row>11</xdr:row>
      <xdr:rowOff>140335</xdr:rowOff>
    </xdr:from>
    <xdr:to>
      <xdr:col>10</xdr:col>
      <xdr:colOff>486410</xdr:colOff>
      <xdr:row>15</xdr:row>
      <xdr:rowOff>64770</xdr:rowOff>
    </xdr:to>
    <xdr:pic>
      <xdr:nvPicPr>
        <xdr:cNvPr id="11" name="图片 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668635" y="3756025"/>
          <a:ext cx="1352550" cy="945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46990</xdr:colOff>
      <xdr:row>1</xdr:row>
      <xdr:rowOff>44450</xdr:rowOff>
    </xdr:from>
    <xdr:to>
      <xdr:col>12</xdr:col>
      <xdr:colOff>355883</xdr:colOff>
      <xdr:row>2</xdr:row>
      <xdr:rowOff>268941</xdr:rowOff>
    </xdr:to>
    <xdr:pic>
      <xdr:nvPicPr>
        <xdr:cNvPr id="12" name="图片 1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619740" y="501650"/>
          <a:ext cx="3432810" cy="681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90</xdr:row>
      <xdr:rowOff>226695</xdr:rowOff>
    </xdr:from>
    <xdr:to>
      <xdr:col>7</xdr:col>
      <xdr:colOff>924560</xdr:colOff>
      <xdr:row>114</xdr:row>
      <xdr:rowOff>53340</xdr:rowOff>
    </xdr:to>
    <xdr:pic>
      <xdr:nvPicPr>
        <xdr:cNvPr id="4" name="图片 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35" y="24034750"/>
          <a:ext cx="8467725" cy="5953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36</xdr:row>
      <xdr:rowOff>63500</xdr:rowOff>
    </xdr:from>
    <xdr:to>
      <xdr:col>6</xdr:col>
      <xdr:colOff>248285</xdr:colOff>
      <xdr:row>54</xdr:row>
      <xdr:rowOff>126365</xdr:rowOff>
    </xdr:to>
    <xdr:pic>
      <xdr:nvPicPr>
        <xdr:cNvPr id="6" name="图片 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35" y="10086975"/>
          <a:ext cx="6800850" cy="4657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831215</xdr:colOff>
      <xdr:row>32</xdr:row>
      <xdr:rowOff>173355</xdr:rowOff>
    </xdr:from>
    <xdr:to>
      <xdr:col>15</xdr:col>
      <xdr:colOff>545465</xdr:colOff>
      <xdr:row>64</xdr:row>
      <xdr:rowOff>167640</xdr:rowOff>
    </xdr:to>
    <xdr:pic>
      <xdr:nvPicPr>
        <xdr:cNvPr id="17" name="图片 1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060440" y="9175750"/>
          <a:ext cx="10515600" cy="8162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133350</xdr:colOff>
      <xdr:row>51</xdr:row>
      <xdr:rowOff>57150</xdr:rowOff>
    </xdr:from>
    <xdr:to>
      <xdr:col>8</xdr:col>
      <xdr:colOff>381635</xdr:colOff>
      <xdr:row>68</xdr:row>
      <xdr:rowOff>130175</xdr:rowOff>
    </xdr:to>
    <xdr:pic>
      <xdr:nvPicPr>
        <xdr:cNvPr id="2" name="图片 1" descr="fbb9dca42cafea0820fe5e457311de9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3350" y="10629900"/>
          <a:ext cx="5734685" cy="2987675"/>
        </a:xfrm>
        <a:prstGeom prst="rect">
          <a:avLst/>
        </a:prstGeom>
      </xdr:spPr>
    </xdr:pic>
    <xdr:clientData/>
  </xdr:twoCellAnchor>
  <xdr:twoCellAnchor editAs="oneCell">
    <xdr:from>
      <xdr:col>8</xdr:col>
      <xdr:colOff>194945</xdr:colOff>
      <xdr:row>53</xdr:row>
      <xdr:rowOff>10160</xdr:rowOff>
    </xdr:from>
    <xdr:to>
      <xdr:col>16</xdr:col>
      <xdr:colOff>240030</xdr:colOff>
      <xdr:row>68</xdr:row>
      <xdr:rowOff>154940</xdr:rowOff>
    </xdr:to>
    <xdr:pic>
      <xdr:nvPicPr>
        <xdr:cNvPr id="3" name="图片 2" descr="44ca3941e20d59b8fca00e7811fc227d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681345" y="10925810"/>
          <a:ext cx="5531485" cy="2716530"/>
        </a:xfrm>
        <a:prstGeom prst="rect">
          <a:avLst/>
        </a:prstGeom>
      </xdr:spPr>
    </xdr:pic>
    <xdr:clientData/>
  </xdr:twoCellAnchor>
  <xdr:twoCellAnchor editAs="oneCell">
    <xdr:from>
      <xdr:col>16</xdr:col>
      <xdr:colOff>342900</xdr:colOff>
      <xdr:row>53</xdr:row>
      <xdr:rowOff>20955</xdr:rowOff>
    </xdr:from>
    <xdr:to>
      <xdr:col>25</xdr:col>
      <xdr:colOff>354330</xdr:colOff>
      <xdr:row>71</xdr:row>
      <xdr:rowOff>61595</xdr:rowOff>
    </xdr:to>
    <xdr:pic>
      <xdr:nvPicPr>
        <xdr:cNvPr id="4" name="图片 3" descr="ad66594616ac279a0dea1bbcc916842b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 rot="5400000">
          <a:off x="12844145" y="9408160"/>
          <a:ext cx="3126740" cy="6183630"/>
        </a:xfrm>
        <a:prstGeom prst="rect">
          <a:avLst/>
        </a:prstGeom>
      </xdr:spPr>
    </xdr:pic>
    <xdr:clientData/>
  </xdr:twoCellAnchor>
  <xdr:twoCellAnchor editAs="oneCell">
    <xdr:from>
      <xdr:col>25</xdr:col>
      <xdr:colOff>461010</xdr:colOff>
      <xdr:row>53</xdr:row>
      <xdr:rowOff>120015</xdr:rowOff>
    </xdr:from>
    <xdr:to>
      <xdr:col>36</xdr:col>
      <xdr:colOff>368300</xdr:colOff>
      <xdr:row>71</xdr:row>
      <xdr:rowOff>29210</xdr:rowOff>
    </xdr:to>
    <xdr:pic>
      <xdr:nvPicPr>
        <xdr:cNvPr id="5" name="图片 4" descr="2529c8c0053cd9240b2858a0a219542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606010" y="11035665"/>
          <a:ext cx="7451090" cy="299529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75</xdr:row>
      <xdr:rowOff>170180</xdr:rowOff>
    </xdr:from>
    <xdr:to>
      <xdr:col>9</xdr:col>
      <xdr:colOff>473075</xdr:colOff>
      <xdr:row>102</xdr:row>
      <xdr:rowOff>71120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525" y="15162530"/>
          <a:ext cx="6635750" cy="4530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372110</xdr:colOff>
      <xdr:row>91</xdr:row>
      <xdr:rowOff>142875</xdr:rowOff>
    </xdr:from>
    <xdr:to>
      <xdr:col>18</xdr:col>
      <xdr:colOff>238760</xdr:colOff>
      <xdr:row>103</xdr:row>
      <xdr:rowOff>67310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230110" y="17878425"/>
          <a:ext cx="5353050" cy="1981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284480</xdr:colOff>
      <xdr:row>75</xdr:row>
      <xdr:rowOff>43815</xdr:rowOff>
    </xdr:from>
    <xdr:to>
      <xdr:col>18</xdr:col>
      <xdr:colOff>277495</xdr:colOff>
      <xdr:row>91</xdr:row>
      <xdr:rowOff>3810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 rot="5400000">
          <a:off x="8530590" y="13648055"/>
          <a:ext cx="2703195" cy="5479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78105</xdr:colOff>
      <xdr:row>2</xdr:row>
      <xdr:rowOff>108585</xdr:rowOff>
    </xdr:from>
    <xdr:to>
      <xdr:col>7</xdr:col>
      <xdr:colOff>559435</xdr:colOff>
      <xdr:row>24</xdr:row>
      <xdr:rowOff>63500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8105" y="565785"/>
          <a:ext cx="5281930" cy="4069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59690</xdr:colOff>
      <xdr:row>4</xdr:row>
      <xdr:rowOff>21590</xdr:rowOff>
    </xdr:from>
    <xdr:to>
      <xdr:col>17</xdr:col>
      <xdr:colOff>164465</xdr:colOff>
      <xdr:row>23</xdr:row>
      <xdr:rowOff>21590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546090" y="1050290"/>
          <a:ext cx="6276975" cy="3371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31</xdr:row>
      <xdr:rowOff>285115</xdr:rowOff>
    </xdr:from>
    <xdr:to>
      <xdr:col>10</xdr:col>
      <xdr:colOff>206375</xdr:colOff>
      <xdr:row>43</xdr:row>
      <xdr:rowOff>114935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525" y="6400165"/>
          <a:ext cx="7054850" cy="2573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385445</xdr:colOff>
      <xdr:row>32</xdr:row>
      <xdr:rowOff>12700</xdr:rowOff>
    </xdr:from>
    <xdr:to>
      <xdr:col>18</xdr:col>
      <xdr:colOff>299720</xdr:colOff>
      <xdr:row>41</xdr:row>
      <xdr:rowOff>127000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243445" y="6413500"/>
          <a:ext cx="5400675" cy="2228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495300</xdr:colOff>
      <xdr:row>31</xdr:row>
      <xdr:rowOff>271145</xdr:rowOff>
    </xdr:from>
    <xdr:to>
      <xdr:col>27</xdr:col>
      <xdr:colOff>619125</xdr:colOff>
      <xdr:row>41</xdr:row>
      <xdr:rowOff>90170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2839700" y="6386195"/>
          <a:ext cx="6296025" cy="2219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16510</xdr:colOff>
      <xdr:row>0</xdr:row>
      <xdr:rowOff>162560</xdr:rowOff>
    </xdr:from>
    <xdr:to>
      <xdr:col>32</xdr:col>
      <xdr:colOff>290195</xdr:colOff>
      <xdr:row>13</xdr:row>
      <xdr:rowOff>38735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6475710" y="162560"/>
          <a:ext cx="5760085" cy="2562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244475</xdr:colOff>
      <xdr:row>3</xdr:row>
      <xdr:rowOff>142875</xdr:rowOff>
    </xdr:from>
    <xdr:to>
      <xdr:col>23</xdr:col>
      <xdr:colOff>467995</xdr:colOff>
      <xdr:row>24</xdr:row>
      <xdr:rowOff>51435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 rot="5400000">
          <a:off x="12203430" y="585470"/>
          <a:ext cx="3737610" cy="4338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98741</xdr:colOff>
      <xdr:row>12</xdr:row>
      <xdr:rowOff>83503</xdr:rowOff>
    </xdr:from>
    <xdr:to>
      <xdr:col>30</xdr:col>
      <xdr:colOff>224436</xdr:colOff>
      <xdr:row>26</xdr:row>
      <xdr:rowOff>206831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 rot="5400000">
          <a:off x="17358995" y="1796415"/>
          <a:ext cx="2637790" cy="42405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415290</xdr:colOff>
      <xdr:row>48</xdr:row>
      <xdr:rowOff>152400</xdr:rowOff>
    </xdr:from>
    <xdr:to>
      <xdr:col>5</xdr:col>
      <xdr:colOff>591185</xdr:colOff>
      <xdr:row>55</xdr:row>
      <xdr:rowOff>142875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5290" y="9067800"/>
          <a:ext cx="7748270" cy="1190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1771650</xdr:colOff>
      <xdr:row>57</xdr:row>
      <xdr:rowOff>172085</xdr:rowOff>
    </xdr:from>
    <xdr:to>
      <xdr:col>4</xdr:col>
      <xdr:colOff>734060</xdr:colOff>
      <xdr:row>78</xdr:row>
      <xdr:rowOff>156845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71650" y="10629900"/>
          <a:ext cx="4944110" cy="3585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1365885</xdr:colOff>
      <xdr:row>81</xdr:row>
      <xdr:rowOff>70485</xdr:rowOff>
    </xdr:from>
    <xdr:to>
      <xdr:col>4</xdr:col>
      <xdr:colOff>441960</xdr:colOff>
      <xdr:row>95</xdr:row>
      <xdr:rowOff>7620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65885" y="14643735"/>
          <a:ext cx="5057775" cy="2337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1260475</xdr:colOff>
      <xdr:row>96</xdr:row>
      <xdr:rowOff>88265</xdr:rowOff>
    </xdr:from>
    <xdr:to>
      <xdr:col>4</xdr:col>
      <xdr:colOff>1169670</xdr:colOff>
      <xdr:row>111</xdr:row>
      <xdr:rowOff>49530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60475" y="17233265"/>
          <a:ext cx="5890895" cy="2533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1099820</xdr:colOff>
      <xdr:row>116</xdr:row>
      <xdr:rowOff>127000</xdr:rowOff>
    </xdr:from>
    <xdr:to>
      <xdr:col>5</xdr:col>
      <xdr:colOff>134620</xdr:colOff>
      <xdr:row>124</xdr:row>
      <xdr:rowOff>22225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99820" y="20701000"/>
          <a:ext cx="6607175" cy="12668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SIL@HFT=0" TargetMode="Externa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6" Type="http://schemas.openxmlformats.org/officeDocument/2006/relationships/hyperlink" Target="https://www.ti.com.cn/quality/cn/docs/estimator.tsp?opn=TLV4062QDBVRQ1&amp;cpn=&amp;partNumber=TLV4062QDBVRQ1" TargetMode="External"/><Relationship Id="rId5" Type="http://schemas.openxmlformats.org/officeDocument/2006/relationships/hyperlink" Target="https://www.ti.com.cn/quality/cn/docs/estimator.tsp?opn=TPS3823A-33DBVR&amp;cpn=&amp;partNumber=TPS3823A" TargetMode="External"/><Relationship Id="rId4" Type="http://schemas.openxmlformats.org/officeDocument/2006/relationships/hyperlink" Target="https://www.ti.com.cn/quality/cn/docs/estimator.tsp?opn=TPS2111PW&amp;cpn=&amp;partNumber=TPS2111PW" TargetMode="External"/><Relationship Id="rId3" Type="http://schemas.openxmlformats.org/officeDocument/2006/relationships/hyperlink" Target="https://www.ti.com.cn/quality/cn/docs/estimator.tsp" TargetMode="External"/><Relationship Id="rId2" Type="http://schemas.openxmlformats.org/officeDocument/2006/relationships/hyperlink" Target="https://www.ti.com.cn/quality/cn/docs/estimator.tsp?opn=TPS7A7001DDA&amp;cpn=&amp;partNumber=TPS7A7001DDA" TargetMode="Externa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K45"/>
  <sheetViews>
    <sheetView zoomScale="130" zoomScaleNormal="130" topLeftCell="A4" workbookViewId="0">
      <selection activeCell="H16" sqref="H16"/>
    </sheetView>
  </sheetViews>
  <sheetFormatPr defaultColWidth="9" defaultRowHeight="13.5"/>
  <cols>
    <col min="8" max="8" width="12.125" customWidth="1"/>
  </cols>
  <sheetData>
    <row r="5" ht="14.25"/>
    <row r="6" spans="1:11">
      <c r="A6" s="111"/>
      <c r="B6" s="112"/>
      <c r="C6" s="112"/>
      <c r="D6" s="112"/>
      <c r="E6" s="112"/>
      <c r="F6" s="112"/>
      <c r="G6" s="112"/>
      <c r="H6" s="112"/>
      <c r="I6" s="112"/>
      <c r="J6" s="112"/>
      <c r="K6" s="113"/>
    </row>
    <row r="7" spans="1:11">
      <c r="A7" s="114"/>
      <c r="K7" s="115"/>
    </row>
    <row r="8" spans="1:11">
      <c r="A8" s="114"/>
      <c r="K8" s="115"/>
    </row>
    <row r="9" spans="1:11">
      <c r="A9" s="114"/>
      <c r="K9" s="115"/>
    </row>
    <row r="10" customHeight="1" spans="1:11">
      <c r="A10" s="114"/>
      <c r="C10" s="116" t="s">
        <v>0</v>
      </c>
      <c r="D10" s="116"/>
      <c r="E10" s="116"/>
      <c r="F10" s="116"/>
      <c r="G10" s="116"/>
      <c r="H10" s="116"/>
      <c r="I10" s="116"/>
      <c r="K10" s="115"/>
    </row>
    <row r="11" customHeight="1" spans="1:11">
      <c r="A11" s="114"/>
      <c r="C11" s="116"/>
      <c r="D11" s="116"/>
      <c r="E11" s="116"/>
      <c r="F11" s="116"/>
      <c r="G11" s="116"/>
      <c r="H11" s="116"/>
      <c r="I11" s="116"/>
      <c r="K11" s="115"/>
    </row>
    <row r="12" customHeight="1" spans="1:11">
      <c r="A12" s="114"/>
      <c r="C12" s="116"/>
      <c r="D12" s="116"/>
      <c r="E12" s="116"/>
      <c r="F12" s="116"/>
      <c r="G12" s="116"/>
      <c r="H12" s="116"/>
      <c r="I12" s="116"/>
      <c r="K12" s="115"/>
    </row>
    <row r="13" spans="1:11">
      <c r="A13" s="114"/>
      <c r="D13" s="52" t="s">
        <v>1</v>
      </c>
      <c r="E13" s="52" t="s">
        <v>2</v>
      </c>
      <c r="K13" s="115"/>
    </row>
    <row r="14" spans="1:11">
      <c r="A14" s="114"/>
      <c r="K14" s="115"/>
    </row>
    <row r="15" spans="1:11">
      <c r="A15" s="114"/>
      <c r="K15" s="115"/>
    </row>
    <row r="16" spans="1:11">
      <c r="A16" s="114"/>
      <c r="K16" s="115"/>
    </row>
    <row r="17" spans="1:11">
      <c r="A17" s="114"/>
      <c r="K17" s="115"/>
    </row>
    <row r="18" spans="1:11">
      <c r="A18" s="114"/>
      <c r="K18" s="115"/>
    </row>
    <row r="19" spans="1:11">
      <c r="A19" s="114"/>
      <c r="K19" s="115"/>
    </row>
    <row r="20" spans="1:11">
      <c r="A20" s="114"/>
      <c r="D20" s="117" t="s">
        <v>3</v>
      </c>
      <c r="E20" s="118"/>
      <c r="F20" s="117" t="s">
        <v>4</v>
      </c>
      <c r="G20" s="118"/>
      <c r="H20" s="117" t="s">
        <v>5</v>
      </c>
      <c r="I20" s="118"/>
      <c r="K20" s="115"/>
    </row>
    <row r="21" spans="1:11">
      <c r="A21" s="114"/>
      <c r="D21" s="119"/>
      <c r="E21" s="120"/>
      <c r="F21" s="119"/>
      <c r="G21" s="120"/>
      <c r="H21" s="119"/>
      <c r="I21" s="120"/>
      <c r="K21" s="115"/>
    </row>
    <row r="22" spans="1:11">
      <c r="A22" s="114"/>
      <c r="D22" s="119"/>
      <c r="E22" s="120"/>
      <c r="F22" s="119"/>
      <c r="G22" s="120"/>
      <c r="H22" s="119"/>
      <c r="I22" s="120"/>
      <c r="K22" s="115"/>
    </row>
    <row r="23" spans="1:11">
      <c r="A23" s="114"/>
      <c r="D23" s="121"/>
      <c r="E23" s="122"/>
      <c r="F23" s="119"/>
      <c r="G23" s="120"/>
      <c r="H23" s="119"/>
      <c r="I23" s="120"/>
      <c r="K23" s="115"/>
    </row>
    <row r="24" spans="1:11">
      <c r="A24" s="114"/>
      <c r="D24" s="119"/>
      <c r="E24" s="119"/>
      <c r="F24" s="119"/>
      <c r="G24" s="119"/>
      <c r="H24" s="119"/>
      <c r="I24" s="119"/>
      <c r="K24" s="115"/>
    </row>
    <row r="25" spans="1:11">
      <c r="A25" s="114"/>
      <c r="D25" s="119"/>
      <c r="E25" s="120"/>
      <c r="F25" s="119"/>
      <c r="G25" s="120"/>
      <c r="H25" s="123"/>
      <c r="I25" s="120"/>
      <c r="K25" s="115"/>
    </row>
    <row r="26" spans="1:11">
      <c r="A26" s="114"/>
      <c r="B26" s="124"/>
      <c r="C26" s="124"/>
      <c r="D26" s="124"/>
      <c r="E26" s="124"/>
      <c r="F26" s="124"/>
      <c r="K26" s="115"/>
    </row>
    <row r="27" spans="1:11">
      <c r="A27" s="114"/>
      <c r="K27" s="115"/>
    </row>
    <row r="28" spans="1:11">
      <c r="A28" s="114"/>
      <c r="K28" s="115"/>
    </row>
    <row r="29" spans="1:11">
      <c r="A29" s="114"/>
      <c r="K29" s="115"/>
    </row>
    <row r="30" spans="1:11">
      <c r="A30" s="114"/>
      <c r="K30" s="115"/>
    </row>
    <row r="31" spans="1:11">
      <c r="A31" s="114"/>
      <c r="K31" s="115"/>
    </row>
    <row r="32" spans="1:11">
      <c r="A32" s="114"/>
      <c r="K32" s="115"/>
    </row>
    <row r="33" spans="1:11">
      <c r="A33" s="114"/>
      <c r="K33" s="115"/>
    </row>
    <row r="34" spans="1:11">
      <c r="A34" s="114"/>
      <c r="K34" s="115"/>
    </row>
    <row r="35" spans="1:11">
      <c r="A35" s="114"/>
      <c r="K35" s="115"/>
    </row>
    <row r="36" spans="1:11">
      <c r="A36" s="114"/>
      <c r="K36" s="115"/>
    </row>
    <row r="37" spans="1:11">
      <c r="A37" s="114"/>
      <c r="K37" s="115"/>
    </row>
    <row r="38" spans="1:11">
      <c r="A38" s="114"/>
      <c r="K38" s="115"/>
    </row>
    <row r="39" spans="1:11">
      <c r="A39" s="114"/>
      <c r="K39" s="115"/>
    </row>
    <row r="40" spans="1:11">
      <c r="A40" s="114"/>
      <c r="K40" s="115"/>
    </row>
    <row r="41" spans="1:11">
      <c r="A41" s="114"/>
      <c r="K41" s="115"/>
    </row>
    <row r="42" spans="1:11">
      <c r="A42" s="114"/>
      <c r="K42" s="115"/>
    </row>
    <row r="43" spans="1:11">
      <c r="A43" s="114"/>
      <c r="K43" s="115"/>
    </row>
    <row r="44" spans="1:11">
      <c r="A44" s="114"/>
      <c r="K44" s="115"/>
    </row>
    <row r="45" ht="14.25" spans="1:11">
      <c r="A45" s="125"/>
      <c r="B45" s="126"/>
      <c r="C45" s="126"/>
      <c r="D45" s="126"/>
      <c r="E45" s="126"/>
      <c r="F45" s="126"/>
      <c r="G45" s="126"/>
      <c r="H45" s="126"/>
      <c r="I45" s="126"/>
      <c r="J45" s="126"/>
      <c r="K45" s="127"/>
    </row>
  </sheetData>
  <mergeCells count="13">
    <mergeCell ref="D20:E20"/>
    <mergeCell ref="F20:G20"/>
    <mergeCell ref="H20:I20"/>
    <mergeCell ref="D21:E21"/>
    <mergeCell ref="F21:G21"/>
    <mergeCell ref="H21:I21"/>
    <mergeCell ref="D22:E22"/>
    <mergeCell ref="F22:G22"/>
    <mergeCell ref="H22:I22"/>
    <mergeCell ref="D23:E23"/>
    <mergeCell ref="F23:G23"/>
    <mergeCell ref="H23:I23"/>
    <mergeCell ref="C10:I1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35"/>
  <sheetViews>
    <sheetView workbookViewId="0">
      <selection activeCell="C11" sqref="C11:D11"/>
    </sheetView>
  </sheetViews>
  <sheetFormatPr defaultColWidth="9" defaultRowHeight="13.5" outlineLevelCol="5"/>
  <cols>
    <col min="3" max="3" width="10" customWidth="1"/>
    <col min="4" max="4" width="38.25" customWidth="1"/>
  </cols>
  <sheetData>
    <row r="5" ht="15.75" spans="2:6">
      <c r="B5" s="78" t="s">
        <v>6</v>
      </c>
      <c r="C5" s="78"/>
      <c r="D5" s="78"/>
      <c r="E5" s="78"/>
      <c r="F5" s="78"/>
    </row>
    <row r="6" ht="14.25" spans="2:6">
      <c r="B6" s="79"/>
      <c r="C6" s="79"/>
      <c r="D6" s="79"/>
      <c r="E6" s="79"/>
      <c r="F6" s="79"/>
    </row>
    <row r="7" spans="2:6">
      <c r="B7" s="80" t="s">
        <v>7</v>
      </c>
      <c r="C7" s="81" t="s">
        <v>8</v>
      </c>
      <c r="D7" s="82"/>
      <c r="E7" s="80" t="s">
        <v>9</v>
      </c>
      <c r="F7" s="80" t="s">
        <v>10</v>
      </c>
    </row>
    <row r="8" spans="2:6">
      <c r="B8" s="83">
        <v>1</v>
      </c>
      <c r="C8" s="84" t="s">
        <v>11</v>
      </c>
      <c r="D8" s="84"/>
      <c r="E8" s="85" t="s">
        <v>12</v>
      </c>
      <c r="F8" s="86"/>
    </row>
    <row r="9" spans="2:6">
      <c r="B9" s="83">
        <v>2</v>
      </c>
      <c r="C9" s="87" t="s">
        <v>13</v>
      </c>
      <c r="D9" s="87"/>
      <c r="E9" s="88" t="s">
        <v>14</v>
      </c>
      <c r="F9" s="86"/>
    </row>
    <row r="10" spans="2:6">
      <c r="B10" s="83">
        <v>3</v>
      </c>
      <c r="C10" s="89" t="s">
        <v>15</v>
      </c>
      <c r="D10" s="84"/>
      <c r="E10" s="85">
        <v>2022</v>
      </c>
      <c r="F10" s="86"/>
    </row>
    <row r="11" ht="70.15" customHeight="1" spans="2:6">
      <c r="B11" s="83">
        <v>4</v>
      </c>
      <c r="C11" s="89"/>
      <c r="D11" s="89"/>
      <c r="E11" s="85" t="s">
        <v>16</v>
      </c>
      <c r="F11" s="86"/>
    </row>
    <row r="12" spans="2:6">
      <c r="B12" s="83">
        <v>5</v>
      </c>
      <c r="C12" s="89"/>
      <c r="D12" s="89"/>
      <c r="E12" s="85" t="s">
        <v>16</v>
      </c>
      <c r="F12" s="86"/>
    </row>
    <row r="13" spans="2:6">
      <c r="B13" s="83">
        <v>6</v>
      </c>
      <c r="C13" s="84" t="s">
        <v>17</v>
      </c>
      <c r="D13" s="84"/>
      <c r="E13" s="85" t="s">
        <v>14</v>
      </c>
      <c r="F13" s="86"/>
    </row>
    <row r="17" ht="15.75" spans="2:6">
      <c r="B17" s="90" t="s">
        <v>18</v>
      </c>
      <c r="C17" s="90"/>
      <c r="D17" s="90"/>
      <c r="E17" s="90"/>
      <c r="F17" s="90"/>
    </row>
    <row r="18" ht="14.25" spans="2:6">
      <c r="B18" s="79"/>
      <c r="C18" s="79"/>
      <c r="D18" s="79"/>
      <c r="E18" s="79"/>
      <c r="F18" s="79"/>
    </row>
    <row r="19" spans="2:6">
      <c r="B19" s="80" t="s">
        <v>9</v>
      </c>
      <c r="C19" s="80" t="s">
        <v>19</v>
      </c>
      <c r="D19" s="91" t="s">
        <v>20</v>
      </c>
      <c r="E19" s="92"/>
      <c r="F19" s="80" t="s">
        <v>3</v>
      </c>
    </row>
    <row r="20" spans="2:6">
      <c r="B20" s="93"/>
      <c r="C20" s="94"/>
      <c r="D20" s="95"/>
      <c r="E20" s="96"/>
      <c r="F20" s="97"/>
    </row>
    <row r="21" spans="2:6">
      <c r="B21" s="93"/>
      <c r="C21" s="94"/>
      <c r="D21" s="98"/>
      <c r="E21" s="96"/>
      <c r="F21" s="97"/>
    </row>
    <row r="22" spans="2:6">
      <c r="B22" s="93"/>
      <c r="C22" s="94"/>
      <c r="D22" s="99"/>
      <c r="E22" s="100"/>
      <c r="F22" s="97"/>
    </row>
    <row r="23" spans="2:6">
      <c r="B23" s="93"/>
      <c r="C23" s="94"/>
      <c r="D23" s="99"/>
      <c r="E23" s="100"/>
      <c r="F23" s="97"/>
    </row>
    <row r="24" spans="2:6">
      <c r="B24" s="93"/>
      <c r="C24" s="94"/>
      <c r="D24" s="99"/>
      <c r="E24" s="100"/>
      <c r="F24" s="97"/>
    </row>
    <row r="25" spans="2:6">
      <c r="B25" s="101"/>
      <c r="C25" s="102"/>
      <c r="D25" s="103"/>
      <c r="E25" s="104"/>
      <c r="F25" s="86"/>
    </row>
    <row r="26" spans="2:6">
      <c r="B26" s="101"/>
      <c r="C26" s="102"/>
      <c r="D26" s="103"/>
      <c r="E26" s="104"/>
      <c r="F26" s="86"/>
    </row>
    <row r="27" spans="2:6">
      <c r="B27" s="105"/>
      <c r="C27" s="106"/>
      <c r="D27" s="107"/>
      <c r="E27" s="108"/>
      <c r="F27" s="109"/>
    </row>
    <row r="28" spans="2:6">
      <c r="B28" s="105"/>
      <c r="C28" s="106"/>
      <c r="D28" s="107"/>
      <c r="E28" s="108"/>
      <c r="F28" s="109"/>
    </row>
    <row r="29" spans="2:6">
      <c r="B29" s="110"/>
      <c r="C29" s="110"/>
      <c r="D29" s="107"/>
      <c r="E29" s="108"/>
      <c r="F29" s="110"/>
    </row>
    <row r="30" spans="2:6">
      <c r="B30" s="110"/>
      <c r="C30" s="110"/>
      <c r="D30" s="107"/>
      <c r="E30" s="108"/>
      <c r="F30" s="110"/>
    </row>
    <row r="31" spans="2:6">
      <c r="B31" s="110"/>
      <c r="C31" s="110"/>
      <c r="D31" s="107"/>
      <c r="E31" s="108"/>
      <c r="F31" s="110"/>
    </row>
    <row r="32" spans="2:6">
      <c r="B32" s="110"/>
      <c r="C32" s="110"/>
      <c r="D32" s="107"/>
      <c r="E32" s="108"/>
      <c r="F32" s="110"/>
    </row>
    <row r="33" spans="2:6">
      <c r="B33" s="110"/>
      <c r="C33" s="110"/>
      <c r="D33" s="107"/>
      <c r="E33" s="108"/>
      <c r="F33" s="110"/>
    </row>
    <row r="34" spans="2:6">
      <c r="B34" s="110"/>
      <c r="C34" s="110"/>
      <c r="D34" s="107"/>
      <c r="E34" s="108"/>
      <c r="F34" s="110"/>
    </row>
    <row r="35" spans="2:6">
      <c r="B35" s="110"/>
      <c r="C35" s="110"/>
      <c r="D35" s="107"/>
      <c r="E35" s="108"/>
      <c r="F35" s="110"/>
    </row>
  </sheetData>
  <mergeCells count="28">
    <mergeCell ref="B5:F5"/>
    <mergeCell ref="B6:F6"/>
    <mergeCell ref="C7:D7"/>
    <mergeCell ref="C8:D8"/>
    <mergeCell ref="C9:D9"/>
    <mergeCell ref="C10:D10"/>
    <mergeCell ref="C11:D11"/>
    <mergeCell ref="C12:D12"/>
    <mergeCell ref="C13:D13"/>
    <mergeCell ref="B17:F17"/>
    <mergeCell ref="B18:F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1"/>
  <sheetViews>
    <sheetView tabSelected="1" zoomScale="70" zoomScaleNormal="70" workbookViewId="0">
      <pane ySplit="1" topLeftCell="A81" activePane="bottomLeft" state="frozen"/>
      <selection/>
      <selection pane="bottomLeft" activeCell="P102" sqref="P102"/>
    </sheetView>
  </sheetViews>
  <sheetFormatPr defaultColWidth="9" defaultRowHeight="25.9" customHeight="1"/>
  <cols>
    <col min="1" max="1" width="11.125" style="66" customWidth="1"/>
    <col min="2" max="2" width="9.75" style="66" customWidth="1"/>
    <col min="3" max="3" width="24.875" style="66" customWidth="1"/>
    <col min="4" max="4" width="18" style="66" customWidth="1"/>
    <col min="5" max="5" width="34" style="66" customWidth="1"/>
    <col min="6" max="6" width="15.875" style="66" customWidth="1"/>
    <col min="7" max="7" width="13.25" style="66" customWidth="1"/>
    <col min="8" max="8" width="48.625" style="67" customWidth="1"/>
    <col min="9" max="9" width="18.625" style="66" customWidth="1"/>
    <col min="10" max="10" width="40.75" style="66" customWidth="1"/>
    <col min="11" max="11" width="14.25" style="68" customWidth="1"/>
    <col min="12" max="12" width="12" style="68" customWidth="1"/>
    <col min="13" max="13" width="13.25" style="68" customWidth="1"/>
    <col min="14" max="14" width="12" style="68" customWidth="1"/>
    <col min="15" max="16" width="13.25" style="68" customWidth="1"/>
    <col min="17" max="16384" width="9" style="66"/>
  </cols>
  <sheetData>
    <row r="1" s="65" customFormat="1" ht="24" customHeight="1" spans="1:16">
      <c r="B1" s="69" t="s">
        <v>21</v>
      </c>
      <c r="C1" s="69" t="s">
        <v>22</v>
      </c>
      <c r="D1" s="69" t="s">
        <v>23</v>
      </c>
      <c r="E1" s="69" t="s">
        <v>24</v>
      </c>
      <c r="F1" s="69" t="s">
        <v>25</v>
      </c>
      <c r="G1" s="69" t="s">
        <v>26</v>
      </c>
      <c r="H1" s="70" t="s">
        <v>27</v>
      </c>
      <c r="I1" s="69" t="s">
        <v>28</v>
      </c>
      <c r="J1" s="69" t="s">
        <v>29</v>
      </c>
      <c r="K1" s="69" t="s">
        <v>30</v>
      </c>
      <c r="L1" s="69" t="s">
        <v>31</v>
      </c>
      <c r="M1" s="69" t="s">
        <v>32</v>
      </c>
      <c r="N1" s="69" t="s">
        <v>33</v>
      </c>
      <c r="O1" s="69" t="s">
        <v>34</v>
      </c>
      <c r="P1" s="69" t="s">
        <v>35</v>
      </c>
    </row>
    <row r="2" s="65" customFormat="1" ht="18.75" customHeight="1" spans="1:16">
      <c r="A2" s="71"/>
      <c r="B2" s="69"/>
      <c r="C2" s="72"/>
      <c r="D2" s="69"/>
      <c r="E2" s="69"/>
      <c r="F2" s="69"/>
      <c r="G2" s="69"/>
      <c r="H2" s="70"/>
      <c r="I2" s="69"/>
      <c r="J2" s="69"/>
      <c r="K2" s="69"/>
      <c r="L2" s="69"/>
      <c r="M2" s="73"/>
      <c r="N2" s="69"/>
      <c r="O2" s="69"/>
      <c r="P2" s="69"/>
    </row>
    <row r="3" s="66" customFormat="1" ht="16.5" customHeight="1" spans="1:16">
      <c r="A3" s="74" t="s">
        <v>36</v>
      </c>
      <c r="B3" s="75" t="s">
        <v>37</v>
      </c>
      <c r="C3" s="75" t="s">
        <v>38</v>
      </c>
      <c r="D3" s="73">
        <v>25</v>
      </c>
      <c r="E3" s="75" t="s">
        <v>39</v>
      </c>
      <c r="F3" s="76">
        <v>0.82</v>
      </c>
      <c r="G3" s="73">
        <f>D3*F3</f>
        <v>20.5</v>
      </c>
      <c r="H3" s="77" t="s">
        <v>40</v>
      </c>
      <c r="I3" s="75" t="s">
        <v>41</v>
      </c>
      <c r="J3" s="76"/>
      <c r="K3" s="75"/>
      <c r="L3" s="73"/>
      <c r="M3" s="73">
        <f>G3</f>
        <v>20.5</v>
      </c>
      <c r="N3" s="75"/>
      <c r="O3" s="75"/>
      <c r="P3" s="75"/>
    </row>
    <row r="4" s="66" customFormat="1" ht="16.5" spans="1:16">
      <c r="A4" s="74"/>
      <c r="B4" s="75"/>
      <c r="C4" s="75"/>
      <c r="D4" s="73">
        <v>25</v>
      </c>
      <c r="E4" s="75" t="s">
        <v>42</v>
      </c>
      <c r="F4" s="76">
        <v>0.09</v>
      </c>
      <c r="G4" s="73">
        <f t="shared" ref="G4:G8" si="0">D4*F4</f>
        <v>2.25</v>
      </c>
      <c r="H4" s="77" t="s">
        <v>40</v>
      </c>
      <c r="I4" s="75" t="s">
        <v>41</v>
      </c>
      <c r="J4" s="76"/>
      <c r="K4" s="75"/>
      <c r="L4" s="73"/>
      <c r="M4" s="73"/>
      <c r="N4" s="75"/>
      <c r="O4" s="75"/>
      <c r="P4" s="75"/>
    </row>
    <row r="5" s="66" customFormat="1" ht="16.5" spans="1:16">
      <c r="A5" s="74"/>
      <c r="B5" s="75"/>
      <c r="C5" s="75"/>
      <c r="D5" s="73">
        <v>25</v>
      </c>
      <c r="E5" s="75" t="s">
        <v>43</v>
      </c>
      <c r="F5" s="76">
        <v>0.09</v>
      </c>
      <c r="G5" s="73">
        <f t="shared" si="0"/>
        <v>2.25</v>
      </c>
      <c r="H5" s="77" t="s">
        <v>44</v>
      </c>
      <c r="I5" s="75" t="s">
        <v>45</v>
      </c>
      <c r="J5" s="76" t="s">
        <v>46</v>
      </c>
      <c r="K5" s="76">
        <v>0.99</v>
      </c>
      <c r="L5" s="73">
        <f>G5</f>
        <v>2.25</v>
      </c>
      <c r="M5" s="73"/>
      <c r="N5" s="75"/>
      <c r="O5" s="75">
        <f>L5*K5</f>
        <v>2.2275</v>
      </c>
      <c r="P5" s="75">
        <f>L5*1%</f>
        <v>0.0225</v>
      </c>
    </row>
    <row r="6" s="66" customFormat="1" ht="16.5" spans="1:16">
      <c r="A6" s="74"/>
      <c r="B6" s="75"/>
      <c r="C6" s="75"/>
      <c r="D6" s="73">
        <v>25</v>
      </c>
      <c r="E6" s="75" t="s">
        <v>47</v>
      </c>
      <c r="F6" s="76">
        <v>0</v>
      </c>
      <c r="G6" s="73">
        <f t="shared" si="0"/>
        <v>0</v>
      </c>
      <c r="H6" s="77" t="s">
        <v>48</v>
      </c>
      <c r="I6" s="75" t="s">
        <v>49</v>
      </c>
      <c r="J6" s="76"/>
      <c r="K6" s="77"/>
      <c r="L6" s="73"/>
      <c r="M6" s="75"/>
      <c r="N6" s="75"/>
      <c r="O6" s="75"/>
      <c r="P6" s="75"/>
    </row>
    <row r="7" s="66" customFormat="1" ht="16.5" customHeight="1" spans="1:16">
      <c r="A7" s="74"/>
      <c r="B7" s="75" t="s">
        <v>50</v>
      </c>
      <c r="C7" s="75" t="s">
        <v>51</v>
      </c>
      <c r="D7" s="73">
        <v>7</v>
      </c>
      <c r="E7" s="75" t="s">
        <v>52</v>
      </c>
      <c r="F7" s="76">
        <v>0.2</v>
      </c>
      <c r="G7" s="73">
        <f t="shared" si="0"/>
        <v>1.4</v>
      </c>
      <c r="H7" s="77" t="s">
        <v>48</v>
      </c>
      <c r="I7" s="75" t="s">
        <v>49</v>
      </c>
      <c r="J7" s="75"/>
      <c r="K7" s="77"/>
      <c r="L7" s="73"/>
      <c r="M7" s="75"/>
      <c r="N7" s="75"/>
      <c r="O7" s="75"/>
      <c r="P7" s="75"/>
    </row>
    <row r="8" s="66" customFormat="1" ht="16.5" spans="1:16">
      <c r="A8" s="74"/>
      <c r="B8" s="75"/>
      <c r="C8" s="75"/>
      <c r="D8" s="73">
        <v>7</v>
      </c>
      <c r="E8" s="75" t="s">
        <v>53</v>
      </c>
      <c r="F8" s="76">
        <v>0.8</v>
      </c>
      <c r="G8" s="73">
        <f t="shared" si="0"/>
        <v>5.6</v>
      </c>
      <c r="H8" s="77" t="s">
        <v>54</v>
      </c>
      <c r="I8" s="75" t="s">
        <v>41</v>
      </c>
      <c r="J8" s="75"/>
      <c r="K8" s="75"/>
      <c r="L8" s="73"/>
      <c r="M8" s="73">
        <f>G8</f>
        <v>5.6</v>
      </c>
      <c r="N8" s="75"/>
      <c r="O8" s="75"/>
      <c r="P8" s="75"/>
    </row>
    <row r="9" s="66" customFormat="1" ht="16.5" spans="1:16">
      <c r="A9" s="74"/>
      <c r="B9" s="75"/>
      <c r="C9" s="75"/>
      <c r="D9" s="73">
        <v>7</v>
      </c>
      <c r="E9" s="75" t="s">
        <v>55</v>
      </c>
      <c r="F9" s="76" t="s">
        <v>56</v>
      </c>
      <c r="G9" s="73"/>
      <c r="H9" s="77"/>
      <c r="I9" s="76" t="s">
        <v>56</v>
      </c>
      <c r="J9" s="76"/>
      <c r="K9" s="75"/>
      <c r="L9" s="73"/>
      <c r="M9" s="75"/>
      <c r="N9" s="75"/>
      <c r="O9" s="75"/>
      <c r="P9" s="75"/>
    </row>
    <row r="10" s="66" customFormat="1" ht="16.5" customHeight="1" spans="1:16">
      <c r="A10" s="74"/>
      <c r="B10" s="75" t="s">
        <v>57</v>
      </c>
      <c r="C10" s="75" t="s">
        <v>58</v>
      </c>
      <c r="D10" s="73">
        <v>3.3</v>
      </c>
      <c r="E10" s="75" t="s">
        <v>52</v>
      </c>
      <c r="F10" s="76">
        <v>0.3</v>
      </c>
      <c r="G10" s="73">
        <f>D10*F10</f>
        <v>0.99</v>
      </c>
      <c r="H10" s="77" t="s">
        <v>48</v>
      </c>
      <c r="I10" s="75" t="s">
        <v>49</v>
      </c>
      <c r="J10" s="75"/>
      <c r="K10" s="75"/>
      <c r="L10" s="73"/>
      <c r="M10" s="75"/>
      <c r="N10" s="75"/>
      <c r="O10" s="75"/>
      <c r="P10" s="75"/>
    </row>
    <row r="11" s="66" customFormat="1" ht="16.5" spans="1:16">
      <c r="A11" s="74"/>
      <c r="B11" s="75"/>
      <c r="C11" s="75"/>
      <c r="D11" s="73">
        <v>3.3</v>
      </c>
      <c r="E11" s="75" t="s">
        <v>53</v>
      </c>
      <c r="F11" s="76">
        <v>0.3</v>
      </c>
      <c r="G11" s="73">
        <f t="shared" ref="G11:G13" si="1">D11*F11</f>
        <v>0.99</v>
      </c>
      <c r="H11" s="77" t="s">
        <v>59</v>
      </c>
      <c r="I11" s="75" t="s">
        <v>41</v>
      </c>
      <c r="J11" s="75"/>
      <c r="K11" s="77"/>
      <c r="L11" s="73"/>
      <c r="M11" s="73">
        <f>G11</f>
        <v>0.99</v>
      </c>
      <c r="N11" s="75"/>
      <c r="O11" s="75"/>
      <c r="P11" s="75"/>
    </row>
    <row r="12" s="66" customFormat="1" ht="16.5" spans="1:16">
      <c r="A12" s="74"/>
      <c r="B12" s="75"/>
      <c r="C12" s="75"/>
      <c r="D12" s="73">
        <v>3.3</v>
      </c>
      <c r="E12" s="75" t="s">
        <v>55</v>
      </c>
      <c r="F12" s="76">
        <v>0.4</v>
      </c>
      <c r="G12" s="73">
        <f t="shared" si="1"/>
        <v>1.32</v>
      </c>
      <c r="H12" s="77" t="s">
        <v>48</v>
      </c>
      <c r="I12" s="75" t="s">
        <v>49</v>
      </c>
      <c r="J12" s="76"/>
      <c r="K12" s="75"/>
      <c r="L12" s="73"/>
      <c r="M12" s="75"/>
      <c r="N12" s="75"/>
      <c r="O12" s="75"/>
      <c r="P12" s="75"/>
    </row>
    <row r="13" s="66" customFormat="1" ht="16.5" customHeight="1" spans="1:16">
      <c r="A13" s="74"/>
      <c r="B13" s="75" t="s">
        <v>60</v>
      </c>
      <c r="C13" s="75" t="s">
        <v>61</v>
      </c>
      <c r="D13" s="73">
        <v>2</v>
      </c>
      <c r="E13" s="75" t="s">
        <v>52</v>
      </c>
      <c r="F13" s="76">
        <v>0.1</v>
      </c>
      <c r="G13" s="73">
        <f t="shared" si="1"/>
        <v>0.2</v>
      </c>
      <c r="H13" s="77" t="s">
        <v>48</v>
      </c>
      <c r="I13" s="75" t="s">
        <v>49</v>
      </c>
      <c r="J13" s="75"/>
      <c r="K13" s="75"/>
      <c r="L13" s="73"/>
      <c r="M13" s="75"/>
      <c r="N13" s="75"/>
      <c r="O13" s="75"/>
      <c r="P13" s="75"/>
    </row>
    <row r="14" s="66" customFormat="1" ht="16.5" spans="1:16">
      <c r="A14" s="74"/>
      <c r="B14" s="75"/>
      <c r="C14" s="75"/>
      <c r="D14" s="73">
        <v>2</v>
      </c>
      <c r="E14" s="75" t="s">
        <v>53</v>
      </c>
      <c r="F14" s="76">
        <v>0.9</v>
      </c>
      <c r="G14" s="73">
        <f t="shared" ref="G14" si="2">D14*F14</f>
        <v>1.8</v>
      </c>
      <c r="H14" s="77" t="s">
        <v>59</v>
      </c>
      <c r="I14" s="75" t="s">
        <v>41</v>
      </c>
      <c r="J14" s="75"/>
      <c r="K14" s="77"/>
      <c r="L14" s="73"/>
      <c r="M14" s="73">
        <f>G14</f>
        <v>1.8</v>
      </c>
      <c r="N14" s="75"/>
      <c r="O14" s="75"/>
      <c r="P14" s="75"/>
    </row>
    <row r="15" s="66" customFormat="1" ht="16.5" spans="1:16">
      <c r="A15" s="74"/>
      <c r="B15" s="75"/>
      <c r="C15" s="75"/>
      <c r="D15" s="73">
        <v>2</v>
      </c>
      <c r="E15" s="75" t="s">
        <v>55</v>
      </c>
      <c r="F15" s="76" t="s">
        <v>56</v>
      </c>
      <c r="G15" s="73"/>
      <c r="H15" s="77"/>
      <c r="I15" s="76" t="s">
        <v>56</v>
      </c>
      <c r="J15" s="76"/>
      <c r="K15" s="75"/>
      <c r="L15" s="73"/>
      <c r="M15" s="75"/>
      <c r="N15" s="75"/>
      <c r="O15" s="75"/>
      <c r="P15" s="75"/>
    </row>
    <row r="16" s="66" customFormat="1" ht="16.5" customHeight="1" spans="1:16">
      <c r="A16" s="74"/>
      <c r="B16" s="75" t="s">
        <v>62</v>
      </c>
      <c r="C16" s="75" t="s">
        <v>63</v>
      </c>
      <c r="D16" s="73">
        <v>1</v>
      </c>
      <c r="E16" s="75" t="s">
        <v>52</v>
      </c>
      <c r="F16" s="76">
        <v>0.2</v>
      </c>
      <c r="G16" s="73">
        <f>D16*F16</f>
        <v>0.2</v>
      </c>
      <c r="H16" s="77" t="s">
        <v>48</v>
      </c>
      <c r="I16" s="75" t="s">
        <v>49</v>
      </c>
      <c r="J16" s="75"/>
      <c r="K16" s="75"/>
      <c r="L16" s="73"/>
      <c r="M16" s="75"/>
      <c r="N16" s="75"/>
      <c r="O16" s="75"/>
      <c r="P16" s="75"/>
    </row>
    <row r="17" s="66" customFormat="1" ht="16.5" spans="1:16">
      <c r="A17" s="74"/>
      <c r="B17" s="75"/>
      <c r="C17" s="75"/>
      <c r="D17" s="73">
        <v>1</v>
      </c>
      <c r="E17" s="75" t="s">
        <v>53</v>
      </c>
      <c r="F17" s="76">
        <v>0.8</v>
      </c>
      <c r="G17" s="73">
        <f>D17*F17</f>
        <v>0.8</v>
      </c>
      <c r="H17" s="77" t="s">
        <v>59</v>
      </c>
      <c r="I17" s="75" t="s">
        <v>41</v>
      </c>
      <c r="J17" s="76"/>
      <c r="K17" s="75"/>
      <c r="L17" s="73"/>
      <c r="M17" s="73">
        <f>G17</f>
        <v>0.8</v>
      </c>
      <c r="N17" s="75"/>
      <c r="O17" s="75"/>
      <c r="P17" s="75"/>
    </row>
    <row r="18" s="66" customFormat="1" ht="16.5" spans="1:16">
      <c r="A18" s="74"/>
      <c r="B18" s="75"/>
      <c r="C18" s="75"/>
      <c r="D18" s="73">
        <v>1</v>
      </c>
      <c r="E18" s="75" t="s">
        <v>55</v>
      </c>
      <c r="F18" s="76" t="s">
        <v>56</v>
      </c>
      <c r="G18" s="73"/>
      <c r="H18" s="77"/>
      <c r="I18" s="76" t="s">
        <v>56</v>
      </c>
      <c r="J18" s="75"/>
      <c r="K18" s="75"/>
      <c r="L18" s="73"/>
      <c r="M18" s="75"/>
      <c r="N18" s="75"/>
      <c r="O18" s="75"/>
      <c r="P18" s="75"/>
    </row>
    <row r="19" s="66" customFormat="1" ht="16.5" customHeight="1" spans="1:16">
      <c r="A19" s="74"/>
      <c r="B19" s="75" t="s">
        <v>64</v>
      </c>
      <c r="C19" s="75" t="s">
        <v>65</v>
      </c>
      <c r="D19" s="73">
        <v>3.3</v>
      </c>
      <c r="E19" s="75" t="s">
        <v>52</v>
      </c>
      <c r="F19" s="76">
        <v>0.3</v>
      </c>
      <c r="G19" s="73">
        <f>D19*F19</f>
        <v>0.99</v>
      </c>
      <c r="H19" s="77" t="s">
        <v>48</v>
      </c>
      <c r="I19" s="75" t="s">
        <v>49</v>
      </c>
      <c r="J19" s="75"/>
      <c r="K19" s="75"/>
      <c r="L19" s="73"/>
      <c r="M19" s="75"/>
      <c r="N19" s="75"/>
      <c r="O19" s="75"/>
      <c r="P19" s="75"/>
    </row>
    <row r="20" s="66" customFormat="1" ht="16.5" spans="1:16">
      <c r="A20" s="74"/>
      <c r="B20" s="75"/>
      <c r="C20" s="75"/>
      <c r="D20" s="73">
        <v>3.3</v>
      </c>
      <c r="E20" s="75" t="s">
        <v>53</v>
      </c>
      <c r="F20" s="76">
        <v>0.3</v>
      </c>
      <c r="G20" s="73">
        <f t="shared" ref="G20:G22" si="3">D20*F20</f>
        <v>0.99</v>
      </c>
      <c r="H20" s="77" t="s">
        <v>59</v>
      </c>
      <c r="I20" s="75" t="s">
        <v>41</v>
      </c>
      <c r="J20" s="75"/>
      <c r="K20" s="77"/>
      <c r="L20" s="73"/>
      <c r="M20" s="73">
        <f>G20</f>
        <v>0.99</v>
      </c>
      <c r="N20" s="75"/>
      <c r="O20" s="75"/>
      <c r="P20" s="75"/>
    </row>
    <row r="21" s="66" customFormat="1" ht="16.5" spans="1:16">
      <c r="A21" s="74"/>
      <c r="B21" s="75"/>
      <c r="C21" s="75"/>
      <c r="D21" s="73">
        <v>3.3</v>
      </c>
      <c r="E21" s="75" t="s">
        <v>55</v>
      </c>
      <c r="F21" s="76">
        <v>0.4</v>
      </c>
      <c r="G21" s="73">
        <f t="shared" si="3"/>
        <v>1.32</v>
      </c>
      <c r="H21" s="77" t="s">
        <v>48</v>
      </c>
      <c r="I21" s="75" t="s">
        <v>49</v>
      </c>
      <c r="J21" s="76"/>
      <c r="K21" s="75"/>
      <c r="L21" s="73"/>
      <c r="M21" s="75"/>
      <c r="N21" s="75"/>
      <c r="O21" s="75"/>
      <c r="P21" s="75"/>
    </row>
    <row r="22" s="66" customFormat="1" ht="16.5" customHeight="1" spans="1:16">
      <c r="A22" s="74"/>
      <c r="B22" s="75" t="s">
        <v>66</v>
      </c>
      <c r="C22" s="75" t="s">
        <v>67</v>
      </c>
      <c r="D22" s="73">
        <v>2</v>
      </c>
      <c r="E22" s="75" t="s">
        <v>52</v>
      </c>
      <c r="F22" s="76">
        <v>0.1</v>
      </c>
      <c r="G22" s="73">
        <f t="shared" si="3"/>
        <v>0.2</v>
      </c>
      <c r="H22" s="77" t="s">
        <v>48</v>
      </c>
      <c r="I22" s="75" t="s">
        <v>49</v>
      </c>
      <c r="J22" s="75"/>
      <c r="K22" s="75"/>
      <c r="L22" s="73"/>
      <c r="M22" s="75"/>
      <c r="N22" s="75"/>
      <c r="O22" s="75"/>
      <c r="P22" s="75"/>
    </row>
    <row r="23" s="66" customFormat="1" ht="16.5" spans="1:16">
      <c r="A23" s="74"/>
      <c r="B23" s="75"/>
      <c r="C23" s="75"/>
      <c r="D23" s="73">
        <v>2</v>
      </c>
      <c r="E23" s="75" t="s">
        <v>53</v>
      </c>
      <c r="F23" s="76">
        <v>0.9</v>
      </c>
      <c r="G23" s="73">
        <f t="shared" ref="G23" si="4">D23*F23</f>
        <v>1.8</v>
      </c>
      <c r="H23" s="77" t="s">
        <v>59</v>
      </c>
      <c r="I23" s="75" t="s">
        <v>41</v>
      </c>
      <c r="J23" s="75"/>
      <c r="K23" s="77"/>
      <c r="L23" s="73"/>
      <c r="M23" s="73">
        <f>G23</f>
        <v>1.8</v>
      </c>
      <c r="N23" s="75"/>
      <c r="O23" s="75"/>
      <c r="P23" s="75"/>
    </row>
    <row r="24" s="66" customFormat="1" ht="16.5" spans="1:16">
      <c r="A24" s="74"/>
      <c r="B24" s="75"/>
      <c r="C24" s="75"/>
      <c r="D24" s="73">
        <v>2</v>
      </c>
      <c r="E24" s="75" t="s">
        <v>55</v>
      </c>
      <c r="F24" s="76" t="s">
        <v>56</v>
      </c>
      <c r="G24" s="73"/>
      <c r="H24" s="77"/>
      <c r="I24" s="76" t="s">
        <v>56</v>
      </c>
      <c r="J24" s="76"/>
      <c r="K24" s="75"/>
      <c r="L24" s="73"/>
      <c r="M24" s="75"/>
      <c r="N24" s="75"/>
      <c r="O24" s="75"/>
      <c r="P24" s="75"/>
    </row>
    <row r="25" s="66" customFormat="1" ht="16.5" customHeight="1" spans="1:16">
      <c r="A25" s="74"/>
      <c r="B25" s="75" t="s">
        <v>68</v>
      </c>
      <c r="C25" s="75" t="s">
        <v>67</v>
      </c>
      <c r="D25" s="73">
        <v>2</v>
      </c>
      <c r="E25" s="75" t="s">
        <v>52</v>
      </c>
      <c r="F25" s="76">
        <v>0.1</v>
      </c>
      <c r="G25" s="73">
        <f>D25*F25</f>
        <v>0.2</v>
      </c>
      <c r="H25" s="77" t="s">
        <v>48</v>
      </c>
      <c r="I25" s="75" t="s">
        <v>49</v>
      </c>
      <c r="J25" s="75"/>
      <c r="K25" s="75"/>
      <c r="L25" s="73"/>
      <c r="M25" s="75"/>
      <c r="N25" s="75"/>
      <c r="O25" s="75"/>
      <c r="P25" s="75"/>
    </row>
    <row r="26" s="66" customFormat="1" ht="16.5" spans="1:16">
      <c r="A26" s="74"/>
      <c r="B26" s="75"/>
      <c r="C26" s="75"/>
      <c r="D26" s="73">
        <v>2</v>
      </c>
      <c r="E26" s="75" t="s">
        <v>53</v>
      </c>
      <c r="F26" s="76">
        <v>0.9</v>
      </c>
      <c r="G26" s="73">
        <f t="shared" ref="G26" si="5">D26*F26</f>
        <v>1.8</v>
      </c>
      <c r="H26" s="77" t="s">
        <v>59</v>
      </c>
      <c r="I26" s="75" t="s">
        <v>41</v>
      </c>
      <c r="J26" s="75"/>
      <c r="K26" s="77"/>
      <c r="L26" s="73"/>
      <c r="M26" s="73">
        <f>G26</f>
        <v>1.8</v>
      </c>
      <c r="N26" s="75"/>
      <c r="O26" s="75"/>
      <c r="P26" s="75"/>
    </row>
    <row r="27" s="66" customFormat="1" ht="16.5" spans="1:16">
      <c r="A27" s="74"/>
      <c r="B27" s="75"/>
      <c r="C27" s="75"/>
      <c r="D27" s="73">
        <v>2</v>
      </c>
      <c r="E27" s="75" t="s">
        <v>55</v>
      </c>
      <c r="F27" s="76" t="s">
        <v>56</v>
      </c>
      <c r="G27" s="73"/>
      <c r="H27" s="77"/>
      <c r="I27" s="76" t="s">
        <v>56</v>
      </c>
      <c r="J27" s="76"/>
      <c r="K27" s="75"/>
      <c r="L27" s="73"/>
      <c r="M27" s="75"/>
      <c r="N27" s="75"/>
      <c r="O27" s="75"/>
      <c r="P27" s="75"/>
    </row>
    <row r="28" s="66" customFormat="1" ht="16.5" customHeight="1" spans="1:16">
      <c r="A28" s="74"/>
      <c r="B28" s="75" t="s">
        <v>69</v>
      </c>
      <c r="C28" s="75" t="s">
        <v>70</v>
      </c>
      <c r="D28" s="73">
        <v>1.26</v>
      </c>
      <c r="E28" s="76" t="s">
        <v>52</v>
      </c>
      <c r="F28" s="76">
        <v>0.8</v>
      </c>
      <c r="G28" s="73">
        <f t="shared" ref="G28:G29" si="6">D28*F28</f>
        <v>1.008</v>
      </c>
      <c r="H28" s="77" t="s">
        <v>71</v>
      </c>
      <c r="I28" s="75" t="s">
        <v>41</v>
      </c>
      <c r="J28" s="75"/>
      <c r="K28" s="75"/>
      <c r="L28" s="73"/>
      <c r="M28" s="73">
        <f>G28</f>
        <v>1.008</v>
      </c>
      <c r="N28" s="75"/>
      <c r="O28" s="75"/>
      <c r="P28" s="75"/>
    </row>
    <row r="29" s="66" customFormat="1" ht="16.5" spans="1:16">
      <c r="A29" s="74"/>
      <c r="B29" s="75"/>
      <c r="C29" s="75"/>
      <c r="D29" s="73">
        <v>1.26</v>
      </c>
      <c r="E29" s="76" t="s">
        <v>53</v>
      </c>
      <c r="F29" s="76">
        <v>0.2</v>
      </c>
      <c r="G29" s="73">
        <f t="shared" si="6"/>
        <v>0.252</v>
      </c>
      <c r="H29" s="77" t="s">
        <v>48</v>
      </c>
      <c r="I29" s="75" t="s">
        <v>49</v>
      </c>
      <c r="J29" s="75"/>
      <c r="K29" s="75"/>
      <c r="L29" s="73"/>
      <c r="M29" s="75"/>
      <c r="N29" s="75"/>
      <c r="O29" s="75"/>
      <c r="P29" s="75"/>
    </row>
    <row r="30" s="66" customFormat="1" ht="16.5" spans="1:16">
      <c r="A30" s="74"/>
      <c r="B30" s="75"/>
      <c r="C30" s="75"/>
      <c r="D30" s="73">
        <v>1.26</v>
      </c>
      <c r="E30" s="76" t="s">
        <v>55</v>
      </c>
      <c r="F30" s="76" t="s">
        <v>56</v>
      </c>
      <c r="G30" s="73"/>
      <c r="H30" s="75"/>
      <c r="I30" s="75"/>
      <c r="J30" s="75"/>
      <c r="K30" s="75"/>
      <c r="L30" s="73"/>
      <c r="M30" s="75"/>
      <c r="N30" s="75"/>
      <c r="O30" s="75"/>
      <c r="P30" s="75"/>
    </row>
    <row r="31" s="66" customFormat="1" ht="16.5" customHeight="1" spans="1:16">
      <c r="A31" s="74"/>
      <c r="B31" s="75" t="s">
        <v>72</v>
      </c>
      <c r="C31" s="75" t="s">
        <v>73</v>
      </c>
      <c r="D31" s="73">
        <v>2</v>
      </c>
      <c r="E31" s="75" t="s">
        <v>52</v>
      </c>
      <c r="F31" s="76">
        <v>0.1</v>
      </c>
      <c r="G31" s="73">
        <f>D31*F31</f>
        <v>0.2</v>
      </c>
      <c r="H31" s="77" t="s">
        <v>48</v>
      </c>
      <c r="I31" s="75" t="s">
        <v>49</v>
      </c>
      <c r="J31" s="75"/>
      <c r="K31" s="75"/>
      <c r="L31" s="73"/>
      <c r="M31" s="75"/>
      <c r="N31" s="75"/>
      <c r="O31" s="75"/>
      <c r="P31" s="75"/>
    </row>
    <row r="32" s="66" customFormat="1" ht="16.5" spans="1:16">
      <c r="A32" s="74"/>
      <c r="B32" s="75"/>
      <c r="C32" s="75"/>
      <c r="D32" s="73">
        <v>2</v>
      </c>
      <c r="E32" s="75" t="s">
        <v>53</v>
      </c>
      <c r="F32" s="76">
        <v>0.9</v>
      </c>
      <c r="G32" s="73">
        <f t="shared" ref="G32" si="7">D32*F32</f>
        <v>1.8</v>
      </c>
      <c r="H32" s="77" t="s">
        <v>59</v>
      </c>
      <c r="I32" s="75" t="s">
        <v>41</v>
      </c>
      <c r="J32" s="75"/>
      <c r="K32" s="77"/>
      <c r="L32" s="73"/>
      <c r="M32" s="73">
        <f>G32</f>
        <v>1.8</v>
      </c>
      <c r="N32" s="75"/>
      <c r="O32" s="75"/>
      <c r="P32" s="75"/>
    </row>
    <row r="33" s="66" customFormat="1" ht="16.5" spans="1:16">
      <c r="A33" s="74"/>
      <c r="B33" s="75"/>
      <c r="C33" s="75"/>
      <c r="D33" s="73">
        <v>2</v>
      </c>
      <c r="E33" s="75" t="s">
        <v>55</v>
      </c>
      <c r="F33" s="76" t="s">
        <v>56</v>
      </c>
      <c r="G33" s="73"/>
      <c r="H33" s="77"/>
      <c r="I33" s="76" t="s">
        <v>56</v>
      </c>
      <c r="J33" s="76"/>
      <c r="K33" s="75"/>
      <c r="L33" s="73"/>
      <c r="M33" s="75"/>
      <c r="N33" s="75"/>
      <c r="O33" s="75"/>
      <c r="P33" s="75"/>
    </row>
    <row r="34" s="66" customFormat="1" ht="16.5" customHeight="1" spans="1:16">
      <c r="A34" s="74"/>
      <c r="B34" s="75" t="s">
        <v>74</v>
      </c>
      <c r="C34" s="75" t="s">
        <v>73</v>
      </c>
      <c r="D34" s="73">
        <v>2</v>
      </c>
      <c r="E34" s="75" t="s">
        <v>52</v>
      </c>
      <c r="F34" s="76">
        <v>0.1</v>
      </c>
      <c r="G34" s="73">
        <f>D34*F34</f>
        <v>0.2</v>
      </c>
      <c r="H34" s="77" t="s">
        <v>48</v>
      </c>
      <c r="I34" s="75" t="s">
        <v>49</v>
      </c>
      <c r="J34" s="75"/>
      <c r="K34" s="75"/>
      <c r="L34" s="73"/>
      <c r="M34" s="75"/>
      <c r="N34" s="75"/>
      <c r="O34" s="75"/>
      <c r="P34" s="75"/>
    </row>
    <row r="35" s="66" customFormat="1" ht="16.5" spans="1:16">
      <c r="A35" s="74"/>
      <c r="B35" s="75"/>
      <c r="C35" s="75"/>
      <c r="D35" s="73">
        <v>2</v>
      </c>
      <c r="E35" s="75" t="s">
        <v>53</v>
      </c>
      <c r="F35" s="76">
        <v>0.9</v>
      </c>
      <c r="G35" s="73">
        <f t="shared" ref="G35" si="8">D35*F35</f>
        <v>1.8</v>
      </c>
      <c r="H35" s="77" t="s">
        <v>59</v>
      </c>
      <c r="I35" s="75" t="s">
        <v>41</v>
      </c>
      <c r="J35" s="75"/>
      <c r="K35" s="77"/>
      <c r="L35" s="73"/>
      <c r="M35" s="73">
        <f>G35</f>
        <v>1.8</v>
      </c>
      <c r="N35" s="75"/>
      <c r="O35" s="75"/>
      <c r="P35" s="75"/>
    </row>
    <row r="36" s="66" customFormat="1" ht="16.5" spans="1:16">
      <c r="A36" s="74"/>
      <c r="B36" s="75"/>
      <c r="C36" s="75"/>
      <c r="D36" s="73">
        <v>2</v>
      </c>
      <c r="E36" s="75" t="s">
        <v>55</v>
      </c>
      <c r="F36" s="76" t="s">
        <v>56</v>
      </c>
      <c r="G36" s="73"/>
      <c r="H36" s="77"/>
      <c r="I36" s="76" t="s">
        <v>56</v>
      </c>
      <c r="J36" s="76"/>
      <c r="K36" s="75"/>
      <c r="L36" s="73"/>
      <c r="M36" s="75"/>
      <c r="N36" s="75"/>
      <c r="O36" s="75"/>
      <c r="P36" s="75"/>
    </row>
    <row r="37" s="66" customFormat="1" ht="16.5" customHeight="1" spans="1:16">
      <c r="A37" s="74"/>
      <c r="B37" s="75" t="s">
        <v>75</v>
      </c>
      <c r="C37" s="75" t="s">
        <v>76</v>
      </c>
      <c r="D37" s="73">
        <v>3.3</v>
      </c>
      <c r="E37" s="75" t="s">
        <v>52</v>
      </c>
      <c r="F37" s="76">
        <v>0.3</v>
      </c>
      <c r="G37" s="73">
        <f>D37*F37</f>
        <v>0.99</v>
      </c>
      <c r="H37" s="77" t="s">
        <v>48</v>
      </c>
      <c r="I37" s="75" t="s">
        <v>49</v>
      </c>
      <c r="J37" s="75"/>
      <c r="K37" s="75"/>
      <c r="L37" s="73"/>
      <c r="M37" s="75"/>
      <c r="N37" s="75"/>
      <c r="O37" s="75"/>
      <c r="P37" s="75"/>
    </row>
    <row r="38" s="66" customFormat="1" ht="16.5" spans="1:16">
      <c r="A38" s="74"/>
      <c r="B38" s="75"/>
      <c r="C38" s="75"/>
      <c r="D38" s="73">
        <v>3.3</v>
      </c>
      <c r="E38" s="75" t="s">
        <v>53</v>
      </c>
      <c r="F38" s="76">
        <v>0.3</v>
      </c>
      <c r="G38" s="73">
        <f t="shared" ref="G38:G40" si="9">D38*F38</f>
        <v>0.99</v>
      </c>
      <c r="H38" s="77" t="s">
        <v>59</v>
      </c>
      <c r="I38" s="75" t="s">
        <v>41</v>
      </c>
      <c r="J38" s="75"/>
      <c r="K38" s="77"/>
      <c r="L38" s="73"/>
      <c r="M38" s="73">
        <f>G38</f>
        <v>0.99</v>
      </c>
      <c r="N38" s="75"/>
      <c r="O38" s="75"/>
      <c r="P38" s="75"/>
    </row>
    <row r="39" s="66" customFormat="1" ht="16.5" spans="1:16">
      <c r="A39" s="74"/>
      <c r="B39" s="75"/>
      <c r="C39" s="75"/>
      <c r="D39" s="73">
        <v>3.3</v>
      </c>
      <c r="E39" s="75" t="s">
        <v>55</v>
      </c>
      <c r="F39" s="76">
        <v>0.4</v>
      </c>
      <c r="G39" s="73">
        <f t="shared" si="9"/>
        <v>1.32</v>
      </c>
      <c r="H39" s="77" t="s">
        <v>48</v>
      </c>
      <c r="I39" s="75" t="s">
        <v>49</v>
      </c>
      <c r="J39" s="76"/>
      <c r="K39" s="75"/>
      <c r="L39" s="73"/>
      <c r="M39" s="75"/>
      <c r="N39" s="75"/>
      <c r="O39" s="75"/>
      <c r="P39" s="75"/>
    </row>
    <row r="40" s="66" customFormat="1" ht="16.5" customHeight="1" spans="1:16">
      <c r="A40" s="74"/>
      <c r="B40" s="75" t="s">
        <v>77</v>
      </c>
      <c r="C40" s="75" t="s">
        <v>78</v>
      </c>
      <c r="D40" s="73">
        <v>2</v>
      </c>
      <c r="E40" s="75" t="s">
        <v>52</v>
      </c>
      <c r="F40" s="76">
        <v>0.1</v>
      </c>
      <c r="G40" s="73">
        <f t="shared" si="9"/>
        <v>0.2</v>
      </c>
      <c r="H40" s="77" t="s">
        <v>48</v>
      </c>
      <c r="I40" s="75" t="s">
        <v>49</v>
      </c>
      <c r="J40" s="75"/>
      <c r="K40" s="75"/>
      <c r="L40" s="73"/>
      <c r="M40" s="75"/>
      <c r="N40" s="75"/>
      <c r="O40" s="75"/>
      <c r="P40" s="75"/>
    </row>
    <row r="41" s="66" customFormat="1" ht="16.5" spans="1:16">
      <c r="A41" s="74"/>
      <c r="B41" s="75"/>
      <c r="C41" s="75"/>
      <c r="D41" s="73">
        <v>2</v>
      </c>
      <c r="E41" s="75" t="s">
        <v>53</v>
      </c>
      <c r="F41" s="76">
        <v>0.9</v>
      </c>
      <c r="G41" s="73">
        <f t="shared" ref="G41" si="10">D41*F41</f>
        <v>1.8</v>
      </c>
      <c r="H41" s="77" t="s">
        <v>48</v>
      </c>
      <c r="I41" s="75" t="s">
        <v>49</v>
      </c>
      <c r="J41" s="75"/>
      <c r="K41" s="77"/>
      <c r="L41" s="73"/>
      <c r="M41" s="73">
        <f>G41</f>
        <v>1.8</v>
      </c>
      <c r="N41" s="75"/>
      <c r="O41" s="75"/>
      <c r="P41" s="75"/>
    </row>
    <row r="42" s="66" customFormat="1" ht="16.5" spans="1:16">
      <c r="A42" s="74"/>
      <c r="B42" s="75"/>
      <c r="C42" s="75"/>
      <c r="D42" s="73">
        <v>2</v>
      </c>
      <c r="E42" s="75" t="s">
        <v>55</v>
      </c>
      <c r="F42" s="76" t="s">
        <v>56</v>
      </c>
      <c r="G42" s="73"/>
      <c r="H42" s="77"/>
      <c r="I42" s="76" t="s">
        <v>56</v>
      </c>
      <c r="J42" s="76"/>
      <c r="K42" s="75"/>
      <c r="L42" s="73"/>
      <c r="M42" s="75"/>
      <c r="N42" s="75"/>
      <c r="O42" s="75"/>
      <c r="P42" s="75"/>
    </row>
    <row r="43" s="66" customFormat="1" ht="16.5" customHeight="1" spans="1:16">
      <c r="A43" s="74"/>
      <c r="B43" s="75" t="s">
        <v>79</v>
      </c>
      <c r="C43" s="75" t="s">
        <v>80</v>
      </c>
      <c r="D43" s="73">
        <v>1</v>
      </c>
      <c r="E43" s="75" t="s">
        <v>52</v>
      </c>
      <c r="F43" s="76">
        <v>0.2</v>
      </c>
      <c r="G43" s="73">
        <f>D43*F43</f>
        <v>0.2</v>
      </c>
      <c r="H43" s="77" t="s">
        <v>81</v>
      </c>
      <c r="I43" s="75" t="s">
        <v>41</v>
      </c>
      <c r="J43" s="75"/>
      <c r="K43" s="77"/>
      <c r="L43" s="73"/>
      <c r="M43" s="73">
        <f>G43</f>
        <v>0.2</v>
      </c>
      <c r="N43" s="75"/>
      <c r="O43" s="75"/>
      <c r="P43" s="75"/>
    </row>
    <row r="44" s="66" customFormat="1" ht="16.5" spans="1:16">
      <c r="A44" s="74"/>
      <c r="B44" s="75"/>
      <c r="C44" s="75"/>
      <c r="D44" s="73">
        <v>1</v>
      </c>
      <c r="E44" s="75" t="s">
        <v>53</v>
      </c>
      <c r="F44" s="76">
        <v>0.8</v>
      </c>
      <c r="G44" s="73">
        <f>D44*F44</f>
        <v>0.8</v>
      </c>
      <c r="H44" s="77" t="s">
        <v>48</v>
      </c>
      <c r="I44" s="75" t="s">
        <v>49</v>
      </c>
      <c r="J44" s="75"/>
      <c r="K44" s="75"/>
      <c r="L44" s="73"/>
      <c r="M44" s="75"/>
      <c r="N44" s="75"/>
      <c r="O44" s="75"/>
      <c r="P44" s="75"/>
    </row>
    <row r="45" s="66" customFormat="1" ht="16.5" spans="1:16">
      <c r="A45" s="74"/>
      <c r="B45" s="75"/>
      <c r="C45" s="75"/>
      <c r="D45" s="73">
        <v>1</v>
      </c>
      <c r="E45" s="75" t="s">
        <v>55</v>
      </c>
      <c r="F45" s="76" t="s">
        <v>56</v>
      </c>
      <c r="G45" s="73"/>
      <c r="H45" s="75"/>
      <c r="I45" s="76" t="s">
        <v>56</v>
      </c>
      <c r="J45" s="76"/>
      <c r="K45" s="75"/>
      <c r="L45" s="73"/>
      <c r="M45" s="75"/>
      <c r="N45" s="75"/>
      <c r="O45" s="75"/>
      <c r="P45" s="75"/>
    </row>
    <row r="46" s="66" customFormat="1" ht="16.5" customHeight="1" spans="1:16">
      <c r="A46" s="74"/>
      <c r="B46" s="75" t="s">
        <v>82</v>
      </c>
      <c r="C46" s="75" t="s">
        <v>70</v>
      </c>
      <c r="D46" s="73">
        <v>1.26</v>
      </c>
      <c r="E46" s="76" t="s">
        <v>52</v>
      </c>
      <c r="F46" s="76">
        <v>0.8</v>
      </c>
      <c r="G46" s="73">
        <f t="shared" ref="G46:G47" si="11">D46*F46</f>
        <v>1.008</v>
      </c>
      <c r="H46" s="77" t="s">
        <v>71</v>
      </c>
      <c r="I46" s="75" t="s">
        <v>41</v>
      </c>
      <c r="J46" s="75"/>
      <c r="K46" s="75"/>
      <c r="L46" s="73"/>
      <c r="M46" s="73">
        <f>G46</f>
        <v>1.008</v>
      </c>
      <c r="N46" s="75"/>
      <c r="O46" s="75"/>
      <c r="P46" s="75"/>
    </row>
    <row r="47" s="66" customFormat="1" ht="16.5" spans="1:16">
      <c r="A47" s="74"/>
      <c r="B47" s="75"/>
      <c r="C47" s="75"/>
      <c r="D47" s="73">
        <v>1.26</v>
      </c>
      <c r="E47" s="76" t="s">
        <v>53</v>
      </c>
      <c r="F47" s="76">
        <v>0.2</v>
      </c>
      <c r="G47" s="73">
        <f t="shared" si="11"/>
        <v>0.252</v>
      </c>
      <c r="H47" s="77" t="s">
        <v>48</v>
      </c>
      <c r="I47" s="75" t="s">
        <v>49</v>
      </c>
      <c r="J47" s="75"/>
      <c r="K47" s="75"/>
      <c r="L47" s="73"/>
      <c r="M47" s="75"/>
      <c r="N47" s="75"/>
      <c r="O47" s="75"/>
      <c r="P47" s="75"/>
    </row>
    <row r="48" s="66" customFormat="1" ht="16.5" spans="1:16">
      <c r="A48" s="74"/>
      <c r="B48" s="75"/>
      <c r="C48" s="75"/>
      <c r="D48" s="73">
        <v>1.26</v>
      </c>
      <c r="E48" s="76" t="s">
        <v>55</v>
      </c>
      <c r="F48" s="76" t="s">
        <v>56</v>
      </c>
      <c r="G48" s="73"/>
      <c r="H48" s="75"/>
      <c r="I48" s="75"/>
      <c r="J48" s="75"/>
      <c r="K48" s="75"/>
      <c r="L48" s="73"/>
      <c r="M48" s="75"/>
      <c r="N48" s="75"/>
      <c r="O48" s="75"/>
      <c r="P48" s="75"/>
    </row>
    <row r="49" s="66" customFormat="1" ht="16.5" customHeight="1" spans="1:16">
      <c r="A49" s="74"/>
      <c r="B49" s="75" t="s">
        <v>83</v>
      </c>
      <c r="C49" s="75" t="s">
        <v>73</v>
      </c>
      <c r="D49" s="73">
        <v>2</v>
      </c>
      <c r="E49" s="75" t="s">
        <v>52</v>
      </c>
      <c r="F49" s="76">
        <v>0.1</v>
      </c>
      <c r="G49" s="73">
        <f>D49*F49</f>
        <v>0.2</v>
      </c>
      <c r="H49" s="77" t="s">
        <v>48</v>
      </c>
      <c r="I49" s="75" t="s">
        <v>49</v>
      </c>
      <c r="J49" s="75"/>
      <c r="K49" s="75"/>
      <c r="L49" s="73"/>
      <c r="M49" s="75"/>
      <c r="N49" s="75"/>
      <c r="O49" s="75"/>
      <c r="P49" s="75"/>
    </row>
    <row r="50" s="66" customFormat="1" ht="16.5" spans="1:16">
      <c r="A50" s="74"/>
      <c r="B50" s="75"/>
      <c r="C50" s="75"/>
      <c r="D50" s="73">
        <v>2</v>
      </c>
      <c r="E50" s="75" t="s">
        <v>53</v>
      </c>
      <c r="F50" s="76">
        <v>0.9</v>
      </c>
      <c r="G50" s="73">
        <f t="shared" ref="G50" si="12">D50*F50</f>
        <v>1.8</v>
      </c>
      <c r="H50" s="77" t="s">
        <v>59</v>
      </c>
      <c r="I50" s="75" t="s">
        <v>41</v>
      </c>
      <c r="J50" s="75"/>
      <c r="K50" s="77"/>
      <c r="L50" s="73"/>
      <c r="M50" s="73">
        <f>G50</f>
        <v>1.8</v>
      </c>
      <c r="N50" s="75"/>
      <c r="O50" s="75"/>
      <c r="P50" s="75"/>
    </row>
    <row r="51" s="66" customFormat="1" ht="16.5" spans="1:16">
      <c r="A51" s="74"/>
      <c r="B51" s="75"/>
      <c r="C51" s="75"/>
      <c r="D51" s="73">
        <v>2</v>
      </c>
      <c r="E51" s="75" t="s">
        <v>55</v>
      </c>
      <c r="F51" s="76" t="s">
        <v>56</v>
      </c>
      <c r="G51" s="73"/>
      <c r="H51" s="77"/>
      <c r="I51" s="76" t="s">
        <v>56</v>
      </c>
      <c r="J51" s="76"/>
      <c r="K51" s="75"/>
      <c r="L51" s="73"/>
      <c r="M51" s="75"/>
      <c r="N51" s="75"/>
      <c r="O51" s="75"/>
      <c r="P51" s="75"/>
    </row>
    <row r="52" s="66" customFormat="1" ht="16.5" customHeight="1" spans="1:16">
      <c r="A52" s="74"/>
      <c r="B52" s="75" t="s">
        <v>84</v>
      </c>
      <c r="C52" s="75" t="s">
        <v>73</v>
      </c>
      <c r="D52" s="73">
        <v>2</v>
      </c>
      <c r="E52" s="75" t="s">
        <v>52</v>
      </c>
      <c r="F52" s="76">
        <v>0.1</v>
      </c>
      <c r="G52" s="73">
        <f>D52*F52</f>
        <v>0.2</v>
      </c>
      <c r="H52" s="77" t="s">
        <v>48</v>
      </c>
      <c r="I52" s="75" t="s">
        <v>49</v>
      </c>
      <c r="J52" s="75"/>
      <c r="K52" s="75"/>
      <c r="L52" s="73"/>
      <c r="M52" s="75"/>
      <c r="N52" s="75"/>
      <c r="O52" s="75"/>
      <c r="P52" s="75"/>
    </row>
    <row r="53" s="66" customFormat="1" ht="16.5" spans="1:16">
      <c r="A53" s="74"/>
      <c r="B53" s="75"/>
      <c r="C53" s="75"/>
      <c r="D53" s="73">
        <v>2</v>
      </c>
      <c r="E53" s="75" t="s">
        <v>53</v>
      </c>
      <c r="F53" s="76">
        <v>0.9</v>
      </c>
      <c r="G53" s="73">
        <f t="shared" ref="G53" si="13">D53*F53</f>
        <v>1.8</v>
      </c>
      <c r="H53" s="77" t="s">
        <v>59</v>
      </c>
      <c r="I53" s="75" t="s">
        <v>41</v>
      </c>
      <c r="J53" s="75"/>
      <c r="K53" s="77"/>
      <c r="L53" s="73"/>
      <c r="M53" s="73">
        <f>G53</f>
        <v>1.8</v>
      </c>
      <c r="N53" s="75"/>
      <c r="O53" s="75"/>
      <c r="P53" s="75"/>
    </row>
    <row r="54" s="66" customFormat="1" ht="16.5" spans="1:16">
      <c r="A54" s="74"/>
      <c r="B54" s="75"/>
      <c r="C54" s="75"/>
      <c r="D54" s="73">
        <v>2</v>
      </c>
      <c r="E54" s="75" t="s">
        <v>55</v>
      </c>
      <c r="F54" s="76" t="s">
        <v>56</v>
      </c>
      <c r="G54" s="73"/>
      <c r="H54" s="77"/>
      <c r="I54" s="76" t="s">
        <v>56</v>
      </c>
      <c r="J54" s="76"/>
      <c r="K54" s="75"/>
      <c r="L54" s="73"/>
      <c r="M54" s="75"/>
      <c r="N54" s="75"/>
      <c r="O54" s="75"/>
      <c r="P54" s="75"/>
    </row>
    <row r="55" s="66" customFormat="1" ht="16.5" customHeight="1" spans="1:16">
      <c r="A55" s="74"/>
      <c r="B55" s="75" t="s">
        <v>85</v>
      </c>
      <c r="C55" s="75" t="s">
        <v>76</v>
      </c>
      <c r="D55" s="73">
        <v>3.3</v>
      </c>
      <c r="E55" s="75" t="s">
        <v>52</v>
      </c>
      <c r="F55" s="76">
        <v>0.3</v>
      </c>
      <c r="G55" s="73">
        <f>D55*F55</f>
        <v>0.99</v>
      </c>
      <c r="H55" s="77" t="s">
        <v>48</v>
      </c>
      <c r="I55" s="75" t="s">
        <v>49</v>
      </c>
      <c r="J55" s="75"/>
      <c r="K55" s="75"/>
      <c r="L55" s="73"/>
      <c r="M55" s="75"/>
      <c r="N55" s="75"/>
      <c r="O55" s="75"/>
      <c r="P55" s="75"/>
    </row>
    <row r="56" s="66" customFormat="1" ht="16.5" spans="1:16">
      <c r="A56" s="74"/>
      <c r="B56" s="75"/>
      <c r="C56" s="75"/>
      <c r="D56" s="73">
        <v>3.3</v>
      </c>
      <c r="E56" s="75" t="s">
        <v>53</v>
      </c>
      <c r="F56" s="76">
        <v>0.3</v>
      </c>
      <c r="G56" s="73">
        <f t="shared" ref="G56:G59" si="14">D56*F56</f>
        <v>0.99</v>
      </c>
      <c r="H56" s="77" t="s">
        <v>59</v>
      </c>
      <c r="I56" s="75" t="s">
        <v>41</v>
      </c>
      <c r="J56" s="75"/>
      <c r="K56" s="77"/>
      <c r="L56" s="73"/>
      <c r="M56" s="73">
        <f>G56</f>
        <v>0.99</v>
      </c>
      <c r="N56" s="75"/>
      <c r="O56" s="75"/>
      <c r="P56" s="75"/>
    </row>
    <row r="57" s="66" customFormat="1" ht="16.5" spans="1:16">
      <c r="A57" s="74"/>
      <c r="B57" s="75"/>
      <c r="C57" s="75"/>
      <c r="D57" s="73">
        <v>3.3</v>
      </c>
      <c r="E57" s="75" t="s">
        <v>55</v>
      </c>
      <c r="F57" s="76">
        <v>0.4</v>
      </c>
      <c r="G57" s="73">
        <f t="shared" si="14"/>
        <v>1.32</v>
      </c>
      <c r="H57" s="77" t="s">
        <v>48</v>
      </c>
      <c r="I57" s="75" t="s">
        <v>49</v>
      </c>
      <c r="J57" s="76"/>
      <c r="K57" s="75"/>
      <c r="L57" s="73"/>
      <c r="M57" s="75"/>
      <c r="N57" s="75"/>
      <c r="O57" s="75"/>
      <c r="P57" s="75"/>
    </row>
    <row r="58" s="66" customFormat="1" ht="16.5" customHeight="1" spans="1:16">
      <c r="A58" s="74"/>
      <c r="B58" s="75" t="s">
        <v>86</v>
      </c>
      <c r="C58" s="75" t="s">
        <v>51</v>
      </c>
      <c r="D58" s="73">
        <v>7</v>
      </c>
      <c r="E58" s="75" t="s">
        <v>52</v>
      </c>
      <c r="F58" s="76">
        <v>0.2</v>
      </c>
      <c r="G58" s="73">
        <f t="shared" si="14"/>
        <v>1.4</v>
      </c>
      <c r="H58" s="77" t="s">
        <v>48</v>
      </c>
      <c r="I58" s="75" t="s">
        <v>49</v>
      </c>
      <c r="J58" s="75"/>
      <c r="K58" s="77"/>
      <c r="L58" s="73"/>
      <c r="M58" s="75"/>
      <c r="N58" s="75"/>
      <c r="O58" s="75"/>
      <c r="P58" s="75"/>
    </row>
    <row r="59" s="66" customFormat="1" ht="16.5" spans="1:16">
      <c r="A59" s="74"/>
      <c r="B59" s="75"/>
      <c r="C59" s="75"/>
      <c r="D59" s="73">
        <v>7</v>
      </c>
      <c r="E59" s="75" t="s">
        <v>53</v>
      </c>
      <c r="F59" s="76">
        <v>0.8</v>
      </c>
      <c r="G59" s="73">
        <f t="shared" si="14"/>
        <v>5.6</v>
      </c>
      <c r="H59" s="77" t="s">
        <v>54</v>
      </c>
      <c r="I59" s="75" t="s">
        <v>41</v>
      </c>
      <c r="J59" s="75"/>
      <c r="K59" s="75"/>
      <c r="L59" s="73"/>
      <c r="M59" s="73">
        <f>G59</f>
        <v>5.6</v>
      </c>
      <c r="N59" s="75"/>
      <c r="O59" s="75"/>
      <c r="P59" s="75"/>
    </row>
    <row r="60" s="66" customFormat="1" ht="16.5" spans="1:16">
      <c r="A60" s="74"/>
      <c r="B60" s="75"/>
      <c r="C60" s="75"/>
      <c r="D60" s="73">
        <v>7</v>
      </c>
      <c r="E60" s="75" t="s">
        <v>55</v>
      </c>
      <c r="F60" s="76" t="s">
        <v>56</v>
      </c>
      <c r="G60" s="73"/>
      <c r="H60" s="77"/>
      <c r="I60" s="76" t="s">
        <v>56</v>
      </c>
      <c r="J60" s="76"/>
      <c r="K60" s="75"/>
      <c r="L60" s="73"/>
      <c r="M60" s="75"/>
      <c r="N60" s="75"/>
      <c r="O60" s="75"/>
      <c r="P60" s="75"/>
    </row>
    <row r="61" s="66" customFormat="1" ht="16.5" customHeight="1" spans="1:16">
      <c r="A61" s="74"/>
      <c r="B61" s="75" t="s">
        <v>87</v>
      </c>
      <c r="C61" s="75" t="s">
        <v>88</v>
      </c>
      <c r="D61" s="73">
        <v>0.3</v>
      </c>
      <c r="E61" s="75" t="s">
        <v>52</v>
      </c>
      <c r="F61" s="76">
        <v>0.4</v>
      </c>
      <c r="G61" s="73">
        <f>D61*F61</f>
        <v>0.12</v>
      </c>
      <c r="H61" s="77" t="s">
        <v>89</v>
      </c>
      <c r="I61" s="75" t="s">
        <v>41</v>
      </c>
      <c r="J61" s="75"/>
      <c r="K61" s="75"/>
      <c r="L61" s="73"/>
      <c r="M61" s="73">
        <f>G61</f>
        <v>0.12</v>
      </c>
      <c r="N61" s="75"/>
      <c r="O61" s="75"/>
      <c r="P61" s="75"/>
    </row>
    <row r="62" s="66" customFormat="1" ht="16.5" spans="1:16">
      <c r="A62" s="74"/>
      <c r="B62" s="75"/>
      <c r="C62" s="75"/>
      <c r="D62" s="73">
        <v>0.3</v>
      </c>
      <c r="E62" s="75" t="s">
        <v>53</v>
      </c>
      <c r="F62" s="76" t="s">
        <v>56</v>
      </c>
      <c r="G62" s="76" t="s">
        <v>56</v>
      </c>
      <c r="H62" s="76" t="s">
        <v>56</v>
      </c>
      <c r="I62" s="76" t="s">
        <v>56</v>
      </c>
      <c r="J62" s="76"/>
      <c r="K62" s="75"/>
      <c r="L62" s="73"/>
      <c r="M62" s="73" t="str">
        <f>G62</f>
        <v>/</v>
      </c>
      <c r="N62" s="75"/>
      <c r="O62" s="75"/>
      <c r="P62" s="75"/>
    </row>
    <row r="63" s="66" customFormat="1" ht="16.5" spans="1:16">
      <c r="A63" s="74"/>
      <c r="B63" s="75"/>
      <c r="C63" s="75"/>
      <c r="D63" s="73">
        <v>0.3</v>
      </c>
      <c r="E63" s="75" t="s">
        <v>55</v>
      </c>
      <c r="F63" s="76">
        <v>0.6</v>
      </c>
      <c r="G63" s="73"/>
      <c r="H63" s="77" t="s">
        <v>49</v>
      </c>
      <c r="I63" s="75" t="s">
        <v>49</v>
      </c>
      <c r="J63" s="75"/>
      <c r="K63" s="75"/>
      <c r="L63" s="73"/>
      <c r="M63" s="75"/>
      <c r="N63" s="75"/>
      <c r="O63" s="75"/>
      <c r="P63" s="75"/>
    </row>
    <row r="64" s="66" customFormat="1" ht="16.5" customHeight="1" spans="1:16">
      <c r="A64" s="74"/>
      <c r="B64" s="75" t="s">
        <v>90</v>
      </c>
      <c r="C64" s="75" t="s">
        <v>88</v>
      </c>
      <c r="D64" s="73">
        <v>0.3</v>
      </c>
      <c r="E64" s="75" t="s">
        <v>52</v>
      </c>
      <c r="F64" s="76">
        <v>0.4</v>
      </c>
      <c r="G64" s="73">
        <f>D64*F64</f>
        <v>0.12</v>
      </c>
      <c r="H64" s="77" t="s">
        <v>89</v>
      </c>
      <c r="I64" s="75" t="s">
        <v>41</v>
      </c>
      <c r="J64" s="75"/>
      <c r="K64" s="75"/>
      <c r="L64" s="73"/>
      <c r="M64" s="73">
        <f>G64</f>
        <v>0.12</v>
      </c>
      <c r="N64" s="75"/>
      <c r="O64" s="75"/>
      <c r="P64" s="75"/>
    </row>
    <row r="65" s="66" customFormat="1" ht="16.5" spans="1:16">
      <c r="A65" s="74"/>
      <c r="B65" s="75"/>
      <c r="C65" s="75"/>
      <c r="D65" s="73">
        <v>0.3</v>
      </c>
      <c r="E65" s="75" t="s">
        <v>53</v>
      </c>
      <c r="F65" s="76" t="s">
        <v>56</v>
      </c>
      <c r="G65" s="76" t="s">
        <v>56</v>
      </c>
      <c r="H65" s="76" t="s">
        <v>56</v>
      </c>
      <c r="I65" s="76" t="s">
        <v>56</v>
      </c>
      <c r="J65" s="76"/>
      <c r="K65" s="75"/>
      <c r="L65" s="73"/>
      <c r="M65" s="73" t="str">
        <f>G65</f>
        <v>/</v>
      </c>
      <c r="N65" s="75"/>
      <c r="O65" s="75"/>
      <c r="P65" s="75"/>
    </row>
    <row r="66" s="66" customFormat="1" ht="16.5" spans="1:16">
      <c r="A66" s="74"/>
      <c r="B66" s="75"/>
      <c r="C66" s="75"/>
      <c r="D66" s="73">
        <v>0.3</v>
      </c>
      <c r="E66" s="75" t="s">
        <v>55</v>
      </c>
      <c r="F66" s="76">
        <v>0.6</v>
      </c>
      <c r="G66" s="73"/>
      <c r="H66" s="77" t="s">
        <v>49</v>
      </c>
      <c r="I66" s="75" t="s">
        <v>49</v>
      </c>
      <c r="J66" s="75"/>
      <c r="K66" s="75"/>
      <c r="L66" s="73"/>
      <c r="M66" s="75"/>
      <c r="N66" s="75"/>
      <c r="O66" s="75"/>
      <c r="P66" s="75"/>
    </row>
    <row r="67" s="66" customFormat="1" ht="16.5" customHeight="1" spans="1:16">
      <c r="A67" s="74"/>
      <c r="B67" s="75" t="s">
        <v>91</v>
      </c>
      <c r="C67" s="75" t="s">
        <v>88</v>
      </c>
      <c r="D67" s="73">
        <v>0.3</v>
      </c>
      <c r="E67" s="75" t="s">
        <v>52</v>
      </c>
      <c r="F67" s="76">
        <v>0.4</v>
      </c>
      <c r="G67" s="73">
        <f>D67*F67</f>
        <v>0.12</v>
      </c>
      <c r="H67" s="77" t="s">
        <v>89</v>
      </c>
      <c r="I67" s="75" t="s">
        <v>41</v>
      </c>
      <c r="J67" s="75"/>
      <c r="K67" s="75"/>
      <c r="L67" s="73"/>
      <c r="M67" s="73">
        <f>G67</f>
        <v>0.12</v>
      </c>
      <c r="N67" s="75"/>
      <c r="O67" s="75"/>
      <c r="P67" s="75"/>
    </row>
    <row r="68" s="66" customFormat="1" ht="16.5" spans="1:16">
      <c r="A68" s="74"/>
      <c r="B68" s="75"/>
      <c r="C68" s="75"/>
      <c r="D68" s="73">
        <v>0.3</v>
      </c>
      <c r="E68" s="75" t="s">
        <v>53</v>
      </c>
      <c r="F68" s="76" t="s">
        <v>56</v>
      </c>
      <c r="G68" s="76" t="s">
        <v>56</v>
      </c>
      <c r="H68" s="76" t="s">
        <v>56</v>
      </c>
      <c r="I68" s="76" t="s">
        <v>56</v>
      </c>
      <c r="J68" s="76"/>
      <c r="K68" s="75"/>
      <c r="L68" s="73"/>
      <c r="M68" s="73" t="str">
        <f>G68</f>
        <v>/</v>
      </c>
      <c r="N68" s="75"/>
      <c r="O68" s="75"/>
      <c r="P68" s="75"/>
    </row>
    <row r="69" s="66" customFormat="1" ht="16.5" spans="1:16">
      <c r="A69" s="74"/>
      <c r="B69" s="75"/>
      <c r="C69" s="75"/>
      <c r="D69" s="73">
        <v>0.3</v>
      </c>
      <c r="E69" s="75" t="s">
        <v>55</v>
      </c>
      <c r="F69" s="76">
        <v>0.6</v>
      </c>
      <c r="G69" s="73"/>
      <c r="H69" s="77" t="s">
        <v>49</v>
      </c>
      <c r="I69" s="75" t="s">
        <v>49</v>
      </c>
      <c r="J69" s="75"/>
      <c r="K69" s="75"/>
      <c r="L69" s="73"/>
      <c r="M69" s="75"/>
      <c r="N69" s="75"/>
      <c r="O69" s="75"/>
      <c r="P69" s="75"/>
    </row>
    <row r="70" s="66" customFormat="1" ht="16.5" customHeight="1" spans="1:16">
      <c r="A70" s="74"/>
      <c r="B70" s="75" t="s">
        <v>92</v>
      </c>
      <c r="C70" s="75" t="s">
        <v>93</v>
      </c>
      <c r="D70" s="73">
        <v>28.8</v>
      </c>
      <c r="E70" s="75" t="s">
        <v>52</v>
      </c>
      <c r="F70" s="76">
        <v>0.2</v>
      </c>
      <c r="G70" s="73">
        <f>D70*F70</f>
        <v>5.76</v>
      </c>
      <c r="H70" s="77" t="s">
        <v>94</v>
      </c>
      <c r="I70" s="75" t="s">
        <v>41</v>
      </c>
      <c r="J70" s="75"/>
      <c r="K70" s="75"/>
      <c r="L70" s="73"/>
      <c r="M70" s="73">
        <f>G70</f>
        <v>5.76</v>
      </c>
      <c r="N70" s="75"/>
      <c r="O70" s="75"/>
      <c r="P70" s="75"/>
    </row>
    <row r="71" s="66" customFormat="1" ht="16.5" spans="1:16">
      <c r="A71" s="74"/>
      <c r="B71" s="75"/>
      <c r="C71" s="75"/>
      <c r="D71" s="73">
        <v>28.8</v>
      </c>
      <c r="E71" s="75" t="s">
        <v>53</v>
      </c>
      <c r="F71" s="76">
        <v>0.1</v>
      </c>
      <c r="G71" s="73">
        <f t="shared" ref="G71:G72" si="15">D71*F71</f>
        <v>2.88</v>
      </c>
      <c r="H71" s="76" t="s">
        <v>49</v>
      </c>
      <c r="I71" s="75" t="s">
        <v>49</v>
      </c>
      <c r="J71" s="76"/>
      <c r="K71" s="75"/>
      <c r="L71" s="73"/>
      <c r="M71" s="73">
        <f>G71</f>
        <v>2.88</v>
      </c>
      <c r="N71" s="75"/>
      <c r="O71" s="75"/>
      <c r="P71" s="75"/>
    </row>
    <row r="72" s="66" customFormat="1" ht="16.5" spans="1:16">
      <c r="A72" s="74"/>
      <c r="B72" s="75"/>
      <c r="C72" s="75"/>
      <c r="D72" s="73">
        <v>28.8</v>
      </c>
      <c r="E72" s="75" t="s">
        <v>55</v>
      </c>
      <c r="F72" s="76">
        <v>0.7</v>
      </c>
      <c r="G72" s="73">
        <f t="shared" si="15"/>
        <v>20.16</v>
      </c>
      <c r="H72" s="77" t="s">
        <v>49</v>
      </c>
      <c r="I72" s="75" t="s">
        <v>49</v>
      </c>
      <c r="J72" s="75"/>
      <c r="K72" s="75"/>
      <c r="L72" s="73"/>
      <c r="M72" s="75"/>
      <c r="N72" s="75"/>
      <c r="O72" s="75"/>
      <c r="P72" s="75"/>
    </row>
    <row r="73" s="66" customFormat="1" ht="16.5" customHeight="1" spans="1:16">
      <c r="A73" s="74"/>
      <c r="B73" s="75" t="s">
        <v>95</v>
      </c>
      <c r="C73" s="75" t="s">
        <v>96</v>
      </c>
      <c r="D73" s="73">
        <v>0.1</v>
      </c>
      <c r="E73" s="75" t="s">
        <v>97</v>
      </c>
      <c r="F73" s="76">
        <v>0.333</v>
      </c>
      <c r="G73" s="73">
        <f t="shared" ref="G73:G81" si="16">D73*F73</f>
        <v>0.0333</v>
      </c>
      <c r="H73" s="77" t="s">
        <v>98</v>
      </c>
      <c r="I73" s="75" t="s">
        <v>45</v>
      </c>
      <c r="J73" s="76" t="s">
        <v>46</v>
      </c>
      <c r="K73" s="76">
        <v>0.99</v>
      </c>
      <c r="L73" s="73">
        <f t="shared" ref="L73:L81" si="17">G73</f>
        <v>0.0333</v>
      </c>
      <c r="M73" s="73">
        <f t="shared" ref="M73:M81" si="18">G73</f>
        <v>0.0333</v>
      </c>
      <c r="N73" s="75"/>
      <c r="O73" s="75">
        <f t="shared" ref="O73:O81" si="19">L73*K73</f>
        <v>0.032967</v>
      </c>
      <c r="P73" s="75">
        <f t="shared" ref="P73:P81" si="20">L73*1%</f>
        <v>0.000333</v>
      </c>
    </row>
    <row r="74" s="66" customFormat="1" ht="16.5" spans="1:16">
      <c r="A74" s="74"/>
      <c r="B74" s="75"/>
      <c r="C74" s="75"/>
      <c r="D74" s="73">
        <v>0.1</v>
      </c>
      <c r="E74" s="75" t="s">
        <v>99</v>
      </c>
      <c r="F74" s="76">
        <v>0.333</v>
      </c>
      <c r="G74" s="73">
        <f t="shared" si="16"/>
        <v>0.0333</v>
      </c>
      <c r="H74" s="77" t="s">
        <v>100</v>
      </c>
      <c r="I74" s="75" t="s">
        <v>45</v>
      </c>
      <c r="J74" s="76" t="s">
        <v>46</v>
      </c>
      <c r="K74" s="76">
        <v>0.99</v>
      </c>
      <c r="L74" s="73">
        <f t="shared" si="17"/>
        <v>0.0333</v>
      </c>
      <c r="M74" s="73">
        <f t="shared" si="18"/>
        <v>0.0333</v>
      </c>
      <c r="N74" s="75"/>
      <c r="O74" s="75">
        <f t="shared" si="19"/>
        <v>0.032967</v>
      </c>
      <c r="P74" s="75">
        <f t="shared" si="20"/>
        <v>0.000333</v>
      </c>
    </row>
    <row r="75" s="66" customFormat="1" ht="16.5" spans="1:16">
      <c r="A75" s="74"/>
      <c r="B75" s="75"/>
      <c r="C75" s="75"/>
      <c r="D75" s="73">
        <v>0.1</v>
      </c>
      <c r="E75" s="75" t="s">
        <v>101</v>
      </c>
      <c r="F75" s="76">
        <v>0.333</v>
      </c>
      <c r="G75" s="73">
        <f t="shared" si="16"/>
        <v>0.0333</v>
      </c>
      <c r="H75" s="77" t="s">
        <v>102</v>
      </c>
      <c r="I75" s="75" t="s">
        <v>45</v>
      </c>
      <c r="J75" s="76" t="s">
        <v>46</v>
      </c>
      <c r="K75" s="76">
        <v>0.99</v>
      </c>
      <c r="L75" s="73">
        <f t="shared" si="17"/>
        <v>0.0333</v>
      </c>
      <c r="M75" s="73">
        <f t="shared" si="18"/>
        <v>0.0333</v>
      </c>
      <c r="N75" s="75"/>
      <c r="O75" s="75">
        <f t="shared" si="19"/>
        <v>0.032967</v>
      </c>
      <c r="P75" s="75">
        <f t="shared" si="20"/>
        <v>0.000333</v>
      </c>
    </row>
    <row r="76" s="66" customFormat="1" ht="16.5" customHeight="1" spans="1:16">
      <c r="A76" s="74"/>
      <c r="B76" s="75" t="s">
        <v>103</v>
      </c>
      <c r="C76" s="75" t="s">
        <v>104</v>
      </c>
      <c r="D76" s="73">
        <v>0.1</v>
      </c>
      <c r="E76" s="75" t="s">
        <v>97</v>
      </c>
      <c r="F76" s="76">
        <v>0.333</v>
      </c>
      <c r="G76" s="73">
        <f t="shared" si="16"/>
        <v>0.0333</v>
      </c>
      <c r="H76" s="77" t="s">
        <v>98</v>
      </c>
      <c r="I76" s="75" t="s">
        <v>45</v>
      </c>
      <c r="J76" s="76" t="s">
        <v>46</v>
      </c>
      <c r="K76" s="76">
        <v>0.99</v>
      </c>
      <c r="L76" s="73">
        <f t="shared" si="17"/>
        <v>0.0333</v>
      </c>
      <c r="M76" s="73">
        <f t="shared" si="18"/>
        <v>0.0333</v>
      </c>
      <c r="N76" s="75"/>
      <c r="O76" s="75">
        <f t="shared" si="19"/>
        <v>0.032967</v>
      </c>
      <c r="P76" s="75">
        <f t="shared" si="20"/>
        <v>0.000333</v>
      </c>
    </row>
    <row r="77" s="66" customFormat="1" ht="16.5" spans="1:16">
      <c r="A77" s="74"/>
      <c r="B77" s="75"/>
      <c r="C77" s="75"/>
      <c r="D77" s="73">
        <v>0.1</v>
      </c>
      <c r="E77" s="75" t="s">
        <v>99</v>
      </c>
      <c r="F77" s="76">
        <v>0.333</v>
      </c>
      <c r="G77" s="73">
        <f t="shared" si="16"/>
        <v>0.0333</v>
      </c>
      <c r="H77" s="77" t="s">
        <v>100</v>
      </c>
      <c r="I77" s="75" t="s">
        <v>45</v>
      </c>
      <c r="J77" s="76" t="s">
        <v>46</v>
      </c>
      <c r="K77" s="76">
        <v>0.99</v>
      </c>
      <c r="L77" s="73">
        <f t="shared" si="17"/>
        <v>0.0333</v>
      </c>
      <c r="M77" s="73">
        <f t="shared" si="18"/>
        <v>0.0333</v>
      </c>
      <c r="N77" s="75"/>
      <c r="O77" s="75">
        <f t="shared" si="19"/>
        <v>0.032967</v>
      </c>
      <c r="P77" s="75">
        <f t="shared" si="20"/>
        <v>0.000333</v>
      </c>
    </row>
    <row r="78" s="66" customFormat="1" ht="16.5" spans="1:16">
      <c r="A78" s="74"/>
      <c r="B78" s="75"/>
      <c r="C78" s="75"/>
      <c r="D78" s="73">
        <v>0.1</v>
      </c>
      <c r="E78" s="75" t="s">
        <v>101</v>
      </c>
      <c r="F78" s="76">
        <v>0.333</v>
      </c>
      <c r="G78" s="73">
        <f t="shared" si="16"/>
        <v>0.0333</v>
      </c>
      <c r="H78" s="77" t="s">
        <v>102</v>
      </c>
      <c r="I78" s="75" t="s">
        <v>45</v>
      </c>
      <c r="J78" s="76" t="s">
        <v>46</v>
      </c>
      <c r="K78" s="76">
        <v>0.99</v>
      </c>
      <c r="L78" s="73">
        <f t="shared" si="17"/>
        <v>0.0333</v>
      </c>
      <c r="M78" s="73">
        <f t="shared" si="18"/>
        <v>0.0333</v>
      </c>
      <c r="N78" s="75"/>
      <c r="O78" s="75">
        <f t="shared" si="19"/>
        <v>0.032967</v>
      </c>
      <c r="P78" s="75">
        <f t="shared" si="20"/>
        <v>0.000333</v>
      </c>
    </row>
    <row r="79" s="66" customFormat="1" ht="16.5" customHeight="1" spans="1:16">
      <c r="A79" s="74"/>
      <c r="B79" s="75" t="s">
        <v>105</v>
      </c>
      <c r="C79" s="75" t="s">
        <v>106</v>
      </c>
      <c r="D79" s="73">
        <v>0.1</v>
      </c>
      <c r="E79" s="75" t="s">
        <v>97</v>
      </c>
      <c r="F79" s="76">
        <v>0.333</v>
      </c>
      <c r="G79" s="73">
        <f t="shared" si="16"/>
        <v>0.0333</v>
      </c>
      <c r="H79" s="77" t="s">
        <v>98</v>
      </c>
      <c r="I79" s="75" t="s">
        <v>45</v>
      </c>
      <c r="J79" s="76" t="s">
        <v>46</v>
      </c>
      <c r="K79" s="76">
        <v>0.99</v>
      </c>
      <c r="L79" s="73">
        <f t="shared" si="17"/>
        <v>0.0333</v>
      </c>
      <c r="M79" s="73">
        <f t="shared" si="18"/>
        <v>0.0333</v>
      </c>
      <c r="N79" s="75"/>
      <c r="O79" s="75">
        <f t="shared" si="19"/>
        <v>0.032967</v>
      </c>
      <c r="P79" s="75">
        <f t="shared" si="20"/>
        <v>0.000333</v>
      </c>
    </row>
    <row r="80" s="66" customFormat="1" ht="16.5" spans="1:16">
      <c r="A80" s="74"/>
      <c r="B80" s="75"/>
      <c r="C80" s="75"/>
      <c r="D80" s="73">
        <v>0.1</v>
      </c>
      <c r="E80" s="75" t="s">
        <v>99</v>
      </c>
      <c r="F80" s="76">
        <v>0.333</v>
      </c>
      <c r="G80" s="73">
        <f t="shared" si="16"/>
        <v>0.0333</v>
      </c>
      <c r="H80" s="77" t="s">
        <v>100</v>
      </c>
      <c r="I80" s="75" t="s">
        <v>45</v>
      </c>
      <c r="J80" s="76" t="s">
        <v>46</v>
      </c>
      <c r="K80" s="76">
        <v>0.99</v>
      </c>
      <c r="L80" s="73">
        <f t="shared" si="17"/>
        <v>0.0333</v>
      </c>
      <c r="M80" s="73">
        <f t="shared" si="18"/>
        <v>0.0333</v>
      </c>
      <c r="N80" s="75"/>
      <c r="O80" s="75">
        <f t="shared" si="19"/>
        <v>0.032967</v>
      </c>
      <c r="P80" s="75">
        <f t="shared" si="20"/>
        <v>0.000333</v>
      </c>
    </row>
    <row r="81" s="66" customFormat="1" ht="16.5" spans="1:16">
      <c r="A81" s="74"/>
      <c r="B81" s="75"/>
      <c r="C81" s="75"/>
      <c r="D81" s="73">
        <v>0.1</v>
      </c>
      <c r="E81" s="75" t="s">
        <v>101</v>
      </c>
      <c r="F81" s="76">
        <v>0.333</v>
      </c>
      <c r="G81" s="73">
        <f t="shared" si="16"/>
        <v>0.0333</v>
      </c>
      <c r="H81" s="77" t="s">
        <v>102</v>
      </c>
      <c r="I81" s="75" t="s">
        <v>45</v>
      </c>
      <c r="J81" s="76" t="s">
        <v>46</v>
      </c>
      <c r="K81" s="76">
        <v>0.99</v>
      </c>
      <c r="L81" s="73">
        <f t="shared" si="17"/>
        <v>0.0333</v>
      </c>
      <c r="M81" s="73">
        <f t="shared" si="18"/>
        <v>0.0333</v>
      </c>
      <c r="N81" s="75"/>
      <c r="O81" s="75">
        <f t="shared" si="19"/>
        <v>0.032967</v>
      </c>
      <c r="P81" s="75">
        <f t="shared" si="20"/>
        <v>0.000333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I1:I81" etc:filterBottomFollowUsedRange="0">
    <extLst/>
  </autoFilter>
  <mergeCells count="53">
    <mergeCell ref="A3:A81"/>
    <mergeCell ref="B3:B6"/>
    <mergeCell ref="B7:B9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79:B81"/>
    <mergeCell ref="C3:C6"/>
    <mergeCell ref="C7:C9"/>
    <mergeCell ref="C10:C12"/>
    <mergeCell ref="C13:C15"/>
    <mergeCell ref="C16:C18"/>
    <mergeCell ref="C19:C21"/>
    <mergeCell ref="C22:C24"/>
    <mergeCell ref="C25:C27"/>
    <mergeCell ref="C28:C30"/>
    <mergeCell ref="C31:C33"/>
    <mergeCell ref="C34:C36"/>
    <mergeCell ref="C37:C39"/>
    <mergeCell ref="C40:C42"/>
    <mergeCell ref="C43:C45"/>
    <mergeCell ref="C46:C48"/>
    <mergeCell ref="C49:C51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workbookViewId="0">
      <selection activeCell="K19" sqref="K19"/>
    </sheetView>
  </sheetViews>
  <sheetFormatPr defaultColWidth="9" defaultRowHeight="14.25"/>
  <cols>
    <col min="1" max="1" width="6.625" style="53" customWidth="1"/>
    <col min="2" max="2" width="9.25" style="53" customWidth="1"/>
    <col min="3" max="3" width="9.625" style="53" customWidth="1"/>
    <col min="4" max="4" width="10.5" style="53"/>
    <col min="5" max="5" width="12.375" style="53" customWidth="1"/>
    <col min="6" max="6" width="10.5" style="53" customWidth="1"/>
    <col min="7" max="7" width="9.625" style="53" customWidth="1"/>
    <col min="8" max="8" width="9.375" style="53" customWidth="1"/>
    <col min="9" max="9" width="7.375" style="53" customWidth="1"/>
    <col min="10" max="10" width="10" style="53" customWidth="1"/>
    <col min="11" max="11" width="14.625" style="53" customWidth="1"/>
    <col min="12" max="12" width="16" style="53" customWidth="1"/>
    <col min="13" max="16384" width="9" style="53"/>
  </cols>
  <sheetData>
    <row r="1" ht="27" spans="1:12">
      <c r="A1" s="54" t="s">
        <v>107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ht="57" spans="1:12">
      <c r="A2" s="55" t="s">
        <v>108</v>
      </c>
      <c r="B2" s="55" t="s">
        <v>109</v>
      </c>
      <c r="C2" s="55" t="s">
        <v>110</v>
      </c>
      <c r="D2" s="55" t="s">
        <v>111</v>
      </c>
      <c r="E2" s="55" t="s">
        <v>112</v>
      </c>
      <c r="F2" s="55" t="s">
        <v>113</v>
      </c>
      <c r="G2" s="55" t="s">
        <v>114</v>
      </c>
      <c r="H2" s="55" t="s">
        <v>115</v>
      </c>
      <c r="I2" s="55" t="s">
        <v>116</v>
      </c>
      <c r="J2" s="56" t="s">
        <v>117</v>
      </c>
      <c r="K2" s="56" t="s">
        <v>118</v>
      </c>
      <c r="L2" s="56" t="s">
        <v>119</v>
      </c>
    </row>
    <row r="3" ht="15.75" spans="1:12">
      <c r="A3" s="56"/>
      <c r="B3" s="56" t="e">
        <f>#REF!</f>
        <v>#REF!</v>
      </c>
      <c r="C3" s="57" t="e">
        <f>#REF!</f>
        <v>#REF!</v>
      </c>
      <c r="D3" s="57" t="e">
        <f>#REF!</f>
        <v>#REF!</v>
      </c>
      <c r="E3" s="57" t="e">
        <f>#REF!</f>
        <v>#REF!</v>
      </c>
      <c r="F3" s="58" t="e">
        <f>C3/B3</f>
        <v>#REF!</v>
      </c>
      <c r="G3" s="58" t="e">
        <f>(E3+C3)/(E3+B3)</f>
        <v>#REF!</v>
      </c>
      <c r="H3" s="59" t="s">
        <v>120</v>
      </c>
      <c r="I3" s="60">
        <v>0</v>
      </c>
      <c r="J3" s="61" t="e">
        <f>D3/B3*(B8/2+B7)+C3/B3*B6</f>
        <v>#REF!</v>
      </c>
      <c r="K3" s="62" t="e">
        <f>B3*J3*0.000000001</f>
        <v>#REF!</v>
      </c>
      <c r="L3" s="62" t="e">
        <f>D3*0.000000001</f>
        <v>#REF!</v>
      </c>
    </row>
    <row r="4" spans="1:12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</row>
    <row r="5" spans="1:12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</row>
    <row r="6" spans="1:12">
      <c r="A6" s="56" t="s">
        <v>121</v>
      </c>
      <c r="B6" s="56">
        <v>24</v>
      </c>
      <c r="C6" s="56" t="s">
        <v>122</v>
      </c>
      <c r="D6" s="56"/>
      <c r="E6" s="56"/>
      <c r="F6" s="56"/>
      <c r="G6" s="56"/>
      <c r="H6" s="56"/>
      <c r="I6" s="56"/>
      <c r="J6" s="56"/>
      <c r="K6" s="56"/>
      <c r="L6" s="56"/>
    </row>
    <row r="7" spans="1:12">
      <c r="A7" s="56" t="s">
        <v>123</v>
      </c>
      <c r="B7" s="56">
        <v>24</v>
      </c>
      <c r="C7" s="56" t="s">
        <v>122</v>
      </c>
      <c r="D7" s="56"/>
      <c r="E7" s="56"/>
      <c r="F7" s="56"/>
      <c r="G7" s="56"/>
      <c r="H7" s="56"/>
      <c r="I7" s="56"/>
      <c r="J7" s="56"/>
      <c r="K7" s="56"/>
      <c r="L7" s="56"/>
    </row>
    <row r="8" spans="1:12">
      <c r="A8" s="56" t="s">
        <v>124</v>
      </c>
      <c r="B8" s="56">
        <v>8760</v>
      </c>
      <c r="C8" s="56" t="s">
        <v>122</v>
      </c>
      <c r="D8" s="56"/>
      <c r="E8" s="56"/>
      <c r="F8" s="56"/>
      <c r="G8" s="56"/>
      <c r="H8" s="56"/>
      <c r="I8" s="56"/>
      <c r="J8" s="56"/>
      <c r="K8" s="56"/>
      <c r="L8" s="56"/>
    </row>
    <row r="10" ht="15.75" spans="1:12">
      <c r="A10" s="63" t="s">
        <v>125</v>
      </c>
    </row>
    <row r="11" ht="15.75" spans="1:12">
      <c r="A11" s="63" t="s">
        <v>126</v>
      </c>
    </row>
    <row r="12" ht="15.75" spans="1:12">
      <c r="A12" s="63" t="s">
        <v>127</v>
      </c>
    </row>
    <row r="16" ht="21" customHeight="1"/>
    <row r="18" spans="5:11">
      <c r="G18" s="64"/>
      <c r="H18" s="64"/>
      <c r="I18" s="64"/>
      <c r="J18" s="64"/>
      <c r="K18" s="64"/>
    </row>
    <row r="20" spans="5:11">
      <c r="E20" s="64"/>
      <c r="F20" s="64"/>
      <c r="G20" s="64"/>
      <c r="H20" s="64"/>
      <c r="I20" s="64"/>
    </row>
    <row r="27" spans="5:11">
      <c r="F27" s="64"/>
      <c r="G27" s="64"/>
      <c r="H27" s="64"/>
      <c r="I27" s="64"/>
      <c r="J27" s="64"/>
    </row>
  </sheetData>
  <mergeCells count="1">
    <mergeCell ref="A1:L1"/>
  </mergeCells>
  <hyperlinks>
    <hyperlink ref="I2" r:id="rId2" display="SIL@HFT=0"/>
  </hyperlink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72"/>
  <sheetViews>
    <sheetView zoomScale="70" zoomScaleNormal="70" topLeftCell="C45" workbookViewId="0">
      <selection activeCell="S56" sqref="S56"/>
    </sheetView>
  </sheetViews>
  <sheetFormatPr defaultColWidth="9" defaultRowHeight="20.1" customHeight="1"/>
  <cols>
    <col min="2" max="2" width="15.75" customWidth="1"/>
    <col min="3" max="3" width="14" customWidth="1"/>
    <col min="4" max="4" width="12.875" customWidth="1"/>
    <col min="5" max="5" width="17" customWidth="1"/>
    <col min="6" max="6" width="17.375" style="30" customWidth="1"/>
    <col min="7" max="7" width="13" customWidth="1"/>
    <col min="8" max="8" width="22.5" customWidth="1"/>
    <col min="9" max="9" width="17.25" customWidth="1"/>
    <col min="10" max="10" width="12.625"/>
    <col min="11" max="11" width="14" customWidth="1"/>
    <col min="12" max="12" width="14.375" customWidth="1"/>
    <col min="13" max="13" width="12.625"/>
  </cols>
  <sheetData>
    <row r="1" s="29" customFormat="1" ht="36" customHeight="1" spans="1:13">
      <c r="A1" s="31" t="s">
        <v>7</v>
      </c>
      <c r="B1" s="31" t="s">
        <v>22</v>
      </c>
      <c r="C1" s="31" t="s">
        <v>128</v>
      </c>
      <c r="D1" s="31" t="s">
        <v>129</v>
      </c>
      <c r="E1" s="31" t="s">
        <v>130</v>
      </c>
      <c r="F1" s="32" t="s">
        <v>131</v>
      </c>
      <c r="G1" s="31" t="s">
        <v>132</v>
      </c>
      <c r="H1" s="31" t="s">
        <v>24</v>
      </c>
      <c r="I1" s="31" t="s">
        <v>133</v>
      </c>
      <c r="J1" s="33" t="s">
        <v>134</v>
      </c>
      <c r="K1" s="33"/>
      <c r="L1" s="33"/>
      <c r="M1" s="33"/>
    </row>
    <row r="2" s="29" customFormat="1" ht="36" customHeight="1" spans="1:13">
      <c r="A2" s="34">
        <v>1</v>
      </c>
      <c r="B2" s="34" t="s">
        <v>135</v>
      </c>
      <c r="C2" s="34" t="s">
        <v>136</v>
      </c>
      <c r="D2" s="35" t="s">
        <v>137</v>
      </c>
      <c r="E2" s="34" t="s">
        <v>138</v>
      </c>
      <c r="F2" s="35"/>
      <c r="G2" s="34">
        <v>0.1</v>
      </c>
      <c r="H2" s="36" t="s">
        <v>97</v>
      </c>
      <c r="I2" s="37">
        <v>0.3333</v>
      </c>
      <c r="J2" s="38"/>
      <c r="K2" s="38"/>
      <c r="L2" s="38"/>
      <c r="M2" s="38"/>
    </row>
    <row r="3" s="29" customFormat="1" ht="36" customHeight="1" spans="1:13">
      <c r="A3" s="34"/>
      <c r="B3" s="34"/>
      <c r="C3" s="34"/>
      <c r="D3" s="35"/>
      <c r="E3" s="34"/>
      <c r="F3" s="35"/>
      <c r="G3" s="34"/>
      <c r="H3" s="36" t="s">
        <v>139</v>
      </c>
      <c r="I3" s="37">
        <v>0.3333</v>
      </c>
      <c r="J3" s="38"/>
      <c r="K3" s="38"/>
      <c r="L3" s="38"/>
      <c r="M3" s="38"/>
    </row>
    <row r="4" s="29" customFormat="1" ht="36" customHeight="1" spans="1:13">
      <c r="A4" s="34"/>
      <c r="B4" s="34"/>
      <c r="C4" s="34"/>
      <c r="D4" s="35"/>
      <c r="E4" s="34"/>
      <c r="F4" s="35"/>
      <c r="G4" s="34"/>
      <c r="H4" s="36" t="s">
        <v>101</v>
      </c>
      <c r="I4" s="37">
        <v>0.3333</v>
      </c>
      <c r="J4" s="38"/>
      <c r="K4" s="38"/>
      <c r="L4" s="38"/>
      <c r="M4" s="38"/>
    </row>
    <row r="5" customHeight="1" spans="1:13">
      <c r="A5" s="34">
        <v>2</v>
      </c>
      <c r="B5" s="34" t="s">
        <v>140</v>
      </c>
      <c r="C5" s="34" t="s">
        <v>141</v>
      </c>
      <c r="D5" s="34" t="s">
        <v>142</v>
      </c>
      <c r="E5" s="34" t="s">
        <v>143</v>
      </c>
      <c r="F5" s="39" t="s">
        <v>144</v>
      </c>
      <c r="G5" s="34">
        <v>2.4</v>
      </c>
      <c r="H5" s="36" t="s">
        <v>145</v>
      </c>
      <c r="I5" s="37">
        <v>0.3</v>
      </c>
      <c r="J5" s="40"/>
      <c r="K5" s="40"/>
      <c r="L5" s="40"/>
      <c r="M5" s="40"/>
    </row>
    <row r="6" customHeight="1" spans="1:13">
      <c r="A6" s="34"/>
      <c r="B6" s="34"/>
      <c r="C6" s="34"/>
      <c r="D6" s="34"/>
      <c r="E6" s="34"/>
      <c r="F6" s="35"/>
      <c r="G6" s="34"/>
      <c r="H6" s="36" t="s">
        <v>146</v>
      </c>
      <c r="I6" s="37">
        <v>0.2</v>
      </c>
      <c r="J6" s="40"/>
      <c r="K6" s="40"/>
      <c r="L6" s="40"/>
      <c r="M6" s="40"/>
    </row>
    <row r="7" customHeight="1" spans="1:13">
      <c r="A7" s="34"/>
      <c r="B7" s="34"/>
      <c r="C7" s="34"/>
      <c r="D7" s="34"/>
      <c r="E7" s="34"/>
      <c r="F7" s="35"/>
      <c r="G7" s="34"/>
      <c r="H7" s="36" t="s">
        <v>147</v>
      </c>
      <c r="I7" s="37">
        <v>0.2</v>
      </c>
      <c r="J7" s="40"/>
      <c r="K7" s="40"/>
      <c r="L7" s="40"/>
      <c r="M7" s="40"/>
    </row>
    <row r="8" customHeight="1" spans="1:13">
      <c r="A8" s="34"/>
      <c r="B8" s="34"/>
      <c r="C8" s="34"/>
      <c r="D8" s="34"/>
      <c r="E8" s="34"/>
      <c r="F8" s="35"/>
      <c r="G8" s="34"/>
      <c r="H8" s="36" t="s">
        <v>148</v>
      </c>
      <c r="I8" s="37">
        <v>0.3</v>
      </c>
      <c r="J8" s="40"/>
      <c r="K8" s="40"/>
      <c r="L8" s="40"/>
      <c r="M8" s="40"/>
    </row>
    <row r="9" customHeight="1" spans="1:13">
      <c r="A9" s="34">
        <v>3</v>
      </c>
      <c r="B9" s="35" t="s">
        <v>149</v>
      </c>
      <c r="C9" s="34" t="s">
        <v>150</v>
      </c>
      <c r="D9" s="34" t="s">
        <v>151</v>
      </c>
      <c r="E9" s="34" t="s">
        <v>152</v>
      </c>
      <c r="F9" s="39" t="s">
        <v>153</v>
      </c>
      <c r="G9" s="34">
        <v>2.1</v>
      </c>
      <c r="H9" s="41"/>
      <c r="I9" s="41"/>
      <c r="J9" s="40"/>
      <c r="K9" s="40"/>
      <c r="L9" s="40"/>
      <c r="M9" s="40"/>
    </row>
    <row r="10" customHeight="1" spans="1:13">
      <c r="A10" s="34"/>
      <c r="B10" s="35"/>
      <c r="C10" s="34"/>
      <c r="D10" s="34"/>
      <c r="E10" s="34"/>
      <c r="F10" s="35"/>
      <c r="G10" s="34"/>
      <c r="H10" s="41"/>
      <c r="I10" s="41"/>
      <c r="J10" s="40"/>
      <c r="K10" s="40"/>
      <c r="L10" s="40"/>
      <c r="M10" s="40"/>
    </row>
    <row r="11" customHeight="1" spans="1:13">
      <c r="A11" s="34"/>
      <c r="B11" s="35"/>
      <c r="C11" s="34"/>
      <c r="D11" s="34"/>
      <c r="E11" s="34"/>
      <c r="F11" s="35"/>
      <c r="G11" s="34"/>
      <c r="H11" s="41"/>
      <c r="I11" s="41"/>
      <c r="J11" s="40"/>
      <c r="K11" s="40"/>
      <c r="L11" s="40"/>
      <c r="M11" s="40"/>
    </row>
    <row r="12" customHeight="1" spans="1:13">
      <c r="A12" s="34"/>
      <c r="B12" s="35"/>
      <c r="C12" s="34"/>
      <c r="D12" s="34"/>
      <c r="E12" s="34"/>
      <c r="F12" s="35"/>
      <c r="G12" s="34"/>
      <c r="H12" s="41"/>
      <c r="I12" s="41"/>
      <c r="J12" s="40"/>
      <c r="K12" s="40"/>
      <c r="L12" s="40"/>
      <c r="M12" s="40"/>
    </row>
    <row r="13" customHeight="1" spans="1:13">
      <c r="A13" s="34">
        <v>4</v>
      </c>
      <c r="B13" s="34" t="s">
        <v>154</v>
      </c>
      <c r="C13" s="34" t="s">
        <v>136</v>
      </c>
      <c r="D13" s="34" t="s">
        <v>155</v>
      </c>
      <c r="E13" s="35" t="s">
        <v>156</v>
      </c>
      <c r="F13" s="35"/>
      <c r="G13" s="34">
        <v>10.17</v>
      </c>
      <c r="H13" s="36" t="s">
        <v>97</v>
      </c>
      <c r="I13" s="37">
        <v>0.3333</v>
      </c>
    </row>
    <row r="14" customHeight="1" spans="1:13">
      <c r="A14" s="34"/>
      <c r="B14" s="34"/>
      <c r="C14" s="34"/>
      <c r="D14" s="34"/>
      <c r="E14" s="35"/>
      <c r="F14" s="35"/>
      <c r="G14" s="34"/>
      <c r="H14" s="36" t="s">
        <v>139</v>
      </c>
      <c r="I14" s="37">
        <v>0.3333</v>
      </c>
    </row>
    <row r="15" customHeight="1" spans="1:13">
      <c r="A15" s="34"/>
      <c r="B15" s="34"/>
      <c r="C15" s="34"/>
      <c r="D15" s="34"/>
      <c r="E15" s="35"/>
      <c r="F15" s="35"/>
      <c r="G15" s="34"/>
      <c r="H15" s="36" t="s">
        <v>101</v>
      </c>
      <c r="I15" s="37">
        <v>0.3333</v>
      </c>
    </row>
    <row r="16" customHeight="1" spans="1:13">
      <c r="A16" s="34">
        <v>5</v>
      </c>
      <c r="B16" s="34" t="s">
        <v>157</v>
      </c>
      <c r="C16" s="34" t="s">
        <v>158</v>
      </c>
      <c r="D16" s="34" t="s">
        <v>159</v>
      </c>
      <c r="E16" s="34" t="s">
        <v>138</v>
      </c>
      <c r="F16" s="42" t="s">
        <v>160</v>
      </c>
      <c r="G16" s="34">
        <v>0.1</v>
      </c>
      <c r="H16" s="36" t="s">
        <v>161</v>
      </c>
      <c r="I16" s="37">
        <v>0.2</v>
      </c>
      <c r="J16" s="40"/>
      <c r="K16" s="40"/>
      <c r="L16" s="40"/>
      <c r="M16" s="40"/>
    </row>
    <row r="17" customHeight="1" spans="1:13">
      <c r="A17" s="34"/>
      <c r="B17" s="34"/>
      <c r="C17" s="34"/>
      <c r="D17" s="34"/>
      <c r="E17" s="34"/>
      <c r="F17" s="35"/>
      <c r="G17" s="34"/>
      <c r="H17" s="36" t="s">
        <v>162</v>
      </c>
      <c r="I17" s="37">
        <v>0.2</v>
      </c>
      <c r="J17" s="40"/>
      <c r="K17" s="40"/>
      <c r="L17" s="40"/>
      <c r="M17" s="40"/>
    </row>
    <row r="18" customHeight="1" spans="1:13">
      <c r="A18" s="34"/>
      <c r="B18" s="34"/>
      <c r="C18" s="34"/>
      <c r="D18" s="34"/>
      <c r="E18" s="34"/>
      <c r="F18" s="35"/>
      <c r="G18" s="34"/>
      <c r="H18" s="36" t="s">
        <v>163</v>
      </c>
      <c r="I18" s="37">
        <v>0.2</v>
      </c>
      <c r="J18" s="40"/>
      <c r="K18" s="40"/>
      <c r="L18" s="40"/>
      <c r="M18" s="40"/>
    </row>
    <row r="19" customHeight="1" spans="1:13">
      <c r="A19" s="34"/>
      <c r="B19" s="34"/>
      <c r="C19" s="34"/>
      <c r="D19" s="34"/>
      <c r="E19" s="34"/>
      <c r="F19" s="35"/>
      <c r="G19" s="34"/>
      <c r="H19" s="36" t="s">
        <v>164</v>
      </c>
      <c r="I19" s="37">
        <v>0.2</v>
      </c>
      <c r="J19" s="40"/>
      <c r="K19" s="40"/>
      <c r="L19" s="40"/>
      <c r="M19" s="40"/>
    </row>
    <row r="20" customHeight="1" spans="1:13">
      <c r="A20" s="34"/>
      <c r="B20" s="34"/>
      <c r="C20" s="34"/>
      <c r="D20" s="34"/>
      <c r="E20" s="34"/>
      <c r="F20" s="35"/>
      <c r="G20" s="34"/>
      <c r="H20" s="36" t="s">
        <v>165</v>
      </c>
      <c r="I20" s="37">
        <v>0.2</v>
      </c>
      <c r="J20" s="40"/>
      <c r="K20" s="40"/>
      <c r="L20" s="40"/>
      <c r="M20" s="40"/>
    </row>
    <row r="21" customHeight="1" spans="1:13">
      <c r="A21" s="43">
        <v>6</v>
      </c>
      <c r="B21" s="43" t="s">
        <v>166</v>
      </c>
      <c r="C21" s="43" t="s">
        <v>167</v>
      </c>
      <c r="D21" s="43" t="s">
        <v>168</v>
      </c>
      <c r="E21" s="43" t="s">
        <v>138</v>
      </c>
      <c r="F21" s="42" t="s">
        <v>169</v>
      </c>
      <c r="G21" s="43">
        <v>0.2</v>
      </c>
      <c r="H21" s="44" t="s">
        <v>170</v>
      </c>
      <c r="I21" s="45">
        <v>0.2</v>
      </c>
      <c r="J21" s="40"/>
      <c r="K21" s="40"/>
      <c r="L21" s="40"/>
      <c r="M21" s="40"/>
    </row>
    <row r="22" customHeight="1" spans="1:13">
      <c r="A22" s="46"/>
      <c r="B22" s="46"/>
      <c r="C22" s="46"/>
      <c r="D22" s="46"/>
      <c r="E22" s="46"/>
      <c r="F22" s="42"/>
      <c r="G22" s="46"/>
      <c r="H22" s="44" t="s">
        <v>171</v>
      </c>
      <c r="I22" s="45">
        <v>0.2</v>
      </c>
      <c r="J22" s="40"/>
      <c r="K22" s="40"/>
      <c r="L22" s="40"/>
      <c r="M22" s="40"/>
    </row>
    <row r="23" customHeight="1" spans="1:13">
      <c r="A23" s="46"/>
      <c r="B23" s="46"/>
      <c r="C23" s="46"/>
      <c r="D23" s="46"/>
      <c r="E23" s="46"/>
      <c r="F23" s="42"/>
      <c r="G23" s="46"/>
      <c r="H23" s="44" t="s">
        <v>172</v>
      </c>
      <c r="I23" s="45">
        <v>0.2</v>
      </c>
      <c r="J23" s="40"/>
      <c r="K23" s="40"/>
      <c r="L23" s="40"/>
      <c r="M23" s="40"/>
    </row>
    <row r="24" customHeight="1" spans="1:13">
      <c r="A24" s="46"/>
      <c r="B24" s="46"/>
      <c r="C24" s="46"/>
      <c r="D24" s="46"/>
      <c r="E24" s="46"/>
      <c r="F24" s="42"/>
      <c r="G24" s="46"/>
      <c r="H24" s="44" t="s">
        <v>173</v>
      </c>
      <c r="I24" s="45">
        <v>0.2</v>
      </c>
      <c r="J24" s="40"/>
      <c r="K24" s="40"/>
      <c r="L24" s="40"/>
      <c r="M24" s="40"/>
    </row>
    <row r="25" customHeight="1" spans="1:13">
      <c r="A25" s="47"/>
      <c r="B25" s="47"/>
      <c r="C25" s="47"/>
      <c r="D25" s="47"/>
      <c r="E25" s="47"/>
      <c r="F25" s="42"/>
      <c r="G25" s="47"/>
      <c r="H25" s="44" t="s">
        <v>174</v>
      </c>
      <c r="I25" s="45">
        <v>0.2</v>
      </c>
      <c r="J25" s="40"/>
      <c r="K25" s="40"/>
      <c r="L25" s="40"/>
      <c r="M25" s="40"/>
    </row>
    <row r="26" customHeight="1" spans="1:13">
      <c r="A26" s="34">
        <v>7</v>
      </c>
      <c r="B26" s="34" t="s">
        <v>175</v>
      </c>
      <c r="C26" s="34" t="s">
        <v>136</v>
      </c>
      <c r="D26" s="34" t="s">
        <v>176</v>
      </c>
      <c r="E26" s="34" t="s">
        <v>138</v>
      </c>
      <c r="F26" s="42" t="s">
        <v>177</v>
      </c>
      <c r="G26" s="34">
        <v>0.1</v>
      </c>
      <c r="H26" s="36" t="s">
        <v>97</v>
      </c>
      <c r="I26" s="37">
        <v>0.3333</v>
      </c>
      <c r="J26" s="40"/>
      <c r="K26" s="40"/>
      <c r="L26" s="40"/>
      <c r="M26" s="40"/>
    </row>
    <row r="27" customHeight="1" spans="1:13">
      <c r="A27" s="34"/>
      <c r="B27" s="34"/>
      <c r="C27" s="34"/>
      <c r="D27" s="34"/>
      <c r="E27" s="34"/>
      <c r="F27" s="35"/>
      <c r="G27" s="34"/>
      <c r="H27" s="36" t="s">
        <v>139</v>
      </c>
      <c r="I27" s="37">
        <v>0.3333</v>
      </c>
      <c r="J27" s="40"/>
      <c r="K27" s="40"/>
      <c r="L27" s="40"/>
      <c r="M27" s="40"/>
    </row>
    <row r="28" customHeight="1" spans="1:13">
      <c r="A28" s="34"/>
      <c r="B28" s="34"/>
      <c r="C28" s="34"/>
      <c r="D28" s="34"/>
      <c r="E28" s="34"/>
      <c r="F28" s="35"/>
      <c r="G28" s="34"/>
      <c r="H28" s="36" t="s">
        <v>101</v>
      </c>
      <c r="I28" s="37">
        <v>0.3333</v>
      </c>
      <c r="J28" s="40"/>
      <c r="K28" s="40"/>
      <c r="L28" s="40"/>
      <c r="M28" s="40"/>
    </row>
    <row r="29" ht="22.15" customHeight="1" spans="1:13">
      <c r="A29" s="34">
        <v>8</v>
      </c>
      <c r="B29" s="34" t="s">
        <v>178</v>
      </c>
      <c r="C29" s="34" t="s">
        <v>179</v>
      </c>
      <c r="D29" s="34" t="s">
        <v>176</v>
      </c>
      <c r="E29" s="35" t="s">
        <v>180</v>
      </c>
      <c r="F29" s="35"/>
      <c r="G29" s="34">
        <v>9</v>
      </c>
      <c r="H29" s="36" t="s">
        <v>181</v>
      </c>
      <c r="I29" s="37">
        <v>0.3333</v>
      </c>
    </row>
    <row r="30" customHeight="1" spans="1:13">
      <c r="A30" s="34"/>
      <c r="B30" s="34"/>
      <c r="C30" s="34"/>
      <c r="D30" s="34"/>
      <c r="E30" s="34"/>
      <c r="F30" s="35"/>
      <c r="G30" s="34"/>
      <c r="H30" s="36" t="s">
        <v>182</v>
      </c>
      <c r="I30" s="37">
        <v>0.3333</v>
      </c>
    </row>
    <row r="31" customHeight="1" spans="1:13">
      <c r="A31" s="34"/>
      <c r="B31" s="34"/>
      <c r="C31" s="34"/>
      <c r="D31" s="34"/>
      <c r="E31" s="34"/>
      <c r="F31" s="35"/>
      <c r="G31" s="34"/>
      <c r="H31" s="36" t="s">
        <v>183</v>
      </c>
      <c r="I31" s="37">
        <v>0.3333</v>
      </c>
    </row>
    <row r="32" customHeight="1" spans="1:13">
      <c r="A32" s="48"/>
      <c r="F32"/>
    </row>
    <row r="33" customHeight="1" spans="1:13">
      <c r="A33" s="34">
        <v>9</v>
      </c>
      <c r="B33" s="34" t="s">
        <v>184</v>
      </c>
      <c r="C33" s="34" t="s">
        <v>185</v>
      </c>
      <c r="D33" s="34" t="s">
        <v>186</v>
      </c>
      <c r="E33" s="34" t="s">
        <v>187</v>
      </c>
      <c r="F33"/>
    </row>
    <row r="34" customHeight="1" spans="1:13">
      <c r="A34" s="34"/>
      <c r="B34" s="34"/>
      <c r="C34" s="34"/>
      <c r="D34" s="34"/>
      <c r="E34" s="34"/>
      <c r="F34"/>
    </row>
    <row r="35" customHeight="1" spans="1:13">
      <c r="A35" s="34"/>
      <c r="B35" s="34"/>
      <c r="C35" s="34"/>
      <c r="D35" s="34"/>
      <c r="E35" s="34"/>
    </row>
    <row r="36" customHeight="1" spans="1:13">
      <c r="A36" s="34"/>
      <c r="B36" s="34"/>
      <c r="C36" s="34"/>
      <c r="D36" s="34"/>
      <c r="E36" s="34"/>
    </row>
    <row r="37" customHeight="1" spans="1:13">
      <c r="H37" s="49"/>
      <c r="I37" s="49"/>
      <c r="J37" s="49"/>
      <c r="K37" s="50"/>
      <c r="L37" s="49"/>
      <c r="M37" s="49"/>
    </row>
    <row r="38" customHeight="1" spans="1:13">
      <c r="H38" s="49"/>
      <c r="I38" s="34"/>
      <c r="J38" s="34"/>
      <c r="K38" s="41"/>
      <c r="L38" s="34"/>
      <c r="M38" s="34"/>
    </row>
    <row r="39" customHeight="1" spans="1:13">
      <c r="H39" s="49"/>
      <c r="I39" s="34"/>
      <c r="J39" s="34"/>
      <c r="K39" s="41"/>
      <c r="L39" s="34"/>
      <c r="M39" s="34"/>
    </row>
    <row r="40" customHeight="1" spans="1:13">
      <c r="H40" s="49"/>
      <c r="I40" s="34"/>
      <c r="J40" s="34"/>
      <c r="K40" s="41"/>
      <c r="L40" s="34"/>
      <c r="M40" s="34"/>
    </row>
    <row r="41" customHeight="1" spans="1:13">
      <c r="H41" s="49"/>
      <c r="I41" s="34"/>
      <c r="J41" s="34"/>
      <c r="K41" s="41"/>
      <c r="L41" s="34"/>
      <c r="M41" s="34"/>
    </row>
    <row r="42" customHeight="1" spans="1:13">
      <c r="H42" s="49"/>
      <c r="I42" s="34"/>
      <c r="J42" s="34"/>
      <c r="K42" s="34"/>
      <c r="L42" s="34"/>
      <c r="M42" s="34"/>
    </row>
    <row r="43" customHeight="1" spans="1:13">
      <c r="H43" s="49"/>
      <c r="I43" s="34"/>
      <c r="J43" s="34"/>
      <c r="K43" s="34"/>
      <c r="L43" s="34"/>
      <c r="M43" s="34"/>
    </row>
    <row r="44" customHeight="1" spans="1:13">
      <c r="H44" s="49"/>
      <c r="I44" s="34"/>
      <c r="J44" s="34"/>
      <c r="K44" s="34"/>
      <c r="L44" s="34"/>
      <c r="M44" s="34"/>
    </row>
    <row r="45" customHeight="1" spans="1:13">
      <c r="H45" s="49"/>
      <c r="I45" s="34"/>
      <c r="J45" s="34"/>
      <c r="K45" s="34"/>
      <c r="L45" s="34"/>
      <c r="M45" s="34"/>
    </row>
    <row r="46" customHeight="1" spans="1:13">
      <c r="H46" s="49"/>
      <c r="I46" s="34"/>
      <c r="J46" s="34"/>
      <c r="K46" s="34"/>
      <c r="L46" s="34"/>
      <c r="M46" s="34"/>
    </row>
    <row r="47" customHeight="1" spans="1:13">
      <c r="H47" s="49"/>
      <c r="I47" s="34"/>
      <c r="J47" s="34"/>
      <c r="K47" s="34"/>
      <c r="L47" s="34"/>
      <c r="M47" s="34"/>
    </row>
    <row r="48" customHeight="1" spans="1:13">
      <c r="H48" s="49"/>
      <c r="I48" s="34"/>
      <c r="J48" s="34"/>
      <c r="K48" s="34"/>
      <c r="L48" s="34"/>
      <c r="M48" s="34"/>
    </row>
    <row r="49" customHeight="1" spans="8:13">
      <c r="H49" s="49"/>
      <c r="I49" s="34"/>
      <c r="J49" s="34"/>
      <c r="K49" s="34"/>
      <c r="L49" s="34"/>
      <c r="M49" s="34"/>
    </row>
    <row r="50" customHeight="1" spans="8:13">
      <c r="H50" s="49"/>
      <c r="I50" s="34"/>
      <c r="J50" s="34"/>
      <c r="K50" s="34"/>
      <c r="L50" s="34"/>
      <c r="M50" s="34"/>
    </row>
    <row r="51" customHeight="1" spans="8:13">
      <c r="H51" s="49"/>
      <c r="I51" s="34"/>
      <c r="J51" s="41"/>
      <c r="K51" s="41"/>
      <c r="L51" s="34"/>
      <c r="M51" s="34"/>
    </row>
    <row r="52" customHeight="1" spans="8:13">
      <c r="H52" s="49"/>
      <c r="I52" s="34"/>
      <c r="J52" s="41"/>
      <c r="K52" s="41"/>
      <c r="L52" s="34"/>
      <c r="M52" s="34"/>
    </row>
    <row r="53" customHeight="1" spans="8:13">
      <c r="H53" s="49"/>
      <c r="I53" s="34"/>
      <c r="J53" s="34"/>
      <c r="K53" s="34"/>
      <c r="L53" s="34"/>
      <c r="M53" s="34"/>
    </row>
    <row r="54" customHeight="1" spans="8:13">
      <c r="H54" s="49"/>
      <c r="I54" s="34"/>
      <c r="J54" s="34"/>
      <c r="K54" s="34"/>
      <c r="L54" s="34"/>
      <c r="M54" s="34"/>
    </row>
    <row r="55" customHeight="1" spans="8:13">
      <c r="H55" s="49"/>
      <c r="I55" s="34"/>
      <c r="J55" s="34"/>
      <c r="K55" s="34"/>
      <c r="L55" s="34"/>
      <c r="M55" s="34"/>
    </row>
    <row r="56" customHeight="1" spans="8:13">
      <c r="H56" s="49"/>
      <c r="I56" s="34"/>
      <c r="J56" s="34"/>
      <c r="K56" s="34"/>
      <c r="L56" s="34"/>
      <c r="M56" s="34"/>
    </row>
    <row r="57" customHeight="1" spans="8:13">
      <c r="H57" s="49"/>
      <c r="I57" s="34"/>
      <c r="J57" s="34"/>
      <c r="K57" s="34"/>
      <c r="L57" s="34"/>
      <c r="M57" s="34"/>
    </row>
    <row r="58" customHeight="1" spans="8:13">
      <c r="H58" s="49"/>
      <c r="I58" s="34"/>
      <c r="J58" s="34"/>
      <c r="K58" s="34"/>
      <c r="L58" s="34"/>
      <c r="M58" s="34"/>
    </row>
    <row r="59" customHeight="1" spans="8:13">
      <c r="H59" s="49"/>
      <c r="I59" s="34"/>
      <c r="J59" s="34"/>
      <c r="K59" s="34"/>
      <c r="L59" s="34"/>
      <c r="M59" s="34"/>
    </row>
    <row r="60" customHeight="1" spans="8:13">
      <c r="H60" s="49"/>
      <c r="I60" s="34"/>
      <c r="J60" s="34"/>
      <c r="K60" s="34"/>
      <c r="L60" s="34"/>
      <c r="M60" s="34"/>
    </row>
    <row r="61" customHeight="1" spans="8:13">
      <c r="H61" s="49"/>
      <c r="I61" s="34"/>
      <c r="J61" s="34"/>
      <c r="K61" s="34"/>
      <c r="L61" s="34"/>
      <c r="M61" s="34"/>
    </row>
    <row r="62" customHeight="1" spans="8:13">
      <c r="H62" s="49"/>
      <c r="I62" s="34"/>
      <c r="J62" s="34"/>
      <c r="K62" s="34"/>
      <c r="L62" s="34"/>
      <c r="M62" s="34"/>
    </row>
    <row r="70" customHeight="1" spans="9:29">
      <c r="P70" s="51" t="s">
        <v>188</v>
      </c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</row>
    <row r="71" customHeight="1" spans="9:29">
      <c r="I71" s="52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</row>
    <row r="72" customHeight="1" spans="9:29"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</row>
  </sheetData>
  <mergeCells count="68">
    <mergeCell ref="J1:M1"/>
    <mergeCell ref="A2:A4"/>
    <mergeCell ref="A5:A8"/>
    <mergeCell ref="A9:A12"/>
    <mergeCell ref="A13:A15"/>
    <mergeCell ref="A16:A20"/>
    <mergeCell ref="A21:A25"/>
    <mergeCell ref="A26:A28"/>
    <mergeCell ref="A29:A31"/>
    <mergeCell ref="A33:A36"/>
    <mergeCell ref="B2:B4"/>
    <mergeCell ref="B5:B8"/>
    <mergeCell ref="B9:B12"/>
    <mergeCell ref="B13:B15"/>
    <mergeCell ref="B16:B20"/>
    <mergeCell ref="B21:B25"/>
    <mergeCell ref="B26:B28"/>
    <mergeCell ref="B29:B31"/>
    <mergeCell ref="B33:B36"/>
    <mergeCell ref="C2:C4"/>
    <mergeCell ref="C5:C8"/>
    <mergeCell ref="C9:C12"/>
    <mergeCell ref="C13:C15"/>
    <mergeCell ref="C16:C20"/>
    <mergeCell ref="C21:C25"/>
    <mergeCell ref="C26:C28"/>
    <mergeCell ref="C29:C31"/>
    <mergeCell ref="C33:C36"/>
    <mergeCell ref="D2:D4"/>
    <mergeCell ref="D5:D8"/>
    <mergeCell ref="D9:D12"/>
    <mergeCell ref="D13:D15"/>
    <mergeCell ref="D16:D20"/>
    <mergeCell ref="D21:D25"/>
    <mergeCell ref="D26:D28"/>
    <mergeCell ref="D29:D31"/>
    <mergeCell ref="D33:D36"/>
    <mergeCell ref="E2:E4"/>
    <mergeCell ref="E5:E8"/>
    <mergeCell ref="E9:E12"/>
    <mergeCell ref="E13:E15"/>
    <mergeCell ref="E16:E20"/>
    <mergeCell ref="E21:E25"/>
    <mergeCell ref="E26:E28"/>
    <mergeCell ref="E29:E31"/>
    <mergeCell ref="E33:E36"/>
    <mergeCell ref="F2:F4"/>
    <mergeCell ref="F5:F8"/>
    <mergeCell ref="F9:F12"/>
    <mergeCell ref="F13:F15"/>
    <mergeCell ref="F16:F20"/>
    <mergeCell ref="F21:F25"/>
    <mergeCell ref="F26:F28"/>
    <mergeCell ref="F29:F31"/>
    <mergeCell ref="G2:G4"/>
    <mergeCell ref="G5:G8"/>
    <mergeCell ref="G9:G12"/>
    <mergeCell ref="G13:G15"/>
    <mergeCell ref="G16:G20"/>
    <mergeCell ref="G21:G25"/>
    <mergeCell ref="G26:G28"/>
    <mergeCell ref="G29:G31"/>
    <mergeCell ref="P70:AC72"/>
    <mergeCell ref="J5:M8"/>
    <mergeCell ref="J9:M12"/>
    <mergeCell ref="J21:M24"/>
    <mergeCell ref="J16:M20"/>
    <mergeCell ref="J26:M28"/>
  </mergeCells>
  <hyperlinks>
    <hyperlink ref="F26" r:id="rId2" location="resultstable" display="https://www.ti.com.cn/quality/cn/docs/estimator.tsp?opn=TPS7A7001DDA&amp;cpn=&amp;partNumber=TPS7A7001DDA#resultstable"/>
    <hyperlink ref="F5" r:id="rId3" location="resultstable" display="https://www.ti.com.cn/quality/cn/docs/estimator.tsp#resultstable"/>
    <hyperlink ref="F21" r:id="rId4" location="resultstable" display="https://www.ti.com.cn/quality/cn/docs/estimator.tsp?opn=TPS2111PW&amp;cpn=&amp;partNumber=TPS2111PW#resultstable"/>
    <hyperlink ref="F9" r:id="rId5" location="resultstable" display="https://www.ti.com.cn/quality/cn/docs/estimator.tsp?opn=TPS3823A-33DBVR&amp;cpn=&amp;partNumber=TPS3823A#resultstable" tooltip="https://www.ti.com.cn/quality/cn/docs/estimator.tsp?opn=TPS3823A-33DBVR&amp;cpn=&amp;partNumber=TPS3823A#resultstable"/>
    <hyperlink ref="F16" r:id="rId6" location="resultstable" display="https://www.ti.com.cn/quality/cn/docs/estimator.tsp?opn=TLV4062QDBVRQ1&amp;cpn=&amp;partNumber=TLV4062QDBVRQ1#resultstable"/>
  </hyperlink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105"/>
  <sheetViews>
    <sheetView zoomScale="85" zoomScaleNormal="85" topLeftCell="A90" workbookViewId="0">
      <selection activeCell="A51" sqref="A51"/>
    </sheetView>
  </sheetViews>
  <sheetFormatPr defaultColWidth="9" defaultRowHeight="13.5"/>
  <sheetData>
    <row r="2" ht="22.5" spans="1:1">
      <c r="A2" s="24" t="s">
        <v>189</v>
      </c>
    </row>
    <row r="3" ht="22.5" spans="1:1">
      <c r="A3" s="24"/>
    </row>
    <row r="4" ht="22.5" spans="1:1">
      <c r="A4" s="24"/>
    </row>
    <row r="5" ht="22.5" spans="1:1">
      <c r="A5" s="24"/>
    </row>
    <row r="26" ht="22.5" spans="1:18">
      <c r="B26" s="25" t="s">
        <v>190</v>
      </c>
      <c r="G26" s="25" t="s">
        <v>191</v>
      </c>
      <c r="I26" s="25" t="s">
        <v>192</v>
      </c>
      <c r="N26" s="25" t="s">
        <v>193</v>
      </c>
      <c r="P26" s="25" t="s">
        <v>194</v>
      </c>
      <c r="R26" s="25" t="s">
        <v>195</v>
      </c>
    </row>
    <row r="27" ht="22.5" spans="1:18">
      <c r="C27" s="25" t="s">
        <v>196</v>
      </c>
      <c r="I27" s="25" t="s">
        <v>197</v>
      </c>
      <c r="R27" s="25" t="s">
        <v>198</v>
      </c>
    </row>
    <row r="28" ht="22.5" spans="1:18">
      <c r="C28" s="25" t="s">
        <v>199</v>
      </c>
      <c r="G28" s="25" t="s">
        <v>200</v>
      </c>
    </row>
    <row r="32" ht="22.5" spans="1:18">
      <c r="A32" s="26" t="s">
        <v>201</v>
      </c>
    </row>
    <row r="33" ht="22.5" spans="1:12">
      <c r="A33" s="26"/>
    </row>
    <row r="34" ht="22.5" spans="1:12">
      <c r="A34" s="26"/>
    </row>
    <row r="35" ht="22.5" spans="1:12">
      <c r="A35" s="26"/>
    </row>
    <row r="36" ht="22.5" spans="1:12">
      <c r="A36" s="26"/>
    </row>
    <row r="37" ht="22.5" spans="1:12">
      <c r="A37" s="26"/>
    </row>
    <row r="46" ht="22.5" spans="1:12">
      <c r="B46" s="25" t="s">
        <v>202</v>
      </c>
      <c r="G46" s="25" t="s">
        <v>200</v>
      </c>
      <c r="I46" s="25" t="s">
        <v>203</v>
      </c>
      <c r="L46" s="25" t="s">
        <v>204</v>
      </c>
    </row>
    <row r="47" ht="22.5" spans="1:12">
      <c r="C47" s="25" t="s">
        <v>205</v>
      </c>
      <c r="G47" s="25" t="s">
        <v>206</v>
      </c>
      <c r="L47" s="25" t="s">
        <v>207</v>
      </c>
    </row>
    <row r="51" ht="22.5" spans="1:1">
      <c r="A51" s="26" t="s">
        <v>208</v>
      </c>
    </row>
    <row r="72" ht="25.5" spans="1:2">
      <c r="B72" s="27" t="s">
        <v>209</v>
      </c>
    </row>
    <row r="75" ht="25.5" spans="1:2">
      <c r="A75" s="28" t="s">
        <v>210</v>
      </c>
    </row>
    <row r="105" ht="22.5" spans="1:1">
      <c r="A105" s="26"/>
    </row>
  </sheetData>
  <pageMargins left="0.75" right="0.75" top="1" bottom="1" header="0.5" footer="0.5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4"/>
  <sheetViews>
    <sheetView zoomScale="85" zoomScaleNormal="85" topLeftCell="A127" workbookViewId="0">
      <selection activeCell="A18" sqref="$A18:$XFD18"/>
    </sheetView>
  </sheetViews>
  <sheetFormatPr defaultColWidth="11" defaultRowHeight="13.5" outlineLevelCol="6"/>
  <cols>
    <col min="1" max="1" width="32.125" style="1" customWidth="1"/>
    <col min="2" max="2" width="11" style="1"/>
    <col min="3" max="3" width="18" style="1" customWidth="1"/>
    <col min="4" max="4" width="17.375" style="1" customWidth="1"/>
    <col min="5" max="5" width="20.875" style="1" customWidth="1"/>
    <col min="6" max="6" width="38.5" style="1" customWidth="1"/>
    <col min="7" max="7" width="25.625" style="1" customWidth="1"/>
    <col min="8" max="16384" width="11" style="1"/>
  </cols>
  <sheetData>
    <row r="1" spans="1:7">
      <c r="A1" s="2"/>
      <c r="B1" s="2"/>
      <c r="C1" s="2"/>
      <c r="D1" s="2"/>
      <c r="E1" s="2"/>
      <c r="F1" s="2"/>
      <c r="G1" s="2"/>
    </row>
    <row r="2" ht="15.75" spans="1:7">
      <c r="A2" s="3" t="s">
        <v>211</v>
      </c>
      <c r="B2" s="3" t="s">
        <v>212</v>
      </c>
      <c r="C2" s="4" t="s">
        <v>213</v>
      </c>
      <c r="D2" s="4" t="s">
        <v>214</v>
      </c>
      <c r="E2" s="5" t="s">
        <v>215</v>
      </c>
      <c r="F2" s="3" t="s">
        <v>216</v>
      </c>
      <c r="G2" s="3" t="s">
        <v>217</v>
      </c>
    </row>
    <row r="3" ht="15.75" spans="1:7">
      <c r="A3" s="6" t="s">
        <v>218</v>
      </c>
      <c r="B3" s="6">
        <v>0.2</v>
      </c>
      <c r="C3" s="7" t="s">
        <v>56</v>
      </c>
      <c r="D3" s="7">
        <v>0.89</v>
      </c>
      <c r="E3" s="7" t="s">
        <v>56</v>
      </c>
      <c r="F3" s="7">
        <v>0.178</v>
      </c>
      <c r="G3" s="3" t="s">
        <v>219</v>
      </c>
    </row>
    <row r="4" ht="15.75" spans="1:7">
      <c r="A4" s="6" t="s">
        <v>220</v>
      </c>
      <c r="B4" s="6">
        <v>1</v>
      </c>
      <c r="C4" s="7" t="s">
        <v>56</v>
      </c>
      <c r="D4" s="7" t="s">
        <v>56</v>
      </c>
      <c r="E4" s="7" t="s">
        <v>56</v>
      </c>
      <c r="F4" s="7">
        <v>1</v>
      </c>
      <c r="G4" s="3" t="s">
        <v>221</v>
      </c>
    </row>
    <row r="5" ht="15.75" spans="1:7">
      <c r="A5" s="6" t="s">
        <v>222</v>
      </c>
      <c r="B5" s="6">
        <v>2</v>
      </c>
      <c r="C5" s="7" t="s">
        <v>223</v>
      </c>
      <c r="D5" s="7">
        <v>1.5</v>
      </c>
      <c r="E5" s="7">
        <v>1</v>
      </c>
      <c r="F5" s="7">
        <f>B5*C5*D5*E5</f>
        <v>0.6</v>
      </c>
      <c r="G5" s="3" t="s">
        <v>224</v>
      </c>
    </row>
    <row r="6" ht="15.75" spans="1:7">
      <c r="A6" s="6" t="s">
        <v>225</v>
      </c>
      <c r="B6" s="6">
        <v>2</v>
      </c>
      <c r="C6" s="7">
        <v>1.5</v>
      </c>
      <c r="D6" s="7">
        <v>1.5</v>
      </c>
      <c r="E6" s="7">
        <v>1</v>
      </c>
      <c r="F6" s="7">
        <f t="shared" ref="F6:F15" si="0">B6*C6*D6*E6</f>
        <v>4.5</v>
      </c>
      <c r="G6" s="3" t="s">
        <v>224</v>
      </c>
    </row>
    <row r="7" ht="15.75" spans="1:7">
      <c r="A7" s="6" t="s">
        <v>226</v>
      </c>
      <c r="B7" s="6">
        <v>2</v>
      </c>
      <c r="C7" s="7">
        <v>0.3</v>
      </c>
      <c r="D7" s="7">
        <v>1.5</v>
      </c>
      <c r="E7" s="7">
        <v>1</v>
      </c>
      <c r="F7" s="7">
        <f t="shared" si="0"/>
        <v>0.9</v>
      </c>
      <c r="G7" s="3" t="s">
        <v>224</v>
      </c>
    </row>
    <row r="8" ht="15.75" spans="1:7">
      <c r="A8" s="6" t="s">
        <v>227</v>
      </c>
      <c r="B8" s="6">
        <v>2</v>
      </c>
      <c r="C8" s="7">
        <v>0.2</v>
      </c>
      <c r="D8" s="7">
        <v>1.5</v>
      </c>
      <c r="E8" s="7">
        <v>1</v>
      </c>
      <c r="F8" s="7">
        <f t="shared" si="0"/>
        <v>0.6</v>
      </c>
      <c r="G8" s="3" t="s">
        <v>224</v>
      </c>
    </row>
    <row r="9" ht="15.75" spans="1:7">
      <c r="A9" s="6" t="s">
        <v>228</v>
      </c>
      <c r="B9" s="6">
        <v>2</v>
      </c>
      <c r="C9" s="7">
        <v>0.3</v>
      </c>
      <c r="D9" s="7">
        <v>1.5</v>
      </c>
      <c r="E9" s="7">
        <v>1</v>
      </c>
      <c r="F9" s="7">
        <f t="shared" si="0"/>
        <v>0.9</v>
      </c>
      <c r="G9" s="3" t="s">
        <v>224</v>
      </c>
    </row>
    <row r="10" ht="15.75" spans="1:7">
      <c r="A10" s="6" t="s">
        <v>229</v>
      </c>
      <c r="B10" s="6">
        <v>2</v>
      </c>
      <c r="C10" s="7">
        <v>0.3</v>
      </c>
      <c r="D10" s="7">
        <v>1.5</v>
      </c>
      <c r="E10" s="7">
        <v>1</v>
      </c>
      <c r="F10" s="7">
        <f t="shared" si="0"/>
        <v>0.9</v>
      </c>
      <c r="G10" s="3" t="s">
        <v>224</v>
      </c>
    </row>
    <row r="11" ht="15.75" spans="1:7">
      <c r="A11" s="6" t="s">
        <v>226</v>
      </c>
      <c r="B11" s="6">
        <v>2</v>
      </c>
      <c r="C11" s="6">
        <v>0.3</v>
      </c>
      <c r="D11" s="7">
        <v>1.5</v>
      </c>
      <c r="E11" s="6">
        <v>1</v>
      </c>
      <c r="F11" s="7">
        <f t="shared" si="0"/>
        <v>0.9</v>
      </c>
      <c r="G11" s="3" t="s">
        <v>224</v>
      </c>
    </row>
    <row r="12" ht="15.75" spans="1:7">
      <c r="A12" s="6" t="s">
        <v>230</v>
      </c>
      <c r="B12" s="6">
        <v>2</v>
      </c>
      <c r="C12" s="6">
        <v>0.3</v>
      </c>
      <c r="D12" s="7">
        <v>1.5</v>
      </c>
      <c r="E12" s="6">
        <v>1</v>
      </c>
      <c r="F12" s="7">
        <f t="shared" si="0"/>
        <v>0.9</v>
      </c>
      <c r="G12" s="3" t="s">
        <v>224</v>
      </c>
    </row>
    <row r="13" ht="15.75" spans="1:7">
      <c r="A13" s="6" t="s">
        <v>231</v>
      </c>
      <c r="B13" s="6">
        <v>2</v>
      </c>
      <c r="C13" s="6">
        <v>0.45</v>
      </c>
      <c r="D13" s="7">
        <v>1.5</v>
      </c>
      <c r="E13" s="6">
        <v>1</v>
      </c>
      <c r="F13" s="7">
        <f t="shared" si="0"/>
        <v>1.35</v>
      </c>
      <c r="G13" s="3" t="s">
        <v>224</v>
      </c>
    </row>
    <row r="14" ht="15.75" spans="1:7">
      <c r="A14" s="6" t="s">
        <v>232</v>
      </c>
      <c r="B14" s="6">
        <v>2</v>
      </c>
      <c r="C14" s="6">
        <v>0.3</v>
      </c>
      <c r="D14" s="7">
        <v>1.5</v>
      </c>
      <c r="E14" s="6">
        <v>1</v>
      </c>
      <c r="F14" s="7">
        <f t="shared" si="0"/>
        <v>0.9</v>
      </c>
      <c r="G14" s="3" t="s">
        <v>224</v>
      </c>
    </row>
    <row r="15" ht="15.75" spans="1:7">
      <c r="A15" s="6" t="s">
        <v>233</v>
      </c>
      <c r="B15" s="6">
        <v>2</v>
      </c>
      <c r="C15" s="6">
        <v>0.2</v>
      </c>
      <c r="D15" s="7">
        <v>1.5</v>
      </c>
      <c r="E15" s="6">
        <v>1</v>
      </c>
      <c r="F15" s="7">
        <f t="shared" si="0"/>
        <v>0.6</v>
      </c>
      <c r="G15" s="3" t="s">
        <v>224</v>
      </c>
    </row>
    <row r="16" ht="15.75" spans="1:7">
      <c r="A16" s="6" t="s">
        <v>234</v>
      </c>
      <c r="B16" s="7">
        <v>5</v>
      </c>
      <c r="C16" s="7" t="s">
        <v>56</v>
      </c>
      <c r="D16" s="7">
        <v>0.96</v>
      </c>
      <c r="E16" s="7" t="s">
        <v>56</v>
      </c>
      <c r="F16" s="6">
        <v>4.8</v>
      </c>
      <c r="G16" s="3" t="s">
        <v>219</v>
      </c>
    </row>
    <row r="17" ht="15.75" spans="1:7">
      <c r="A17" s="6" t="s">
        <v>235</v>
      </c>
      <c r="B17" s="7">
        <v>5</v>
      </c>
      <c r="C17" s="7" t="s">
        <v>56</v>
      </c>
      <c r="D17" s="7">
        <v>0.96</v>
      </c>
      <c r="E17" s="7" t="s">
        <v>56</v>
      </c>
      <c r="F17" s="6">
        <v>4.8</v>
      </c>
      <c r="G17" s="3" t="s">
        <v>219</v>
      </c>
    </row>
    <row r="18" ht="15.75" spans="1:7">
      <c r="A18" s="6" t="s">
        <v>236</v>
      </c>
      <c r="B18" s="7">
        <v>1.5</v>
      </c>
      <c r="C18" s="7" t="s">
        <v>56</v>
      </c>
      <c r="D18" s="7">
        <v>0.91</v>
      </c>
      <c r="E18" s="7" t="s">
        <v>56</v>
      </c>
      <c r="F18" s="6">
        <v>1.365</v>
      </c>
      <c r="G18" s="3" t="s">
        <v>219</v>
      </c>
    </row>
    <row r="19" ht="15.75" spans="1:7">
      <c r="A19" s="6" t="s">
        <v>237</v>
      </c>
      <c r="B19" s="7">
        <v>5</v>
      </c>
      <c r="C19" s="7" t="s">
        <v>56</v>
      </c>
      <c r="D19" s="7">
        <v>0.96</v>
      </c>
      <c r="E19" s="7" t="s">
        <v>56</v>
      </c>
      <c r="F19" s="6">
        <v>4.8</v>
      </c>
      <c r="G19" s="3" t="s">
        <v>219</v>
      </c>
    </row>
    <row r="20" spans="1:7">
      <c r="A20" s="6" t="s">
        <v>238</v>
      </c>
      <c r="B20" s="6"/>
      <c r="C20" s="6"/>
      <c r="D20" s="6"/>
      <c r="E20" s="6"/>
      <c r="F20" s="6">
        <v>0.5</v>
      </c>
      <c r="G20" s="3" t="s">
        <v>239</v>
      </c>
    </row>
    <row r="21" ht="15.75" spans="1:7">
      <c r="A21" s="6" t="s">
        <v>240</v>
      </c>
      <c r="B21" s="7">
        <v>30</v>
      </c>
      <c r="C21" s="7">
        <v>0.9</v>
      </c>
      <c r="D21" s="7">
        <v>0.67</v>
      </c>
      <c r="E21" s="7"/>
      <c r="F21" s="6">
        <v>18.09</v>
      </c>
      <c r="G21" s="3" t="s">
        <v>241</v>
      </c>
    </row>
    <row r="22" spans="1:7">
      <c r="A22" s="6" t="s">
        <v>242</v>
      </c>
      <c r="B22" s="7"/>
      <c r="C22" s="7"/>
      <c r="D22" s="7"/>
      <c r="E22" s="7"/>
      <c r="F22" s="6">
        <v>0.12</v>
      </c>
      <c r="G22" s="3" t="s">
        <v>239</v>
      </c>
    </row>
    <row r="23" spans="1:7">
      <c r="A23" s="6" t="s">
        <v>243</v>
      </c>
      <c r="B23" s="6"/>
      <c r="C23" s="6"/>
      <c r="D23" s="6"/>
      <c r="E23" s="6"/>
      <c r="F23" s="6">
        <v>0.2</v>
      </c>
      <c r="G23" s="3" t="s">
        <v>239</v>
      </c>
    </row>
    <row r="24" spans="1:7">
      <c r="A24" s="6" t="s">
        <v>244</v>
      </c>
      <c r="B24" s="7"/>
      <c r="C24" s="7"/>
      <c r="D24" s="7"/>
      <c r="E24" s="7"/>
      <c r="F24" s="6">
        <v>0.2</v>
      </c>
      <c r="G24" s="3" t="s">
        <v>239</v>
      </c>
    </row>
    <row r="25" spans="1:7">
      <c r="A25" s="6" t="s">
        <v>245</v>
      </c>
      <c r="B25" s="6"/>
      <c r="C25" s="6"/>
      <c r="D25" s="6"/>
      <c r="E25" s="6"/>
      <c r="F25" s="6">
        <v>2.7</v>
      </c>
      <c r="G25" s="3" t="s">
        <v>239</v>
      </c>
    </row>
    <row r="26" spans="1:7">
      <c r="A26" s="6" t="s">
        <v>246</v>
      </c>
      <c r="B26" s="7"/>
      <c r="C26" s="7"/>
      <c r="D26" s="7"/>
      <c r="E26" s="7"/>
      <c r="F26" s="6">
        <v>0.5</v>
      </c>
      <c r="G26" s="3" t="s">
        <v>239</v>
      </c>
    </row>
    <row r="27" spans="1:7">
      <c r="A27" s="6" t="s">
        <v>247</v>
      </c>
      <c r="B27" s="7"/>
      <c r="C27" s="7"/>
      <c r="D27" s="7"/>
      <c r="E27" s="7"/>
      <c r="F27" s="6">
        <v>1.7</v>
      </c>
      <c r="G27" s="3" t="s">
        <v>239</v>
      </c>
    </row>
    <row r="28" hidden="1" spans="1:7">
      <c r="A28" s="6" t="s">
        <v>248</v>
      </c>
      <c r="B28" s="7"/>
      <c r="C28" s="7"/>
      <c r="D28" s="7"/>
      <c r="E28" s="7"/>
      <c r="F28" s="6"/>
      <c r="G28" s="3" t="s">
        <v>239</v>
      </c>
    </row>
    <row r="29" spans="1:7">
      <c r="A29" s="6" t="s">
        <v>249</v>
      </c>
      <c r="B29" s="7"/>
      <c r="C29" s="7"/>
      <c r="D29" s="7"/>
      <c r="E29" s="7"/>
      <c r="F29" s="6">
        <v>1.43</v>
      </c>
      <c r="G29" s="3" t="s">
        <v>239</v>
      </c>
    </row>
    <row r="30" spans="1:7">
      <c r="A30" s="6" t="s">
        <v>250</v>
      </c>
      <c r="B30" s="7"/>
      <c r="C30" s="7"/>
      <c r="D30" s="7"/>
      <c r="E30" s="7"/>
      <c r="F30" s="6">
        <v>2.4</v>
      </c>
      <c r="G30" s="3" t="s">
        <v>239</v>
      </c>
    </row>
    <row r="31" ht="15.75" spans="1:7">
      <c r="A31" s="6" t="s">
        <v>251</v>
      </c>
      <c r="B31" s="7">
        <v>15</v>
      </c>
      <c r="C31" s="7" t="s">
        <v>56</v>
      </c>
      <c r="D31" s="7" t="s">
        <v>56</v>
      </c>
      <c r="E31" s="7" t="s">
        <v>56</v>
      </c>
      <c r="F31" s="6">
        <v>15</v>
      </c>
      <c r="G31" s="3" t="s">
        <v>221</v>
      </c>
    </row>
    <row r="32" ht="15.75" spans="1:7">
      <c r="A32" s="6" t="s">
        <v>252</v>
      </c>
      <c r="B32" s="7">
        <v>1</v>
      </c>
      <c r="C32" s="7" t="s">
        <v>56</v>
      </c>
      <c r="D32" s="7">
        <v>0.8</v>
      </c>
      <c r="E32" s="7">
        <v>1</v>
      </c>
      <c r="F32" s="6">
        <f>B32*D32*E32</f>
        <v>0.8</v>
      </c>
      <c r="G32" s="3" t="s">
        <v>253</v>
      </c>
    </row>
    <row r="33" ht="15.75" spans="1:7">
      <c r="A33" s="6" t="s">
        <v>254</v>
      </c>
      <c r="B33" s="7">
        <v>1</v>
      </c>
      <c r="C33" s="7" t="s">
        <v>56</v>
      </c>
      <c r="D33" s="7">
        <v>0.64</v>
      </c>
      <c r="E33" s="7">
        <v>1</v>
      </c>
      <c r="F33" s="6">
        <f t="shared" ref="F33:F38" si="1">B33*D33*E33</f>
        <v>0.64</v>
      </c>
      <c r="G33" s="3" t="s">
        <v>253</v>
      </c>
    </row>
    <row r="34" ht="15.75" spans="1:7">
      <c r="A34" s="6" t="s">
        <v>255</v>
      </c>
      <c r="B34" s="6">
        <v>25</v>
      </c>
      <c r="C34" s="7" t="s">
        <v>56</v>
      </c>
      <c r="D34" s="6">
        <v>0.12</v>
      </c>
      <c r="E34" s="6">
        <v>1</v>
      </c>
      <c r="F34" s="6">
        <f t="shared" si="1"/>
        <v>3</v>
      </c>
      <c r="G34" s="3" t="s">
        <v>253</v>
      </c>
    </row>
    <row r="35" ht="15.75" spans="1:7">
      <c r="A35" s="6" t="s">
        <v>256</v>
      </c>
      <c r="B35" s="6">
        <v>25</v>
      </c>
      <c r="C35" s="7" t="s">
        <v>56</v>
      </c>
      <c r="D35" s="6">
        <v>0.12</v>
      </c>
      <c r="E35" s="6">
        <v>1</v>
      </c>
      <c r="F35" s="6">
        <f t="shared" si="1"/>
        <v>3</v>
      </c>
      <c r="G35" s="3" t="s">
        <v>253</v>
      </c>
    </row>
    <row r="36" ht="15.75" spans="1:7">
      <c r="A36" s="6" t="s">
        <v>257</v>
      </c>
      <c r="B36" s="6">
        <v>1</v>
      </c>
      <c r="C36" s="7" t="s">
        <v>56</v>
      </c>
      <c r="D36" s="6">
        <v>1.3</v>
      </c>
      <c r="E36" s="7" t="s">
        <v>56</v>
      </c>
      <c r="F36" s="6">
        <f>B36*D36</f>
        <v>1.3</v>
      </c>
      <c r="G36" s="3" t="s">
        <v>219</v>
      </c>
    </row>
    <row r="37" ht="15.75" spans="1:7">
      <c r="A37" s="6" t="s">
        <v>258</v>
      </c>
      <c r="B37" s="6">
        <v>1</v>
      </c>
      <c r="C37" s="7" t="s">
        <v>56</v>
      </c>
      <c r="D37" s="6">
        <v>1.3</v>
      </c>
      <c r="E37" s="7" t="s">
        <v>56</v>
      </c>
      <c r="F37" s="6">
        <f>B37*D37</f>
        <v>1.3</v>
      </c>
      <c r="G37" s="3" t="s">
        <v>219</v>
      </c>
    </row>
    <row r="38" ht="15.75" spans="1:7">
      <c r="A38" s="6" t="s">
        <v>259</v>
      </c>
      <c r="B38" s="6">
        <v>1</v>
      </c>
      <c r="C38" s="7" t="s">
        <v>56</v>
      </c>
      <c r="D38" s="6">
        <v>0.64</v>
      </c>
      <c r="E38" s="6">
        <v>1</v>
      </c>
      <c r="F38" s="6">
        <f t="shared" si="1"/>
        <v>0.64</v>
      </c>
      <c r="G38" s="3" t="s">
        <v>253</v>
      </c>
    </row>
    <row r="39" ht="15.75" spans="1:7">
      <c r="A39" s="6" t="s">
        <v>260</v>
      </c>
      <c r="B39" s="6">
        <v>7</v>
      </c>
      <c r="C39" s="7" t="s">
        <v>56</v>
      </c>
      <c r="D39" s="6">
        <v>1.3</v>
      </c>
      <c r="E39" s="7" t="s">
        <v>56</v>
      </c>
      <c r="F39" s="6">
        <f>B39*D39</f>
        <v>9.1</v>
      </c>
      <c r="G39" s="3" t="s">
        <v>219</v>
      </c>
    </row>
    <row r="40" ht="15.75" spans="1:7">
      <c r="A40" s="6" t="s">
        <v>261</v>
      </c>
      <c r="B40" s="6">
        <v>7</v>
      </c>
      <c r="C40" s="7" t="s">
        <v>56</v>
      </c>
      <c r="D40" s="6">
        <v>1.3</v>
      </c>
      <c r="E40" s="7" t="s">
        <v>56</v>
      </c>
      <c r="F40" s="6">
        <f>B40*D40</f>
        <v>9.1</v>
      </c>
      <c r="G40" s="3" t="s">
        <v>219</v>
      </c>
    </row>
    <row r="41" ht="15.75" spans="1:7">
      <c r="A41" s="6" t="s">
        <v>262</v>
      </c>
      <c r="B41" s="6">
        <v>20</v>
      </c>
      <c r="C41" s="6">
        <v>1</v>
      </c>
      <c r="D41" s="6">
        <v>0.54</v>
      </c>
      <c r="E41" s="6">
        <v>1</v>
      </c>
      <c r="F41" s="6">
        <f>B41*D41*E41</f>
        <v>10.8</v>
      </c>
      <c r="G41" s="3" t="s">
        <v>253</v>
      </c>
    </row>
    <row r="42" spans="1:7">
      <c r="A42" s="6" t="s">
        <v>263</v>
      </c>
      <c r="B42" s="3"/>
      <c r="C42" s="3"/>
      <c r="D42" s="3"/>
      <c r="E42" s="3"/>
      <c r="F42" s="7" t="s">
        <v>264</v>
      </c>
      <c r="G42" s="3" t="s">
        <v>239</v>
      </c>
    </row>
    <row r="43" spans="1:7">
      <c r="A43" s="2"/>
      <c r="B43" s="8"/>
      <c r="C43" s="9"/>
      <c r="D43" s="9"/>
      <c r="E43" s="8"/>
      <c r="F43" s="8"/>
      <c r="G43" s="2"/>
    </row>
    <row r="44" spans="1:7">
      <c r="A44" s="2"/>
      <c r="B44" s="2"/>
      <c r="C44" s="10"/>
      <c r="D44" s="2"/>
      <c r="E44" s="2"/>
      <c r="F44" s="10"/>
      <c r="G44" s="2"/>
    </row>
    <row r="45" spans="1:7">
      <c r="A45" s="2"/>
      <c r="B45" s="8"/>
      <c r="C45" s="9"/>
      <c r="D45" s="9"/>
      <c r="E45" s="8"/>
      <c r="F45" s="8"/>
      <c r="G45" s="2"/>
    </row>
    <row r="46" spans="1:7">
      <c r="A46" s="11" t="s">
        <v>265</v>
      </c>
      <c r="B46" s="12"/>
      <c r="C46" s="12"/>
      <c r="D46" s="12"/>
      <c r="E46" s="12"/>
      <c r="F46" s="13"/>
      <c r="G46" s="13"/>
    </row>
    <row r="47" spans="1:7">
      <c r="A47" s="14" t="s">
        <v>266</v>
      </c>
      <c r="B47" s="15"/>
      <c r="C47" s="15"/>
      <c r="D47" s="15"/>
      <c r="E47" s="15"/>
      <c r="F47" s="13"/>
      <c r="G47" s="13"/>
    </row>
    <row r="48" spans="1:7">
      <c r="A48" s="14" t="s">
        <v>267</v>
      </c>
      <c r="B48" s="15"/>
      <c r="C48" s="15"/>
      <c r="D48" s="15"/>
      <c r="E48" s="15"/>
      <c r="F48" s="13"/>
      <c r="G48" s="13"/>
    </row>
    <row r="49" spans="1:7">
      <c r="A49" s="13"/>
      <c r="B49" s="13"/>
      <c r="C49" s="13"/>
      <c r="D49" s="13"/>
      <c r="E49" s="13"/>
      <c r="F49" s="13"/>
      <c r="G49" s="13"/>
    </row>
    <row r="50" spans="1:7">
      <c r="A50" s="13"/>
      <c r="B50" s="13"/>
      <c r="C50" s="13"/>
      <c r="D50" s="13"/>
      <c r="E50" s="13"/>
      <c r="F50" s="13"/>
      <c r="G50" s="13"/>
    </row>
    <row r="51" spans="1:7">
      <c r="A51" s="13"/>
      <c r="B51" s="13"/>
      <c r="C51" s="13"/>
      <c r="D51" s="13"/>
      <c r="E51" s="13"/>
      <c r="F51" s="13"/>
      <c r="G51" s="13"/>
    </row>
    <row r="52" spans="1:7">
      <c r="A52" s="13"/>
      <c r="B52" s="13"/>
      <c r="C52" s="13"/>
      <c r="D52" s="13"/>
      <c r="E52" s="13"/>
      <c r="F52" s="13"/>
      <c r="G52" s="13"/>
    </row>
    <row r="53" spans="1:7">
      <c r="A53" s="13"/>
      <c r="B53" s="13"/>
      <c r="C53" s="13"/>
      <c r="D53" s="13"/>
      <c r="E53" s="13"/>
      <c r="F53" s="13"/>
      <c r="G53" s="13"/>
    </row>
    <row r="54" spans="1:7">
      <c r="A54" s="13"/>
      <c r="B54" s="13"/>
      <c r="C54" s="13"/>
      <c r="D54" s="13"/>
      <c r="E54" s="13"/>
      <c r="F54" s="13"/>
      <c r="G54" s="13"/>
    </row>
    <row r="55" spans="1:7">
      <c r="A55" s="13"/>
      <c r="B55" s="13"/>
      <c r="C55" s="13"/>
      <c r="D55" s="13"/>
      <c r="E55" s="13"/>
      <c r="F55" s="13"/>
      <c r="G55" s="13"/>
    </row>
    <row r="56" spans="1:7">
      <c r="A56" s="13"/>
      <c r="B56" s="13"/>
      <c r="C56" s="13"/>
      <c r="D56" s="13"/>
      <c r="E56" s="13"/>
      <c r="F56" s="13"/>
      <c r="G56" s="13"/>
    </row>
    <row r="57" spans="1:7">
      <c r="A57" s="11" t="s">
        <v>268</v>
      </c>
      <c r="B57" s="15"/>
      <c r="C57" s="15"/>
      <c r="D57" s="15"/>
      <c r="E57" s="15"/>
      <c r="F57" s="13"/>
      <c r="G57" s="13"/>
    </row>
    <row r="58" spans="1:7">
      <c r="A58" s="16"/>
      <c r="B58" s="13"/>
      <c r="C58" s="13"/>
      <c r="D58" s="13"/>
      <c r="E58" s="13"/>
      <c r="F58" s="13"/>
      <c r="G58" s="13"/>
    </row>
    <row r="59" spans="1:7">
      <c r="A59" s="13"/>
      <c r="B59" s="13"/>
      <c r="C59" s="13"/>
      <c r="D59" s="13"/>
      <c r="E59" s="13"/>
      <c r="F59" s="13"/>
      <c r="G59" s="13"/>
    </row>
    <row r="60" spans="1:7">
      <c r="A60" s="13"/>
      <c r="B60" s="13"/>
      <c r="C60" s="13"/>
      <c r="D60" s="13"/>
      <c r="E60" s="13"/>
      <c r="F60" s="13"/>
      <c r="G60" s="13"/>
    </row>
    <row r="61" spans="1:7">
      <c r="A61" s="13"/>
      <c r="B61" s="13"/>
      <c r="C61" s="13"/>
      <c r="D61" s="13"/>
      <c r="E61" s="13"/>
      <c r="F61" s="13"/>
      <c r="G61" s="13"/>
    </row>
    <row r="62" spans="1:7">
      <c r="A62" s="13"/>
      <c r="B62" s="13"/>
      <c r="C62" s="13"/>
      <c r="D62" s="13"/>
      <c r="E62" s="13"/>
      <c r="F62" s="13"/>
      <c r="G62" s="13"/>
    </row>
    <row r="63" spans="1:7">
      <c r="A63" s="13"/>
      <c r="B63" s="13"/>
      <c r="C63" s="13"/>
      <c r="D63" s="13"/>
      <c r="E63" s="13"/>
      <c r="F63" s="13"/>
      <c r="G63" s="13"/>
    </row>
    <row r="64" spans="1:7">
      <c r="A64" s="13"/>
      <c r="B64" s="13"/>
      <c r="C64" s="13"/>
      <c r="D64" s="13"/>
      <c r="E64" s="13"/>
      <c r="F64" s="13"/>
      <c r="G64" s="13"/>
    </row>
    <row r="65" spans="1:7">
      <c r="A65" s="13"/>
      <c r="B65" s="13"/>
      <c r="C65" s="13"/>
      <c r="D65" s="13"/>
      <c r="E65" s="13"/>
      <c r="F65" s="13"/>
      <c r="G65" s="13"/>
    </row>
    <row r="66" spans="1:7">
      <c r="A66" s="13"/>
      <c r="B66" s="13"/>
      <c r="C66" s="13"/>
      <c r="D66" s="13"/>
      <c r="E66" s="13"/>
      <c r="F66" s="13"/>
      <c r="G66" s="13"/>
    </row>
    <row r="67" spans="1:7">
      <c r="A67" s="13"/>
      <c r="B67" s="13"/>
      <c r="C67" s="13"/>
      <c r="D67" s="13"/>
      <c r="E67" s="13"/>
      <c r="F67" s="13"/>
      <c r="G67" s="13"/>
    </row>
    <row r="68" spans="1:7">
      <c r="A68" s="13"/>
      <c r="B68" s="13"/>
      <c r="C68" s="13"/>
      <c r="D68" s="13"/>
      <c r="E68" s="13"/>
      <c r="F68" s="13"/>
      <c r="G68" s="13"/>
    </row>
    <row r="69" spans="1:7">
      <c r="A69" s="13"/>
      <c r="B69" s="13"/>
      <c r="C69" s="13"/>
      <c r="D69" s="13"/>
      <c r="E69" s="13"/>
      <c r="F69" s="13"/>
      <c r="G69" s="13"/>
    </row>
    <row r="70" spans="1:7">
      <c r="A70" s="13"/>
      <c r="B70" s="13"/>
      <c r="C70" s="13"/>
      <c r="D70" s="13"/>
      <c r="E70" s="13"/>
      <c r="F70" s="13"/>
      <c r="G70" s="13"/>
    </row>
    <row r="71" spans="1:7">
      <c r="A71" s="13"/>
      <c r="B71" s="13"/>
      <c r="C71" s="13"/>
      <c r="D71" s="13"/>
      <c r="E71" s="13"/>
      <c r="F71" s="13"/>
      <c r="G71" s="13"/>
    </row>
    <row r="72" spans="1:7">
      <c r="A72" s="13"/>
      <c r="B72" s="13"/>
      <c r="C72" s="13"/>
      <c r="D72" s="13"/>
      <c r="E72" s="13"/>
      <c r="F72" s="13"/>
      <c r="G72" s="13"/>
    </row>
    <row r="73" spans="1:7">
      <c r="A73" s="13"/>
      <c r="B73" s="13"/>
      <c r="C73" s="13"/>
      <c r="D73" s="13"/>
      <c r="E73" s="13"/>
      <c r="F73" s="13"/>
      <c r="G73" s="13"/>
    </row>
    <row r="74" spans="1:7">
      <c r="A74" s="13"/>
      <c r="B74" s="13"/>
      <c r="C74" s="13"/>
      <c r="D74" s="13"/>
      <c r="E74" s="13"/>
      <c r="F74" s="13"/>
      <c r="G74" s="13"/>
    </row>
    <row r="75" spans="1:7">
      <c r="A75" s="13"/>
      <c r="B75" s="13"/>
      <c r="C75" s="13"/>
      <c r="D75" s="13"/>
      <c r="E75" s="13"/>
      <c r="F75" s="13"/>
      <c r="G75" s="13"/>
    </row>
    <row r="76" spans="1:7">
      <c r="A76" s="13"/>
      <c r="B76" s="13"/>
      <c r="C76" s="13"/>
      <c r="D76" s="13"/>
      <c r="E76" s="13"/>
      <c r="F76" s="13"/>
      <c r="G76" s="13"/>
    </row>
    <row r="77" spans="1:7">
      <c r="A77" s="13"/>
      <c r="B77" s="13"/>
      <c r="C77" s="13"/>
      <c r="D77" s="13"/>
      <c r="E77" s="13"/>
      <c r="F77" s="13"/>
      <c r="G77" s="13"/>
    </row>
    <row r="78" spans="1:7">
      <c r="A78" s="13"/>
      <c r="B78" s="13"/>
      <c r="C78" s="13"/>
      <c r="D78" s="13"/>
      <c r="E78" s="13"/>
      <c r="F78" s="13"/>
      <c r="G78" s="13"/>
    </row>
    <row r="79" spans="1:7">
      <c r="A79" s="13"/>
      <c r="B79" s="13"/>
      <c r="C79" s="13"/>
      <c r="D79" s="13"/>
      <c r="E79" s="13"/>
      <c r="F79" s="13"/>
      <c r="G79" s="13"/>
    </row>
    <row r="80" spans="1:7">
      <c r="A80" s="17" t="s">
        <v>269</v>
      </c>
      <c r="B80" s="18"/>
      <c r="C80" s="18"/>
      <c r="D80" s="18"/>
      <c r="E80" s="18"/>
      <c r="F80" s="13"/>
      <c r="G80" s="13"/>
    </row>
    <row r="81" spans="1:7">
      <c r="A81" s="19" t="s">
        <v>270</v>
      </c>
      <c r="B81" s="20"/>
      <c r="C81" s="20"/>
      <c r="D81" s="20"/>
      <c r="E81" s="20"/>
      <c r="F81" s="13"/>
      <c r="G81" s="13"/>
    </row>
    <row r="82" spans="1:7">
      <c r="A82" s="13"/>
      <c r="B82" s="13"/>
      <c r="C82" s="13"/>
      <c r="D82" s="13"/>
      <c r="E82" s="13"/>
      <c r="F82" s="13"/>
      <c r="G82" s="13"/>
    </row>
    <row r="83" spans="1:7">
      <c r="A83" s="13"/>
      <c r="B83" s="13"/>
      <c r="C83" s="13"/>
      <c r="D83" s="13"/>
      <c r="E83" s="13"/>
      <c r="F83" s="13"/>
      <c r="G83" s="13"/>
    </row>
    <row r="84" spans="1:7">
      <c r="A84" s="13"/>
      <c r="B84" s="13"/>
      <c r="C84" s="13"/>
      <c r="D84" s="13"/>
      <c r="E84" s="13"/>
      <c r="F84" s="13"/>
      <c r="G84" s="13"/>
    </row>
    <row r="85" spans="1:7">
      <c r="A85" s="13"/>
      <c r="B85" s="13"/>
      <c r="C85" s="13"/>
      <c r="D85" s="13"/>
      <c r="E85" s="13"/>
      <c r="F85" s="13"/>
      <c r="G85" s="13"/>
    </row>
    <row r="86" spans="1:7">
      <c r="A86" s="13"/>
      <c r="B86" s="13"/>
      <c r="C86" s="13"/>
      <c r="D86" s="13"/>
      <c r="E86" s="13"/>
      <c r="F86" s="13"/>
      <c r="G86" s="13"/>
    </row>
    <row r="87" spans="1:7">
      <c r="A87" s="13"/>
      <c r="B87" s="13"/>
      <c r="C87" s="13"/>
      <c r="D87" s="13"/>
      <c r="E87" s="13"/>
      <c r="F87" s="13"/>
      <c r="G87" s="13"/>
    </row>
    <row r="88" spans="1:7">
      <c r="A88" s="13"/>
      <c r="B88" s="13"/>
      <c r="C88" s="13"/>
      <c r="D88" s="13"/>
      <c r="E88" s="13"/>
      <c r="F88" s="13"/>
      <c r="G88" s="13"/>
    </row>
    <row r="89" spans="1:7">
      <c r="A89" s="13"/>
      <c r="B89" s="13"/>
      <c r="C89" s="13"/>
      <c r="D89" s="13"/>
      <c r="E89" s="13"/>
      <c r="F89" s="13"/>
      <c r="G89" s="13"/>
    </row>
    <row r="90" spans="1:7">
      <c r="A90" s="13"/>
      <c r="B90" s="13"/>
      <c r="C90" s="13"/>
      <c r="D90" s="13"/>
      <c r="E90" s="13"/>
      <c r="F90" s="13"/>
      <c r="G90" s="13"/>
    </row>
    <row r="91" spans="1:7">
      <c r="A91" s="13"/>
      <c r="B91" s="13"/>
      <c r="C91" s="13"/>
      <c r="D91" s="13"/>
      <c r="E91" s="13"/>
      <c r="F91" s="13"/>
      <c r="G91" s="13"/>
    </row>
    <row r="92" spans="1:7">
      <c r="A92" s="13"/>
      <c r="B92" s="13"/>
      <c r="C92" s="13"/>
      <c r="D92" s="13"/>
      <c r="E92" s="13"/>
      <c r="F92" s="13"/>
      <c r="G92" s="13"/>
    </row>
    <row r="93" spans="1:7">
      <c r="A93" s="13"/>
      <c r="B93" s="13"/>
      <c r="C93" s="13"/>
      <c r="D93" s="13"/>
      <c r="E93" s="13"/>
      <c r="F93" s="13"/>
      <c r="G93" s="13"/>
    </row>
    <row r="94" spans="1:7">
      <c r="A94" s="13"/>
      <c r="B94" s="13"/>
      <c r="C94" s="13"/>
      <c r="D94" s="13"/>
      <c r="E94" s="13"/>
      <c r="F94" s="13"/>
      <c r="G94" s="13"/>
    </row>
    <row r="95" spans="1:7">
      <c r="A95" s="13"/>
      <c r="B95" s="13"/>
      <c r="C95" s="13"/>
      <c r="D95" s="13"/>
      <c r="E95" s="13"/>
      <c r="F95" s="13"/>
      <c r="G95" s="13"/>
    </row>
    <row r="96" spans="1:7">
      <c r="A96" s="21" t="s">
        <v>271</v>
      </c>
      <c r="B96" s="20"/>
      <c r="C96" s="20"/>
      <c r="D96" s="20"/>
      <c r="E96" s="20"/>
      <c r="F96" s="13"/>
      <c r="G96" s="13"/>
    </row>
    <row r="97" spans="1:7">
      <c r="A97" s="13"/>
      <c r="B97" s="13"/>
      <c r="C97" s="13"/>
      <c r="D97" s="13"/>
      <c r="E97" s="13"/>
      <c r="F97" s="13"/>
      <c r="G97" s="13"/>
    </row>
    <row r="98" spans="1:7">
      <c r="A98" s="13"/>
      <c r="B98" s="13"/>
      <c r="C98" s="13"/>
      <c r="D98" s="13"/>
      <c r="E98" s="13"/>
      <c r="F98" s="13"/>
      <c r="G98" s="13"/>
    </row>
    <row r="99" spans="1:7">
      <c r="A99" s="13"/>
      <c r="B99" s="13"/>
      <c r="C99" s="13"/>
      <c r="D99" s="13"/>
      <c r="E99" s="13"/>
      <c r="F99" s="13"/>
      <c r="G99" s="13"/>
    </row>
    <row r="100" spans="1:7">
      <c r="A100" s="13"/>
      <c r="B100" s="13"/>
      <c r="C100" s="13"/>
      <c r="D100" s="13"/>
      <c r="E100" s="13"/>
      <c r="F100" s="13"/>
      <c r="G100" s="13"/>
    </row>
    <row r="101" spans="1:7">
      <c r="A101" s="13"/>
      <c r="B101" s="13"/>
      <c r="C101" s="13"/>
      <c r="D101" s="13"/>
      <c r="E101" s="13"/>
      <c r="F101" s="13"/>
      <c r="G101" s="13"/>
    </row>
    <row r="102" spans="1:7">
      <c r="A102" s="13"/>
      <c r="B102" s="13"/>
      <c r="C102" s="13"/>
      <c r="D102" s="13"/>
      <c r="E102" s="13"/>
      <c r="F102" s="13"/>
      <c r="G102" s="13"/>
    </row>
    <row r="103" spans="1:7">
      <c r="A103" s="13"/>
      <c r="B103" s="13"/>
      <c r="C103" s="13"/>
      <c r="D103" s="13"/>
      <c r="E103" s="13"/>
      <c r="F103" s="13"/>
      <c r="G103" s="13"/>
    </row>
    <row r="104" spans="1:7">
      <c r="A104" s="13"/>
      <c r="B104" s="13"/>
      <c r="C104" s="13"/>
      <c r="D104" s="13"/>
      <c r="E104" s="13"/>
      <c r="F104" s="13"/>
      <c r="G104" s="13"/>
    </row>
    <row r="105" spans="1:7">
      <c r="A105" s="13"/>
      <c r="B105" s="13"/>
      <c r="C105" s="13"/>
      <c r="D105" s="13"/>
      <c r="E105" s="13"/>
      <c r="F105" s="13"/>
      <c r="G105" s="13"/>
    </row>
    <row r="106" spans="1:7">
      <c r="A106" s="13"/>
      <c r="B106" s="13"/>
      <c r="C106" s="13"/>
      <c r="D106" s="13"/>
      <c r="E106" s="13"/>
      <c r="F106" s="13"/>
      <c r="G106" s="13"/>
    </row>
    <row r="107" spans="1:7">
      <c r="A107" s="13"/>
      <c r="B107" s="13"/>
      <c r="C107" s="13"/>
      <c r="D107" s="13"/>
      <c r="E107" s="13"/>
      <c r="F107" s="13"/>
      <c r="G107" s="13"/>
    </row>
    <row r="108" spans="1:7">
      <c r="A108" s="13"/>
      <c r="B108" s="13"/>
      <c r="C108" s="13"/>
      <c r="D108" s="13"/>
      <c r="E108" s="13"/>
      <c r="F108" s="13"/>
      <c r="G108" s="13"/>
    </row>
    <row r="109" spans="1:7">
      <c r="A109" s="13"/>
      <c r="B109" s="13"/>
      <c r="C109" s="13"/>
      <c r="D109" s="13"/>
      <c r="E109" s="13"/>
      <c r="F109" s="13"/>
      <c r="G109" s="13"/>
    </row>
    <row r="110" spans="1:7">
      <c r="A110" s="13"/>
      <c r="B110" s="13"/>
      <c r="C110" s="13"/>
      <c r="D110" s="13"/>
      <c r="E110" s="13"/>
      <c r="F110" s="13"/>
      <c r="G110" s="13"/>
    </row>
    <row r="111" spans="1:7">
      <c r="A111" s="13"/>
      <c r="B111" s="13"/>
      <c r="C111" s="13"/>
      <c r="D111" s="13"/>
      <c r="E111" s="13"/>
      <c r="F111" s="13"/>
      <c r="G111" s="13"/>
    </row>
    <row r="112" spans="1:7">
      <c r="A112" s="13"/>
      <c r="B112" s="13"/>
      <c r="C112" s="13"/>
      <c r="D112" s="13"/>
      <c r="E112" s="13"/>
      <c r="F112" s="13"/>
      <c r="G112" s="13"/>
    </row>
    <row r="113" spans="1:7">
      <c r="A113" s="21" t="s">
        <v>272</v>
      </c>
      <c r="B113" s="20"/>
      <c r="C113" s="20"/>
      <c r="D113" s="20"/>
      <c r="E113" s="20"/>
      <c r="F113" s="13"/>
      <c r="G113" s="13"/>
    </row>
    <row r="114" spans="1:7">
      <c r="A114" s="21" t="s">
        <v>273</v>
      </c>
      <c r="B114" s="20"/>
      <c r="C114" s="20"/>
      <c r="D114" s="20"/>
      <c r="E114" s="20"/>
      <c r="F114" s="13"/>
      <c r="G114" s="13"/>
    </row>
    <row r="115" spans="1:7">
      <c r="A115" s="13"/>
      <c r="B115" s="13"/>
      <c r="C115" s="13"/>
      <c r="D115" s="13"/>
      <c r="E115" s="13"/>
      <c r="F115" s="13"/>
      <c r="G115" s="13"/>
    </row>
    <row r="116" spans="1:7">
      <c r="A116" s="21" t="s">
        <v>274</v>
      </c>
      <c r="B116" s="20"/>
      <c r="C116" s="20"/>
      <c r="D116" s="20"/>
      <c r="E116" s="20"/>
      <c r="F116" s="13"/>
      <c r="G116" s="13"/>
    </row>
    <row r="117" spans="1:7">
      <c r="A117" s="13"/>
      <c r="B117" s="13"/>
      <c r="C117" s="13"/>
      <c r="D117" s="13"/>
      <c r="E117" s="13"/>
      <c r="F117" s="13"/>
      <c r="G117" s="13"/>
    </row>
    <row r="118" spans="1:7">
      <c r="A118" s="13"/>
      <c r="B118" s="13"/>
      <c r="C118" s="13"/>
      <c r="D118" s="13"/>
      <c r="E118" s="13"/>
      <c r="F118" s="13"/>
      <c r="G118" s="13"/>
    </row>
    <row r="119" spans="1:7">
      <c r="A119" s="13"/>
      <c r="B119" s="13"/>
      <c r="C119" s="13"/>
      <c r="D119" s="13"/>
      <c r="E119" s="13"/>
      <c r="F119" s="13"/>
      <c r="G119" s="13"/>
    </row>
    <row r="120" spans="1:7">
      <c r="A120" s="13"/>
      <c r="B120" s="13"/>
      <c r="C120" s="13"/>
      <c r="D120" s="13"/>
      <c r="E120" s="13"/>
      <c r="F120" s="13"/>
      <c r="G120" s="13"/>
    </row>
    <row r="121" spans="1:7">
      <c r="A121" s="13"/>
      <c r="B121" s="13"/>
      <c r="C121" s="13"/>
      <c r="D121" s="13"/>
      <c r="E121" s="13"/>
      <c r="F121" s="13"/>
      <c r="G121" s="13"/>
    </row>
    <row r="122" spans="1:7">
      <c r="A122" s="13"/>
      <c r="B122" s="13"/>
      <c r="C122" s="13"/>
      <c r="D122" s="13"/>
      <c r="E122" s="13"/>
      <c r="F122" s="13"/>
      <c r="G122" s="13"/>
    </row>
    <row r="123" spans="1:7">
      <c r="A123" s="13"/>
      <c r="B123" s="13"/>
      <c r="C123" s="13"/>
      <c r="D123" s="13"/>
      <c r="E123" s="13"/>
      <c r="F123" s="13"/>
      <c r="G123" s="13"/>
    </row>
    <row r="124" spans="1:7">
      <c r="A124" s="13"/>
      <c r="B124" s="13"/>
      <c r="C124" s="13"/>
      <c r="D124" s="13"/>
      <c r="E124" s="13"/>
      <c r="F124" s="13"/>
      <c r="G124" s="13"/>
    </row>
    <row r="125" spans="1:7">
      <c r="A125" s="13"/>
      <c r="B125" s="13"/>
      <c r="C125" s="13"/>
      <c r="D125" s="13"/>
      <c r="E125" s="13"/>
      <c r="F125" s="13"/>
      <c r="G125" s="13"/>
    </row>
    <row r="126" spans="1:7">
      <c r="A126" s="21" t="s">
        <v>275</v>
      </c>
      <c r="B126" s="20"/>
      <c r="C126" s="20"/>
      <c r="D126" s="20"/>
      <c r="E126" s="20"/>
      <c r="F126" s="13"/>
      <c r="G126" s="13"/>
    </row>
    <row r="127" spans="1:7">
      <c r="A127" s="22" t="s">
        <v>276</v>
      </c>
      <c r="B127" s="23" t="s">
        <v>277</v>
      </c>
      <c r="C127" s="23" t="s">
        <v>278</v>
      </c>
      <c r="D127" s="13"/>
      <c r="E127" s="13"/>
      <c r="F127" s="13"/>
      <c r="G127" s="13"/>
    </row>
    <row r="128" spans="1:7">
      <c r="A128" s="23" t="s">
        <v>279</v>
      </c>
      <c r="B128" s="23">
        <v>9.959</v>
      </c>
      <c r="C128" s="23">
        <v>1.138</v>
      </c>
      <c r="D128" s="13"/>
      <c r="E128" s="13"/>
      <c r="F128" s="13"/>
      <c r="G128" s="13"/>
    </row>
    <row r="129" spans="1:7">
      <c r="A129" s="23" t="s">
        <v>280</v>
      </c>
      <c r="B129" s="23">
        <v>0.09428</v>
      </c>
      <c r="C129" s="23">
        <v>0.0009428</v>
      </c>
      <c r="D129" s="13"/>
      <c r="E129" s="13"/>
      <c r="F129" s="13"/>
      <c r="G129" s="13"/>
    </row>
    <row r="130" spans="1:7">
      <c r="A130" s="23" t="s">
        <v>281</v>
      </c>
      <c r="B130" s="23">
        <v>0.03452</v>
      </c>
      <c r="C130" s="23">
        <v>0.003836</v>
      </c>
      <c r="D130" s="13"/>
      <c r="E130" s="13"/>
      <c r="F130" s="13"/>
      <c r="G130" s="13"/>
    </row>
    <row r="131" spans="1:7">
      <c r="A131" s="23" t="s">
        <v>282</v>
      </c>
      <c r="B131" s="23">
        <v>3.739</v>
      </c>
      <c r="C131" s="23">
        <v>0.4154</v>
      </c>
      <c r="D131" s="13"/>
      <c r="E131" s="13"/>
      <c r="F131" s="13"/>
      <c r="G131" s="13"/>
    </row>
    <row r="132" spans="1:7">
      <c r="A132" s="23" t="s">
        <v>210</v>
      </c>
      <c r="B132" s="23">
        <v>38.17</v>
      </c>
      <c r="C132" s="23">
        <v>0.04069</v>
      </c>
      <c r="D132" s="13"/>
      <c r="E132" s="13"/>
      <c r="F132" s="13"/>
      <c r="G132" s="13"/>
    </row>
    <row r="133" spans="1:7">
      <c r="A133" s="23" t="s">
        <v>283</v>
      </c>
      <c r="B133" s="23">
        <v>8.944</v>
      </c>
      <c r="C133" s="23">
        <v>0.9938</v>
      </c>
      <c r="D133" s="13"/>
      <c r="E133" s="13"/>
      <c r="F133" s="13"/>
      <c r="G133" s="13"/>
    </row>
    <row r="134" spans="1:7">
      <c r="A134" s="23" t="s">
        <v>284</v>
      </c>
      <c r="B134" s="23">
        <v>0.01596</v>
      </c>
      <c r="C134" s="23">
        <v>0.0001613</v>
      </c>
      <c r="D134" s="13"/>
      <c r="E134" s="13"/>
      <c r="F134" s="13"/>
      <c r="G134" s="13"/>
    </row>
    <row r="135" spans="1:7">
      <c r="A135" s="23" t="s">
        <v>285</v>
      </c>
      <c r="B135" s="23">
        <v>0.02277</v>
      </c>
      <c r="C135" s="23">
        <v>0.00253</v>
      </c>
      <c r="D135" s="13"/>
      <c r="E135" s="13"/>
      <c r="F135" s="13"/>
      <c r="G135" s="13"/>
    </row>
    <row r="136" spans="1:7">
      <c r="A136" s="23" t="s">
        <v>286</v>
      </c>
      <c r="B136" s="23">
        <v>1.402</v>
      </c>
      <c r="C136" s="23">
        <v>0.9151</v>
      </c>
      <c r="D136" s="13"/>
      <c r="E136" s="13"/>
      <c r="F136" s="13"/>
      <c r="G136" s="13"/>
    </row>
    <row r="137" spans="1:7">
      <c r="A137" s="23" t="s">
        <v>287</v>
      </c>
      <c r="B137" s="23">
        <v>0.05194</v>
      </c>
      <c r="C137" s="23">
        <v>0.005772</v>
      </c>
      <c r="D137" s="13"/>
      <c r="E137" s="13"/>
      <c r="F137" s="13"/>
      <c r="G137" s="13"/>
    </row>
    <row r="138" spans="1:7">
      <c r="A138" s="23" t="s">
        <v>288</v>
      </c>
      <c r="B138" s="23">
        <v>0.004867</v>
      </c>
      <c r="C138" s="23">
        <v>0.003245</v>
      </c>
      <c r="D138" s="13"/>
      <c r="E138" s="13"/>
      <c r="F138" s="13"/>
      <c r="G138" s="13"/>
    </row>
    <row r="139" spans="1:7">
      <c r="A139" s="23" t="s">
        <v>289</v>
      </c>
      <c r="B139" s="23">
        <v>0.05671</v>
      </c>
      <c r="C139" s="23">
        <v>0.006302</v>
      </c>
      <c r="D139" s="13"/>
      <c r="E139" s="13"/>
      <c r="F139" s="13"/>
      <c r="G139" s="13"/>
    </row>
    <row r="140" spans="1:7">
      <c r="A140" s="23" t="s">
        <v>290</v>
      </c>
      <c r="B140" s="23">
        <v>0.03266</v>
      </c>
      <c r="C140" s="23">
        <v>0.2177</v>
      </c>
      <c r="D140" s="13"/>
      <c r="E140" s="13"/>
      <c r="F140" s="13"/>
      <c r="G140" s="13"/>
    </row>
    <row r="141" spans="1:7">
      <c r="A141" s="23" t="s">
        <v>291</v>
      </c>
      <c r="B141" s="23">
        <v>1.991</v>
      </c>
      <c r="C141" s="23">
        <v>0.2212</v>
      </c>
      <c r="D141" s="13"/>
      <c r="E141" s="13"/>
      <c r="F141" s="13"/>
      <c r="G141" s="13"/>
    </row>
    <row r="142" spans="1:7">
      <c r="A142" s="23" t="s">
        <v>292</v>
      </c>
      <c r="B142" s="23">
        <v>0.01844</v>
      </c>
      <c r="C142" s="23">
        <v>0.002049</v>
      </c>
      <c r="D142" s="13"/>
      <c r="E142" s="13"/>
      <c r="F142" s="13"/>
      <c r="G142" s="13"/>
    </row>
    <row r="143" spans="1:7">
      <c r="A143" s="23" t="s">
        <v>293</v>
      </c>
      <c r="B143" s="23">
        <v>0.03894</v>
      </c>
      <c r="C143" s="23">
        <v>0.004327</v>
      </c>
      <c r="D143" s="13"/>
      <c r="E143" s="13"/>
      <c r="F143" s="13"/>
      <c r="G143" s="13"/>
    </row>
    <row r="144" spans="1:7">
      <c r="A144" s="23" t="s">
        <v>294</v>
      </c>
      <c r="B144" s="23">
        <v>0.02676</v>
      </c>
      <c r="C144" s="23">
        <v>0.002973</v>
      </c>
      <c r="D144" s="13"/>
      <c r="E144" s="13"/>
      <c r="F144" s="13"/>
      <c r="G144" s="13"/>
    </row>
    <row r="145" spans="1:7">
      <c r="A145" s="23" t="s">
        <v>295</v>
      </c>
      <c r="B145" s="23">
        <v>0.02542</v>
      </c>
      <c r="C145" s="23">
        <v>0.002824</v>
      </c>
      <c r="D145" s="13"/>
      <c r="E145" s="13"/>
      <c r="F145" s="13"/>
      <c r="G145" s="13"/>
    </row>
    <row r="146" spans="1:7">
      <c r="A146" s="23" t="s">
        <v>296</v>
      </c>
      <c r="B146" s="23">
        <f>SUM(B128:B145)</f>
        <v>64.628267</v>
      </c>
      <c r="C146" s="23">
        <f>SUM(C128:C145)</f>
        <v>3.9768521</v>
      </c>
      <c r="D146" s="13">
        <f>B146+C146</f>
        <v>68.6051191</v>
      </c>
      <c r="E146" s="13"/>
      <c r="F146" s="13"/>
      <c r="G146" s="13"/>
    </row>
    <row r="147" spans="1:7">
      <c r="A147" s="13"/>
      <c r="B147" s="13"/>
      <c r="C147" s="13"/>
      <c r="D147" s="13"/>
      <c r="E147" s="13"/>
      <c r="F147" s="13"/>
      <c r="G147" s="13"/>
    </row>
    <row r="148" spans="1:7">
      <c r="A148" s="13"/>
      <c r="B148" s="13"/>
      <c r="C148" s="13"/>
      <c r="D148" s="13"/>
      <c r="E148" s="13"/>
      <c r="F148" s="13"/>
      <c r="G148" s="13"/>
    </row>
    <row r="149" spans="1:7">
      <c r="A149" s="13"/>
      <c r="B149" s="13"/>
      <c r="C149" s="13"/>
      <c r="D149" s="13"/>
      <c r="E149" s="13"/>
      <c r="F149" s="13"/>
      <c r="G149" s="13"/>
    </row>
    <row r="150" spans="1:7">
      <c r="A150" s="13"/>
      <c r="B150" s="13"/>
      <c r="C150" s="13"/>
      <c r="D150" s="13"/>
      <c r="E150" s="13"/>
      <c r="F150" s="13"/>
      <c r="G150" s="13"/>
    </row>
    <row r="151" spans="1:7">
      <c r="A151" s="13"/>
      <c r="B151" s="13"/>
      <c r="C151" s="13"/>
      <c r="D151" s="13"/>
      <c r="E151" s="13"/>
      <c r="F151" s="13"/>
      <c r="G151" s="13"/>
    </row>
    <row r="152" spans="1:7">
      <c r="A152" s="13"/>
      <c r="B152" s="13"/>
      <c r="C152" s="13"/>
      <c r="D152" s="13"/>
      <c r="E152" s="13"/>
      <c r="F152" s="13"/>
      <c r="G152" s="13"/>
    </row>
    <row r="153" spans="1:7">
      <c r="A153" s="13"/>
      <c r="B153" s="13"/>
      <c r="C153" s="13"/>
      <c r="D153" s="13"/>
      <c r="E153" s="13"/>
      <c r="F153" s="13"/>
      <c r="G153" s="13"/>
    </row>
    <row r="154" spans="1:7">
      <c r="A154" s="13"/>
      <c r="B154" s="13"/>
      <c r="C154" s="13"/>
      <c r="D154" s="13"/>
      <c r="E154" s="13"/>
      <c r="F154" s="13"/>
      <c r="G154" s="13"/>
    </row>
    <row r="155" spans="1:7">
      <c r="A155" s="13"/>
      <c r="B155" s="13"/>
      <c r="C155" s="13"/>
      <c r="D155" s="13"/>
      <c r="E155" s="13"/>
      <c r="F155" s="13"/>
      <c r="G155" s="13"/>
    </row>
    <row r="156" spans="1:7">
      <c r="A156" s="13"/>
      <c r="B156" s="13"/>
      <c r="C156" s="13"/>
      <c r="D156" s="13"/>
      <c r="E156" s="13"/>
      <c r="F156" s="13"/>
      <c r="G156" s="13"/>
    </row>
    <row r="157" spans="1:7">
      <c r="A157" s="13"/>
      <c r="B157" s="13"/>
      <c r="C157" s="13"/>
      <c r="D157" s="13"/>
      <c r="E157" s="13"/>
      <c r="F157" s="13"/>
      <c r="G157" s="13"/>
    </row>
    <row r="158" spans="1:7">
      <c r="A158" s="13"/>
      <c r="B158" s="13"/>
      <c r="C158" s="13"/>
      <c r="D158" s="13"/>
      <c r="E158" s="13"/>
      <c r="F158" s="13"/>
      <c r="G158" s="13"/>
    </row>
    <row r="159" spans="1:7">
      <c r="A159" s="13"/>
      <c r="B159" s="13"/>
      <c r="C159" s="13"/>
      <c r="D159" s="13"/>
      <c r="E159" s="13"/>
      <c r="F159" s="13"/>
      <c r="G159" s="13"/>
    </row>
    <row r="160" spans="1:7">
      <c r="A160" s="13"/>
      <c r="B160" s="13"/>
      <c r="C160" s="13"/>
      <c r="D160" s="13"/>
      <c r="E160" s="13"/>
      <c r="F160" s="13"/>
      <c r="G160" s="13"/>
    </row>
    <row r="161" spans="1:7">
      <c r="A161" s="13"/>
      <c r="B161" s="13"/>
      <c r="C161" s="13"/>
      <c r="D161" s="13"/>
      <c r="E161" s="13"/>
      <c r="F161" s="13"/>
      <c r="G161" s="13"/>
    </row>
    <row r="162" spans="1:7">
      <c r="A162" s="13"/>
      <c r="B162" s="13"/>
      <c r="C162" s="13"/>
      <c r="D162" s="13"/>
      <c r="E162" s="13"/>
      <c r="F162" s="13"/>
      <c r="G162" s="13"/>
    </row>
    <row r="163" spans="1:7">
      <c r="A163" s="13"/>
      <c r="B163" s="13"/>
      <c r="C163" s="13"/>
      <c r="D163" s="13"/>
      <c r="E163" s="13"/>
      <c r="F163" s="13"/>
      <c r="G163" s="13"/>
    </row>
    <row r="164" spans="1:7">
      <c r="A164" s="13"/>
      <c r="B164" s="13"/>
      <c r="C164" s="13"/>
      <c r="D164" s="13"/>
      <c r="E164" s="13"/>
      <c r="F164" s="13"/>
      <c r="G164" s="13"/>
    </row>
    <row r="165" spans="1:7">
      <c r="A165" s="13"/>
      <c r="B165" s="13"/>
      <c r="C165" s="13"/>
      <c r="D165" s="13"/>
      <c r="E165" s="13"/>
      <c r="F165" s="13"/>
      <c r="G165" s="13"/>
    </row>
    <row r="166" spans="1:7">
      <c r="A166" s="13"/>
      <c r="B166" s="13"/>
      <c r="C166" s="13"/>
      <c r="D166" s="13"/>
      <c r="E166" s="13"/>
      <c r="F166" s="13"/>
      <c r="G166" s="13"/>
    </row>
    <row r="167" spans="1:7">
      <c r="A167" s="13"/>
      <c r="B167" s="13"/>
      <c r="C167" s="13"/>
      <c r="D167" s="13"/>
      <c r="E167" s="13"/>
      <c r="F167" s="13"/>
      <c r="G167" s="13"/>
    </row>
    <row r="168" spans="1:7">
      <c r="A168" s="13"/>
      <c r="B168" s="13"/>
      <c r="C168" s="13"/>
      <c r="D168" s="13"/>
      <c r="E168" s="13"/>
      <c r="F168" s="13"/>
      <c r="G168" s="13"/>
    </row>
    <row r="169" spans="1:7">
      <c r="A169" s="13"/>
      <c r="B169" s="13"/>
      <c r="C169" s="13"/>
      <c r="D169" s="13"/>
      <c r="E169" s="13"/>
      <c r="F169" s="13"/>
      <c r="G169" s="13"/>
    </row>
    <row r="170" spans="1:7">
      <c r="A170" s="13"/>
      <c r="B170" s="13"/>
      <c r="C170" s="13"/>
      <c r="D170" s="13"/>
      <c r="E170" s="13"/>
      <c r="F170" s="13"/>
      <c r="G170" s="13"/>
    </row>
    <row r="171" spans="1:7">
      <c r="A171" s="13"/>
      <c r="B171" s="13"/>
      <c r="C171" s="13"/>
      <c r="D171" s="13"/>
      <c r="E171" s="13"/>
      <c r="F171" s="13"/>
      <c r="G171" s="13"/>
    </row>
    <row r="172" spans="1:7">
      <c r="A172" s="13"/>
      <c r="B172" s="13"/>
      <c r="C172" s="13"/>
      <c r="D172" s="13"/>
      <c r="E172" s="13"/>
      <c r="F172" s="13"/>
      <c r="G172" s="13"/>
    </row>
    <row r="173" spans="1:7">
      <c r="A173" s="13"/>
      <c r="B173" s="13"/>
      <c r="C173" s="13"/>
      <c r="D173" s="13"/>
      <c r="E173" s="13"/>
      <c r="F173" s="13"/>
      <c r="G173" s="13"/>
    </row>
    <row r="174" spans="1:7">
      <c r="A174" s="13"/>
      <c r="B174" s="13"/>
      <c r="C174" s="13"/>
      <c r="D174" s="13"/>
      <c r="E174" s="13"/>
      <c r="F174" s="13"/>
      <c r="G174" s="13"/>
    </row>
    <row r="175" spans="1:7">
      <c r="A175" s="13"/>
      <c r="B175" s="13"/>
      <c r="C175" s="13"/>
      <c r="D175" s="13"/>
      <c r="E175" s="13"/>
      <c r="F175" s="13"/>
      <c r="G175" s="13"/>
    </row>
    <row r="176" spans="1:7">
      <c r="A176" s="13"/>
      <c r="B176" s="13"/>
      <c r="C176" s="13"/>
      <c r="D176" s="13"/>
      <c r="E176" s="13"/>
      <c r="F176" s="13"/>
      <c r="G176" s="13"/>
    </row>
    <row r="177" spans="1:7">
      <c r="A177" s="13"/>
      <c r="B177" s="13"/>
      <c r="C177" s="13"/>
      <c r="D177" s="13"/>
      <c r="E177" s="13"/>
      <c r="F177" s="13"/>
      <c r="G177" s="13"/>
    </row>
    <row r="178" spans="1:7">
      <c r="A178" s="13"/>
      <c r="B178" s="13"/>
      <c r="C178" s="13"/>
      <c r="D178" s="13"/>
      <c r="E178" s="13"/>
      <c r="F178" s="13"/>
      <c r="G178" s="13"/>
    </row>
    <row r="179" spans="1:7">
      <c r="A179" s="13"/>
      <c r="B179" s="13"/>
      <c r="C179" s="13"/>
      <c r="D179" s="13"/>
      <c r="E179" s="13"/>
      <c r="F179" s="13"/>
      <c r="G179" s="13"/>
    </row>
    <row r="180" spans="1:7">
      <c r="A180" s="13"/>
      <c r="B180" s="13"/>
      <c r="C180" s="13"/>
      <c r="D180" s="13"/>
      <c r="E180" s="13"/>
      <c r="F180" s="13"/>
      <c r="G180" s="13"/>
    </row>
    <row r="181" spans="1:7">
      <c r="A181" s="13"/>
      <c r="B181" s="13"/>
      <c r="C181" s="13"/>
      <c r="D181" s="13"/>
      <c r="E181" s="13"/>
      <c r="F181" s="13"/>
      <c r="G181" s="13"/>
    </row>
    <row r="182" spans="1:7">
      <c r="A182" s="13"/>
      <c r="B182" s="13"/>
      <c r="C182" s="13"/>
      <c r="D182" s="13"/>
      <c r="E182" s="13"/>
      <c r="F182" s="13"/>
      <c r="G182" s="13"/>
    </row>
    <row r="183" spans="1:7">
      <c r="A183" s="13"/>
      <c r="B183" s="13"/>
      <c r="C183" s="13"/>
      <c r="D183" s="13"/>
      <c r="E183" s="13"/>
      <c r="F183" s="13"/>
      <c r="G183" s="13"/>
    </row>
    <row r="184" spans="1:7">
      <c r="A184" s="13"/>
      <c r="B184" s="13"/>
      <c r="C184" s="13"/>
      <c r="D184" s="13"/>
      <c r="E184" s="13"/>
      <c r="F184" s="13"/>
      <c r="G184" s="13"/>
    </row>
    <row r="185" spans="1:7">
      <c r="A185" s="13"/>
      <c r="B185" s="13"/>
      <c r="C185" s="13"/>
      <c r="D185" s="13"/>
      <c r="E185" s="13"/>
      <c r="F185" s="13"/>
      <c r="G185" s="13"/>
    </row>
    <row r="186" spans="1:7">
      <c r="A186" s="13"/>
      <c r="B186" s="13"/>
      <c r="C186" s="13"/>
      <c r="D186" s="13"/>
      <c r="E186" s="13"/>
      <c r="F186" s="13"/>
      <c r="G186" s="13"/>
    </row>
    <row r="187" spans="1:7">
      <c r="A187" s="13"/>
      <c r="B187" s="13"/>
      <c r="C187" s="13"/>
      <c r="D187" s="13"/>
      <c r="E187" s="13"/>
      <c r="F187" s="13"/>
      <c r="G187" s="13"/>
    </row>
    <row r="188" spans="1:7">
      <c r="A188" s="13"/>
      <c r="B188" s="13"/>
      <c r="C188" s="13"/>
      <c r="D188" s="13"/>
      <c r="E188" s="13"/>
      <c r="F188" s="13"/>
      <c r="G188" s="13"/>
    </row>
    <row r="189" spans="1:7">
      <c r="A189" s="13"/>
      <c r="B189" s="13"/>
      <c r="C189" s="13"/>
      <c r="D189" s="13"/>
      <c r="E189" s="13"/>
      <c r="F189" s="13"/>
      <c r="G189" s="13"/>
    </row>
    <row r="190" spans="1:7">
      <c r="A190" s="13"/>
      <c r="B190" s="13"/>
      <c r="C190" s="13"/>
      <c r="D190" s="13"/>
      <c r="E190" s="13"/>
      <c r="F190" s="13"/>
      <c r="G190" s="13"/>
    </row>
    <row r="191" spans="1:7">
      <c r="A191" s="13"/>
      <c r="B191" s="13"/>
      <c r="C191" s="13"/>
      <c r="D191" s="13"/>
      <c r="E191" s="13"/>
      <c r="F191" s="13"/>
      <c r="G191" s="13"/>
    </row>
    <row r="192" spans="1:7">
      <c r="A192" s="13"/>
      <c r="B192" s="13"/>
      <c r="C192" s="13"/>
      <c r="D192" s="13"/>
      <c r="E192" s="13"/>
      <c r="F192" s="13"/>
      <c r="G192" s="13"/>
    </row>
    <row r="193" spans="1:7">
      <c r="A193" s="13"/>
      <c r="B193" s="13"/>
      <c r="C193" s="13"/>
      <c r="D193" s="13"/>
      <c r="E193" s="13"/>
      <c r="F193" s="13"/>
      <c r="G193" s="13"/>
    </row>
    <row r="194" spans="1:7">
      <c r="A194" s="13"/>
      <c r="B194" s="13"/>
      <c r="C194" s="13"/>
      <c r="D194" s="13"/>
      <c r="E194" s="13"/>
      <c r="F194" s="13"/>
      <c r="G194" s="13"/>
    </row>
  </sheetData>
  <sheetProtection formatCells="0" formatColumns="0" formatRows="0" insertRows="0" insertColumns="0" insertHyperlinks="0" deleteColumns="0" deleteRows="0" sort="0" autoFilter="0" pivotTables="0"/>
  <mergeCells count="11">
    <mergeCell ref="A46:E46"/>
    <mergeCell ref="A47:E47"/>
    <mergeCell ref="A48:E48"/>
    <mergeCell ref="A57:E57"/>
    <mergeCell ref="A80:E80"/>
    <mergeCell ref="A81:E81"/>
    <mergeCell ref="A96:E96"/>
    <mergeCell ref="A113:E113"/>
    <mergeCell ref="A114:E114"/>
    <mergeCell ref="A116:E116"/>
    <mergeCell ref="A126:E126"/>
  </mergeCells>
  <pageMargins left="0.7" right="0.7" top="0.75" bottom="0.75" header="0.3" footer="0.3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封面</vt:lpstr>
      <vt:lpstr>修改记录</vt:lpstr>
      <vt:lpstr>FMEDA</vt:lpstr>
      <vt:lpstr>失效率数据表</vt:lpstr>
      <vt:lpstr>芯片FIT值及失效分析</vt:lpstr>
      <vt:lpstr>失效率来源</vt:lpstr>
      <vt:lpstr>元器件失效率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王金星</cp:lastModifiedBy>
  <dcterms:created xsi:type="dcterms:W3CDTF">2023-05-15T19:15:00Z</dcterms:created>
  <dcterms:modified xsi:type="dcterms:W3CDTF">2026-09-04T09:11:46Z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07F4A63BFA1B41339AAACD6B9B5201C5_13</vt:lpwstr>
  </property>
  <property fmtid="{D5CDD505-2E9C-101B-9397-08002B2CF9AE}" pid="4" name="CalculationRule">
    <vt:i4>0</vt:i4>
  </property>
</Properties>
</file>