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c0c38e55e5f420/Documents/"/>
    </mc:Choice>
  </mc:AlternateContent>
  <xr:revisionPtr revIDLastSave="0" documentId="8_{CDBB834E-171F-4C91-BB10-D48B2E921C09}" xr6:coauthVersionLast="47" xr6:coauthVersionMax="47" xr10:uidLastSave="{00000000-0000-0000-0000-000000000000}"/>
  <bookViews>
    <workbookView xWindow="-120" yWindow="-120" windowWidth="16440" windowHeight="28320" xr2:uid="{CD32E0C9-3073-48D1-B8CB-55288392B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0" i="1" l="1"/>
  <c r="O50" i="1" s="1"/>
  <c r="G50" i="1"/>
  <c r="N49" i="1"/>
  <c r="O49" i="1" s="1"/>
  <c r="G49" i="1"/>
  <c r="M47" i="1"/>
  <c r="N47" i="1" s="1"/>
  <c r="O47" i="1" s="1"/>
  <c r="G47" i="1"/>
  <c r="N46" i="1"/>
  <c r="O46" i="1" s="1"/>
  <c r="G46" i="1"/>
  <c r="N45" i="1"/>
  <c r="O45" i="1" s="1"/>
  <c r="G45" i="1"/>
  <c r="N44" i="1"/>
  <c r="O44" i="1" s="1"/>
  <c r="G44" i="1"/>
  <c r="O43" i="1"/>
  <c r="G43" i="1"/>
  <c r="O42" i="1"/>
  <c r="G42" i="1"/>
  <c r="N41" i="1"/>
  <c r="O41" i="1" s="1"/>
  <c r="G41" i="1"/>
  <c r="O40" i="1"/>
  <c r="G40" i="1"/>
  <c r="O39" i="1"/>
  <c r="G39" i="1"/>
  <c r="O38" i="1"/>
  <c r="G38" i="1"/>
  <c r="N37" i="1"/>
  <c r="O37" i="1" s="1"/>
  <c r="G37" i="1"/>
  <c r="N36" i="1"/>
  <c r="O36" i="1" s="1"/>
  <c r="G36" i="1"/>
  <c r="N35" i="1"/>
  <c r="O35" i="1" s="1"/>
  <c r="G35" i="1"/>
  <c r="N34" i="1"/>
  <c r="O34" i="1" s="1"/>
  <c r="G34" i="1"/>
  <c r="O33" i="1"/>
  <c r="N33" i="1"/>
  <c r="G33" i="1"/>
  <c r="N32" i="1"/>
  <c r="O32" i="1" s="1"/>
  <c r="G32" i="1"/>
  <c r="N31" i="1"/>
  <c r="O31" i="1" s="1"/>
  <c r="G31" i="1"/>
  <c r="N30" i="1"/>
  <c r="O30" i="1" s="1"/>
  <c r="G30" i="1"/>
  <c r="M29" i="1"/>
  <c r="N29" i="1" s="1"/>
  <c r="O29" i="1" s="1"/>
  <c r="G29" i="1"/>
  <c r="N28" i="1"/>
  <c r="O28" i="1" s="1"/>
  <c r="G28" i="1"/>
  <c r="N27" i="1"/>
  <c r="O27" i="1" s="1"/>
  <c r="G27" i="1"/>
  <c r="O26" i="1"/>
  <c r="N26" i="1"/>
  <c r="G26" i="1"/>
  <c r="N25" i="1"/>
  <c r="O25" i="1" s="1"/>
  <c r="G25" i="1"/>
  <c r="N24" i="1"/>
  <c r="O24" i="1" s="1"/>
  <c r="G24" i="1"/>
  <c r="O23" i="1"/>
  <c r="G23" i="1"/>
  <c r="O22" i="1"/>
  <c r="N22" i="1"/>
  <c r="N21" i="1"/>
  <c r="O21" i="1" s="1"/>
  <c r="G21" i="1"/>
  <c r="O20" i="1"/>
  <c r="N20" i="1"/>
  <c r="G20" i="1"/>
  <c r="N19" i="1"/>
  <c r="O19" i="1" s="1"/>
  <c r="G19" i="1"/>
  <c r="O18" i="1"/>
  <c r="G18" i="1"/>
  <c r="N17" i="1"/>
  <c r="O17" i="1" s="1"/>
  <c r="G17" i="1"/>
  <c r="O16" i="1"/>
  <c r="N16" i="1"/>
  <c r="G16" i="1"/>
  <c r="O14" i="1"/>
  <c r="N13" i="1"/>
  <c r="O13" i="1" s="1"/>
  <c r="G13" i="1"/>
  <c r="O12" i="1"/>
  <c r="O11" i="1"/>
  <c r="N11" i="1"/>
  <c r="G11" i="1"/>
  <c r="N10" i="1"/>
  <c r="O10" i="1" s="1"/>
  <c r="G10" i="1"/>
  <c r="N9" i="1"/>
  <c r="O9" i="1" s="1"/>
  <c r="M8" i="1"/>
  <c r="N8" i="1" s="1"/>
  <c r="O8" i="1" s="1"/>
  <c r="G8" i="1"/>
  <c r="N7" i="1"/>
  <c r="O7" i="1" s="1"/>
  <c r="G7" i="1"/>
  <c r="N6" i="1"/>
  <c r="O6" i="1" s="1"/>
  <c r="G6" i="1"/>
  <c r="N5" i="1"/>
  <c r="O5" i="1" s="1"/>
  <c r="G5" i="1"/>
  <c r="N4" i="1"/>
  <c r="O4" i="1" s="1"/>
  <c r="G4" i="1"/>
  <c r="N3" i="1"/>
  <c r="O3" i="1" s="1"/>
  <c r="J3" i="1"/>
  <c r="J4" i="1" s="1"/>
  <c r="J5" i="1" s="1"/>
  <c r="J8" i="1" s="1"/>
  <c r="J7" i="1" s="1"/>
  <c r="J10" i="1" s="1"/>
  <c r="J6" i="1" s="1"/>
  <c r="J9" i="1" s="1"/>
  <c r="J11" i="1" s="1"/>
  <c r="J12" i="1" s="1"/>
  <c r="J13" i="1" s="1"/>
  <c r="J14" i="1" s="1"/>
  <c r="J16" i="1" s="1"/>
  <c r="J17" i="1" s="1"/>
  <c r="J19" i="1" s="1"/>
  <c r="J21" i="1" s="1"/>
  <c r="J20" i="1" s="1"/>
  <c r="J18" i="1" s="1"/>
  <c r="J22" i="1" s="1"/>
  <c r="J23" i="1" s="1"/>
  <c r="J24" i="1" s="1"/>
  <c r="J26" i="1" s="1"/>
  <c r="J25" i="1" s="1"/>
  <c r="J27" i="1" s="1"/>
  <c r="J28" i="1" s="1"/>
  <c r="J29" i="1" s="1"/>
  <c r="J30" i="1" s="1"/>
  <c r="J31" i="1" s="1"/>
  <c r="J32" i="1" s="1"/>
  <c r="J34" i="1" s="1"/>
  <c r="J33" i="1" s="1"/>
  <c r="J35" i="1" s="1"/>
  <c r="J36" i="1" s="1"/>
  <c r="J37" i="1" s="1"/>
  <c r="J38" i="1" s="1"/>
  <c r="J42" i="1" s="1"/>
  <c r="J39" i="1" s="1"/>
  <c r="J41" i="1" s="1"/>
  <c r="J43" i="1" s="1"/>
  <c r="J40" i="1" s="1"/>
  <c r="J44" i="1" s="1"/>
  <c r="J45" i="1" s="1"/>
  <c r="J46" i="1" s="1"/>
  <c r="J47" i="1" s="1"/>
  <c r="J48" i="1" s="1"/>
  <c r="J49" i="1" s="1"/>
  <c r="J50" i="1" s="1"/>
  <c r="G3" i="1"/>
  <c r="H3" i="1" s="1"/>
  <c r="O2" i="1"/>
  <c r="N2" i="1"/>
  <c r="J2" i="1"/>
  <c r="H2" i="1"/>
  <c r="G2" i="1"/>
  <c r="H4" i="1" l="1"/>
  <c r="H5" i="1" s="1"/>
  <c r="H8" i="1" s="1"/>
  <c r="H7" i="1" s="1"/>
  <c r="H10" i="1" s="1"/>
  <c r="H6" i="1" s="1"/>
  <c r="H9" i="1" s="1"/>
  <c r="H11" i="1" s="1"/>
  <c r="H12" i="1" s="1"/>
  <c r="H13" i="1" s="1"/>
  <c r="H14" i="1" s="1"/>
  <c r="H16" i="1" s="1"/>
  <c r="H17" i="1" s="1"/>
  <c r="H19" i="1" s="1"/>
  <c r="H21" i="1" s="1"/>
  <c r="H20" i="1" s="1"/>
  <c r="H18" i="1" s="1"/>
  <c r="H22" i="1" s="1"/>
  <c r="H23" i="1" s="1"/>
  <c r="H24" i="1" s="1"/>
  <c r="H26" i="1" s="1"/>
  <c r="H25" i="1" s="1"/>
  <c r="H27" i="1" s="1"/>
  <c r="H28" i="1" s="1"/>
  <c r="H29" i="1" s="1"/>
  <c r="H30" i="1" s="1"/>
  <c r="H31" i="1" s="1"/>
  <c r="H32" i="1" s="1"/>
  <c r="H34" i="1" s="1"/>
  <c r="H33" i="1" s="1"/>
  <c r="H35" i="1" s="1"/>
  <c r="H36" i="1" s="1"/>
  <c r="H37" i="1" s="1"/>
  <c r="H38" i="1" s="1"/>
  <c r="H42" i="1" s="1"/>
  <c r="H39" i="1" s="1"/>
  <c r="H41" i="1" s="1"/>
  <c r="H43" i="1" s="1"/>
  <c r="H40" i="1" s="1"/>
  <c r="H44" i="1" s="1"/>
  <c r="H45" i="1" s="1"/>
  <c r="H46" i="1" s="1"/>
  <c r="H47" i="1" s="1"/>
  <c r="H48" i="1" s="1"/>
  <c r="H49" i="1" s="1"/>
  <c r="H50" i="1" s="1"/>
</calcChain>
</file>

<file path=xl/sharedStrings.xml><?xml version="1.0" encoding="utf-8"?>
<sst xmlns="http://schemas.openxmlformats.org/spreadsheetml/2006/main" count="299" uniqueCount="120">
  <si>
    <t>Title</t>
  </si>
  <si>
    <t>Publisher</t>
  </si>
  <si>
    <t>Status</t>
  </si>
  <si>
    <t>Percentage</t>
  </si>
  <si>
    <t xml:space="preserve">Date Started </t>
  </si>
  <si>
    <t>Date Completed</t>
  </si>
  <si>
    <t>Days</t>
  </si>
  <si>
    <t>Total Days</t>
  </si>
  <si>
    <t>Hours</t>
  </si>
  <si>
    <t>Total Hours</t>
  </si>
  <si>
    <t>Console</t>
  </si>
  <si>
    <t>Where</t>
  </si>
  <si>
    <t>Price</t>
  </si>
  <si>
    <t>Price/Hour</t>
  </si>
  <si>
    <t>Over 1?</t>
  </si>
  <si>
    <t>Notes</t>
  </si>
  <si>
    <t>Assassin's Creed 3</t>
  </si>
  <si>
    <t>Ubisoft</t>
  </si>
  <si>
    <t>Completed</t>
  </si>
  <si>
    <t>PC</t>
  </si>
  <si>
    <t>Steam</t>
  </si>
  <si>
    <t>Assassin's Creed 4: Black Flag</t>
  </si>
  <si>
    <t>Assassin's Creed Rouge</t>
  </si>
  <si>
    <t>started at 25.3 hours, 100% sync, did 64/70 abstergo challenges, all crafts and morigan fully upgraded</t>
  </si>
  <si>
    <t>Assassin's Creed Unity</t>
  </si>
  <si>
    <t>Playing</t>
  </si>
  <si>
    <t>Assassin's Creed Syndicate</t>
  </si>
  <si>
    <t>don't remember start or end date, got everything except 100% sync . 97%</t>
  </si>
  <si>
    <t>Assassin's Creed Origins</t>
  </si>
  <si>
    <t>Assassin's Creed Odyessy</t>
  </si>
  <si>
    <t>Assassin's Creed Valhalla</t>
  </si>
  <si>
    <t>Assassin's Creed Shadows</t>
  </si>
  <si>
    <t>All steam achievements, all collectables and places, new quest came out with new achivment, 6-27, 91.4 before</t>
  </si>
  <si>
    <t>Cyberpunk 2077</t>
  </si>
  <si>
    <t>CD Projekt Red</t>
  </si>
  <si>
    <t>49h 4m first PT (not 100%), 85hrs 13mins first PT (100%, all ach)</t>
  </si>
  <si>
    <t>Days Gone</t>
  </si>
  <si>
    <t>Playstation</t>
  </si>
  <si>
    <t>Dishonored</t>
  </si>
  <si>
    <t>Bethesda</t>
  </si>
  <si>
    <t>Dishonored 2</t>
  </si>
  <si>
    <t>Eldin Ring</t>
  </si>
  <si>
    <t>From Software</t>
  </si>
  <si>
    <t>Far Cry 3</t>
  </si>
  <si>
    <t>date bought is start date, so maybe inaccurate (did torrent first), hours from steam</t>
  </si>
  <si>
    <t>Far Cry 4</t>
  </si>
  <si>
    <t>Mike</t>
  </si>
  <si>
    <t>Gift</t>
  </si>
  <si>
    <t>gift from Mike, he bought 4 games, priced 46.60, hours from steam</t>
  </si>
  <si>
    <t>Far Cry Primal</t>
  </si>
  <si>
    <t>gift from Mike, he bought 4 games, priced 46.60</t>
  </si>
  <si>
    <t>Far Cry 5</t>
  </si>
  <si>
    <t>hours from steam</t>
  </si>
  <si>
    <t>Far Cry New Dawn</t>
  </si>
  <si>
    <t>Far Cry 6</t>
  </si>
  <si>
    <t>Uplay</t>
  </si>
  <si>
    <t>Forza Horizon 5</t>
  </si>
  <si>
    <t>Microsoft</t>
  </si>
  <si>
    <t>price consists of base game, and hot wheels DLC</t>
  </si>
  <si>
    <t>Ghosts of Tsushima</t>
  </si>
  <si>
    <t>Sony</t>
  </si>
  <si>
    <t>PS5</t>
  </si>
  <si>
    <t>PS Store</t>
  </si>
  <si>
    <t>used a gift card given to me by Kamakshi's parents for xmas, 68 hours for base, 19 hours for iki, 4 hours legends</t>
  </si>
  <si>
    <t>God of War 2018</t>
  </si>
  <si>
    <t>Grand Theft Auto IV</t>
  </si>
  <si>
    <t>Rockstar</t>
  </si>
  <si>
    <t>Grand Theft Auo V</t>
  </si>
  <si>
    <t>Hitman 2</t>
  </si>
  <si>
    <t>Warner Bros</t>
  </si>
  <si>
    <t>Horizon Zero Dawn: Complete Edition</t>
  </si>
  <si>
    <t>main game and DLC</t>
  </si>
  <si>
    <t>Horizon Forbidden West</t>
  </si>
  <si>
    <t>Hyrule Warriors: Age of Calamity</t>
  </si>
  <si>
    <t>Nintendo</t>
  </si>
  <si>
    <t>Switch</t>
  </si>
  <si>
    <t>eShop</t>
  </si>
  <si>
    <t>Mad Max</t>
  </si>
  <si>
    <t>Marvel's Spider Man (2018)</t>
  </si>
  <si>
    <t>Split half with babu was 80.33/ base game+  dlc, got plat and 100% all dlcs, didn't do NG+</t>
  </si>
  <si>
    <t>Marvel's Spider Man: Miles Morales</t>
  </si>
  <si>
    <t>Split half with babu was 80.33/ base game+  dlc, didn't get plat, finished 75% of trophies, requires NG+</t>
  </si>
  <si>
    <t>Marvel's Spider Man 2</t>
  </si>
  <si>
    <t>Kamakshi bought me this for our 10 month ann</t>
  </si>
  <si>
    <t>Middle-Earth: Shadow of Mordor</t>
  </si>
  <si>
    <t>G2A</t>
  </si>
  <si>
    <t>Hours are taken from steam, could be inaccurate</t>
  </si>
  <si>
    <t>Middle-Earth: Shadow of War</t>
  </si>
  <si>
    <t>Red Dead Redemption 2</t>
  </si>
  <si>
    <t>I wrote 230 to account for last play through, got 97%, didn't finish challenges</t>
  </si>
  <si>
    <t>The Elder Scrolls V: Skyrim</t>
  </si>
  <si>
    <t>N/A</t>
  </si>
  <si>
    <t>Physical</t>
  </si>
  <si>
    <t>bought by Papa during a steam sale in 2015, playing since 2012, but torrented (hours from switch, ps5, se)</t>
  </si>
  <si>
    <t>The Legend of Zelda: Ocarina of Time 3D</t>
  </si>
  <si>
    <t>3DS</t>
  </si>
  <si>
    <t>Papa</t>
  </si>
  <si>
    <t>gift from Papa</t>
  </si>
  <si>
    <t>The Legend of Zelda: Twilight Princess</t>
  </si>
  <si>
    <t>Wii</t>
  </si>
  <si>
    <t>Homebrew</t>
  </si>
  <si>
    <t>Free</t>
  </si>
  <si>
    <t>Obtained from Homebrew, no P/H</t>
  </si>
  <si>
    <t>The Legend of Zelda: Skyward Sword HD</t>
  </si>
  <si>
    <t>Split half with babu (initial was 83.25)</t>
  </si>
  <si>
    <t>The Legend of Zelda: Breath of the Wild</t>
  </si>
  <si>
    <t>was a gift from Mummy and Papa, no P/H</t>
  </si>
  <si>
    <t>The Legend of Zelda: Tears of the Kingdom</t>
  </si>
  <si>
    <t>Kamakshi bought me this for our 5 month ann, stopped playing for bare time, finished complete 100%</t>
  </si>
  <si>
    <t>The Witcher 3: Wild Hunt NG</t>
  </si>
  <si>
    <t>next gen playthrough, base game + blood and wine</t>
  </si>
  <si>
    <t>Tomb Raider</t>
  </si>
  <si>
    <t>Square Enix</t>
  </si>
  <si>
    <t>Rise of the Tomb Raider</t>
  </si>
  <si>
    <t>Shadow of the Tomb Raider</t>
  </si>
  <si>
    <t>might continue later, started 2024-09-25</t>
  </si>
  <si>
    <t>Watch Dogs</t>
  </si>
  <si>
    <t>Watch Dogs 2</t>
  </si>
  <si>
    <t>Watch Dogs Legion</t>
  </si>
  <si>
    <t xml:space="preserve">took a break to play bo6, main game done 2025-02-05, dlc done 2025-02-16. 73% achivments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</si>
</sst>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112E-260B-4972-9A50-A1418E7B9CD0}">
  <dimension ref="A1:P50"/>
  <sheetViews>
    <sheetView tabSelected="1" workbookViewId="0">
      <selection sqref="A1:XFD1048576"/>
    </sheetView>
  </sheetViews>
  <sheetFormatPr defaultColWidth="9.140625" defaultRowHeight="15" x14ac:dyDescent="0.25"/>
  <cols>
    <col min="1" max="1" width="39.42578125" style="4" bestFit="1" customWidth="1"/>
    <col min="2" max="2" width="15.28515625" style="4" bestFit="1" customWidth="1"/>
    <col min="3" max="3" width="10.85546875" style="4" bestFit="1" customWidth="1"/>
    <col min="4" max="4" width="11" style="5" bestFit="1" customWidth="1"/>
    <col min="5" max="5" width="12.42578125" style="4" bestFit="1" customWidth="1"/>
    <col min="6" max="6" width="15.42578125" style="4" bestFit="1" customWidth="1"/>
    <col min="7" max="7" width="6.7109375" style="4" bestFit="1" customWidth="1"/>
    <col min="8" max="8" width="10" style="4" bestFit="1" customWidth="1"/>
    <col min="9" max="9" width="6.140625" style="4" bestFit="1" customWidth="1"/>
    <col min="10" max="10" width="11" style="4" bestFit="1" customWidth="1"/>
    <col min="11" max="11" width="8.140625" style="4" bestFit="1" customWidth="1"/>
    <col min="12" max="12" width="10.85546875" style="4" bestFit="1" customWidth="1"/>
    <col min="13" max="13" width="7.42578125" style="7" bestFit="1" customWidth="1"/>
    <col min="14" max="14" width="10.42578125" style="4" bestFit="1" customWidth="1"/>
    <col min="15" max="15" width="8.42578125" style="4" bestFit="1" customWidth="1"/>
    <col min="16" max="16" width="101" style="4" bestFit="1" customWidth="1"/>
    <col min="17" max="16384" width="9.140625" style="4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s="4" t="s">
        <v>16</v>
      </c>
      <c r="B2" s="4" t="s">
        <v>17</v>
      </c>
      <c r="C2" s="4" t="s">
        <v>18</v>
      </c>
      <c r="D2" s="5">
        <v>1</v>
      </c>
      <c r="E2" s="6">
        <v>42183</v>
      </c>
      <c r="F2" s="6">
        <v>42636</v>
      </c>
      <c r="G2" s="4">
        <f t="shared" ref="G2:G8" si="0">F2-E2</f>
        <v>453</v>
      </c>
      <c r="H2" s="4">
        <f>G2</f>
        <v>453</v>
      </c>
      <c r="I2" s="4">
        <v>47.5</v>
      </c>
      <c r="J2" s="4">
        <f>I2</f>
        <v>47.5</v>
      </c>
      <c r="K2" s="4" t="s">
        <v>19</v>
      </c>
      <c r="L2" s="4" t="s">
        <v>20</v>
      </c>
      <c r="M2" s="7">
        <v>4.99</v>
      </c>
      <c r="N2" s="4">
        <f t="shared" ref="N2:N13" si="1">ROUND(I2/M2,2)</f>
        <v>9.52</v>
      </c>
      <c r="O2" s="4" t="str">
        <f>IF(N2&gt;=1,"Yes","No")</f>
        <v>Yes</v>
      </c>
    </row>
    <row r="3" spans="1:16" hidden="1" x14ac:dyDescent="0.25">
      <c r="A3" s="4" t="s">
        <v>21</v>
      </c>
      <c r="B3" s="4" t="s">
        <v>17</v>
      </c>
      <c r="C3" s="4" t="s">
        <v>18</v>
      </c>
      <c r="D3" s="5">
        <v>1</v>
      </c>
      <c r="E3" s="6">
        <v>42181</v>
      </c>
      <c r="F3" s="6">
        <v>42624</v>
      </c>
      <c r="G3" s="4">
        <f t="shared" si="0"/>
        <v>443</v>
      </c>
      <c r="H3" s="4">
        <f t="shared" ref="H3:H50" si="2">G3+H2</f>
        <v>896</v>
      </c>
      <c r="I3" s="4">
        <v>93.1</v>
      </c>
      <c r="J3" s="4">
        <f>J2+I3</f>
        <v>140.6</v>
      </c>
      <c r="K3" s="4" t="s">
        <v>19</v>
      </c>
      <c r="L3" s="4" t="s">
        <v>20</v>
      </c>
      <c r="M3" s="7">
        <v>26.05</v>
      </c>
      <c r="N3" s="4">
        <f t="shared" si="1"/>
        <v>3.57</v>
      </c>
      <c r="O3" s="4" t="str">
        <f t="shared" ref="O3:O50" si="3">IF(N3&gt;=1,"Yes","No")</f>
        <v>Yes</v>
      </c>
    </row>
    <row r="4" spans="1:16" hidden="1" x14ac:dyDescent="0.25">
      <c r="A4" s="4" t="s">
        <v>22</v>
      </c>
      <c r="B4" s="4" t="s">
        <v>17</v>
      </c>
      <c r="C4" s="4" t="s">
        <v>18</v>
      </c>
      <c r="D4" s="5">
        <v>1</v>
      </c>
      <c r="E4" s="6">
        <v>45513</v>
      </c>
      <c r="F4" s="6">
        <v>45559</v>
      </c>
      <c r="G4" s="4">
        <f t="shared" si="0"/>
        <v>46</v>
      </c>
      <c r="H4" s="4">
        <f t="shared" si="2"/>
        <v>942</v>
      </c>
      <c r="I4" s="4">
        <v>43.2</v>
      </c>
      <c r="J4" s="4">
        <f t="shared" ref="J4:J50" si="4">J3+I4</f>
        <v>183.8</v>
      </c>
      <c r="K4" s="4" t="s">
        <v>19</v>
      </c>
      <c r="L4" s="4" t="s">
        <v>20</v>
      </c>
      <c r="M4" s="7">
        <v>11.99</v>
      </c>
      <c r="N4" s="4">
        <f t="shared" si="1"/>
        <v>3.6</v>
      </c>
      <c r="O4" s="4" t="str">
        <f>IF(N4&gt;=1,"Yes","No")</f>
        <v>Yes</v>
      </c>
      <c r="P4" s="4" t="s">
        <v>23</v>
      </c>
    </row>
    <row r="5" spans="1:16" x14ac:dyDescent="0.25">
      <c r="A5" s="4" t="s">
        <v>24</v>
      </c>
      <c r="B5" s="4" t="s">
        <v>17</v>
      </c>
      <c r="C5" s="4" t="s">
        <v>25</v>
      </c>
      <c r="G5" s="4">
        <f t="shared" si="0"/>
        <v>0</v>
      </c>
      <c r="H5" s="4">
        <f t="shared" si="2"/>
        <v>942</v>
      </c>
      <c r="J5" s="4">
        <f t="shared" si="4"/>
        <v>183.8</v>
      </c>
      <c r="K5" s="4" t="s">
        <v>19</v>
      </c>
      <c r="L5" s="4" t="s">
        <v>20</v>
      </c>
      <c r="M5" s="7">
        <v>9.17</v>
      </c>
      <c r="N5" s="4">
        <f t="shared" si="1"/>
        <v>0</v>
      </c>
      <c r="O5" s="4" t="str">
        <f>IF(N5&gt;=1,"Yes","No")</f>
        <v>No</v>
      </c>
    </row>
    <row r="6" spans="1:16" x14ac:dyDescent="0.25">
      <c r="A6" s="4" t="s">
        <v>26</v>
      </c>
      <c r="B6" s="4" t="s">
        <v>17</v>
      </c>
      <c r="C6" s="4" t="s">
        <v>18</v>
      </c>
      <c r="D6" s="5">
        <v>0.97</v>
      </c>
      <c r="F6" s="6"/>
      <c r="G6" s="4">
        <f t="shared" si="0"/>
        <v>0</v>
      </c>
      <c r="H6" s="4">
        <f>G6+H10</f>
        <v>1271</v>
      </c>
      <c r="J6" s="4">
        <f>J10+I6</f>
        <v>499.7</v>
      </c>
      <c r="K6" s="4" t="s">
        <v>19</v>
      </c>
      <c r="L6" s="4" t="s">
        <v>20</v>
      </c>
      <c r="M6" s="7">
        <v>21.59</v>
      </c>
      <c r="N6" s="4">
        <f t="shared" si="1"/>
        <v>0</v>
      </c>
      <c r="O6" s="4" t="str">
        <f>IF(N6&gt;=1,"Yes","No")</f>
        <v>No</v>
      </c>
      <c r="P6" s="4" t="s">
        <v>27</v>
      </c>
    </row>
    <row r="7" spans="1:16" x14ac:dyDescent="0.25">
      <c r="A7" s="4" t="s">
        <v>28</v>
      </c>
      <c r="B7" s="4" t="s">
        <v>17</v>
      </c>
      <c r="C7" s="4" t="s">
        <v>25</v>
      </c>
      <c r="G7" s="4">
        <f t="shared" si="0"/>
        <v>0</v>
      </c>
      <c r="H7" s="4">
        <f>G7+H8</f>
        <v>1190</v>
      </c>
      <c r="J7" s="4">
        <f>J8+I7</f>
        <v>407.5</v>
      </c>
      <c r="K7" s="4" t="s">
        <v>19</v>
      </c>
      <c r="L7" s="4" t="s">
        <v>20</v>
      </c>
      <c r="M7" s="7">
        <v>0</v>
      </c>
      <c r="N7" s="4" t="e">
        <f t="shared" si="1"/>
        <v>#DIV/0!</v>
      </c>
      <c r="O7" s="4" t="e">
        <f>IF(N7&gt;=1,"Yes","No")</f>
        <v>#DIV/0!</v>
      </c>
    </row>
    <row r="8" spans="1:16" hidden="1" x14ac:dyDescent="0.25">
      <c r="A8" s="4" t="s">
        <v>29</v>
      </c>
      <c r="B8" s="4" t="s">
        <v>17</v>
      </c>
      <c r="C8" s="4" t="s">
        <v>18</v>
      </c>
      <c r="D8" s="5">
        <v>1</v>
      </c>
      <c r="E8" s="6">
        <v>43507</v>
      </c>
      <c r="F8" s="6">
        <v>43755</v>
      </c>
      <c r="G8" s="4">
        <f t="shared" si="0"/>
        <v>248</v>
      </c>
      <c r="H8" s="4">
        <f>G8+H5</f>
        <v>1190</v>
      </c>
      <c r="I8" s="4">
        <v>223.7</v>
      </c>
      <c r="J8" s="4">
        <f>J5+I8</f>
        <v>407.5</v>
      </c>
      <c r="K8" s="4" t="s">
        <v>19</v>
      </c>
      <c r="L8" s="4" t="s">
        <v>20</v>
      </c>
      <c r="M8" s="7">
        <f>24.99+33.99</f>
        <v>58.980000000000004</v>
      </c>
      <c r="N8" s="4">
        <f t="shared" si="1"/>
        <v>3.79</v>
      </c>
      <c r="O8" s="4" t="str">
        <f t="shared" si="3"/>
        <v>Yes</v>
      </c>
    </row>
    <row r="9" spans="1:16" x14ac:dyDescent="0.25">
      <c r="A9" s="4" t="s">
        <v>30</v>
      </c>
      <c r="B9" s="4" t="s">
        <v>17</v>
      </c>
      <c r="C9" s="4" t="s">
        <v>25</v>
      </c>
      <c r="E9" s="6">
        <v>44211</v>
      </c>
      <c r="G9" s="4">
        <v>0</v>
      </c>
      <c r="H9" s="4">
        <f>G9+H6</f>
        <v>1271</v>
      </c>
      <c r="J9" s="4">
        <f>J6+I9</f>
        <v>499.7</v>
      </c>
      <c r="K9" s="4" t="s">
        <v>19</v>
      </c>
      <c r="L9" s="4" t="s">
        <v>20</v>
      </c>
      <c r="N9" s="4" t="e">
        <f t="shared" si="1"/>
        <v>#DIV/0!</v>
      </c>
      <c r="O9" s="4" t="e">
        <f t="shared" si="3"/>
        <v>#DIV/0!</v>
      </c>
    </row>
    <row r="10" spans="1:16" hidden="1" x14ac:dyDescent="0.25">
      <c r="A10" s="4" t="s">
        <v>31</v>
      </c>
      <c r="B10" s="4" t="s">
        <v>17</v>
      </c>
      <c r="C10" s="4" t="s">
        <v>18</v>
      </c>
      <c r="D10" s="5">
        <v>1</v>
      </c>
      <c r="E10" s="6">
        <v>45748</v>
      </c>
      <c r="F10" s="6">
        <v>45829</v>
      </c>
      <c r="G10" s="4">
        <f>F10-E10</f>
        <v>81</v>
      </c>
      <c r="H10" s="4">
        <f>G10+H7</f>
        <v>1271</v>
      </c>
      <c r="I10" s="4">
        <v>92.2</v>
      </c>
      <c r="J10" s="4">
        <f>J7+I10</f>
        <v>499.7</v>
      </c>
      <c r="K10" s="4" t="s">
        <v>19</v>
      </c>
      <c r="L10" s="4" t="s">
        <v>20</v>
      </c>
      <c r="M10" s="7">
        <v>90.95</v>
      </c>
      <c r="N10" s="4">
        <f>ROUND(I10/M10,2)</f>
        <v>1.01</v>
      </c>
      <c r="O10" s="4" t="str">
        <f>IF(N10&gt;=1,"Yes","No")</f>
        <v>Yes</v>
      </c>
      <c r="P10" s="4" t="s">
        <v>32</v>
      </c>
    </row>
    <row r="11" spans="1:16" hidden="1" x14ac:dyDescent="0.25">
      <c r="A11" s="4" t="s">
        <v>33</v>
      </c>
      <c r="B11" s="4" t="s">
        <v>34</v>
      </c>
      <c r="C11" s="4" t="s">
        <v>18</v>
      </c>
      <c r="D11" s="5">
        <v>1</v>
      </c>
      <c r="E11" s="6">
        <v>45364</v>
      </c>
      <c r="F11" s="6">
        <v>45512</v>
      </c>
      <c r="G11" s="4">
        <f>F11-E11</f>
        <v>148</v>
      </c>
      <c r="H11" s="4">
        <f>G11+H9</f>
        <v>1419</v>
      </c>
      <c r="I11" s="4">
        <v>134</v>
      </c>
      <c r="J11" s="4">
        <f>J9+I11</f>
        <v>633.70000000000005</v>
      </c>
      <c r="K11" s="4" t="s">
        <v>19</v>
      </c>
      <c r="L11" s="4" t="s">
        <v>20</v>
      </c>
      <c r="M11" s="7">
        <v>79.989999999999995</v>
      </c>
      <c r="N11" s="4">
        <f t="shared" si="1"/>
        <v>1.68</v>
      </c>
      <c r="O11" s="4" t="str">
        <f t="shared" si="3"/>
        <v>Yes</v>
      </c>
      <c r="P11" s="4" t="s">
        <v>35</v>
      </c>
    </row>
    <row r="12" spans="1:16" x14ac:dyDescent="0.25">
      <c r="A12" s="4" t="s">
        <v>36</v>
      </c>
      <c r="B12" s="4" t="s">
        <v>37</v>
      </c>
      <c r="C12" s="4" t="s">
        <v>25</v>
      </c>
      <c r="E12" s="6">
        <v>45835</v>
      </c>
      <c r="F12" s="6"/>
      <c r="H12" s="4">
        <f t="shared" si="2"/>
        <v>1419</v>
      </c>
      <c r="J12" s="4">
        <f t="shared" si="4"/>
        <v>633.70000000000005</v>
      </c>
      <c r="K12" s="4" t="s">
        <v>19</v>
      </c>
      <c r="L12" s="4" t="s">
        <v>20</v>
      </c>
      <c r="M12" s="7">
        <v>26.98</v>
      </c>
      <c r="O12" s="4" t="str">
        <f t="shared" si="3"/>
        <v>No</v>
      </c>
    </row>
    <row r="13" spans="1:16" hidden="1" x14ac:dyDescent="0.25">
      <c r="A13" s="4" t="s">
        <v>38</v>
      </c>
      <c r="B13" s="4" t="s">
        <v>39</v>
      </c>
      <c r="C13" s="4" t="s">
        <v>18</v>
      </c>
      <c r="D13" s="5">
        <v>0.45</v>
      </c>
      <c r="E13" s="6">
        <v>42552</v>
      </c>
      <c r="F13" s="6">
        <v>42578</v>
      </c>
      <c r="G13" s="4">
        <f>F13-E13</f>
        <v>26</v>
      </c>
      <c r="H13" s="4">
        <f t="shared" si="2"/>
        <v>1445</v>
      </c>
      <c r="I13" s="4">
        <v>24.3</v>
      </c>
      <c r="J13" s="4">
        <f t="shared" si="4"/>
        <v>658</v>
      </c>
      <c r="K13" s="4" t="s">
        <v>19</v>
      </c>
      <c r="L13" s="4" t="s">
        <v>20</v>
      </c>
      <c r="M13" s="7">
        <v>7.49</v>
      </c>
      <c r="N13" s="4">
        <f t="shared" si="1"/>
        <v>3.24</v>
      </c>
      <c r="O13" s="4" t="str">
        <f t="shared" si="3"/>
        <v>Yes</v>
      </c>
    </row>
    <row r="14" spans="1:16" x14ac:dyDescent="0.25">
      <c r="A14" s="4" t="s">
        <v>40</v>
      </c>
      <c r="B14" s="4" t="s">
        <v>39</v>
      </c>
      <c r="C14" s="4" t="s">
        <v>25</v>
      </c>
      <c r="E14" s="6">
        <v>45706</v>
      </c>
      <c r="F14" s="6"/>
      <c r="H14" s="4">
        <f t="shared" si="2"/>
        <v>1445</v>
      </c>
      <c r="J14" s="4">
        <f t="shared" si="4"/>
        <v>658</v>
      </c>
      <c r="K14" s="4" t="s">
        <v>19</v>
      </c>
      <c r="L14" s="4" t="s">
        <v>20</v>
      </c>
      <c r="O14" s="4" t="str">
        <f t="shared" si="3"/>
        <v>No</v>
      </c>
    </row>
    <row r="15" spans="1:16" x14ac:dyDescent="0.25">
      <c r="A15" s="4" t="s">
        <v>41</v>
      </c>
      <c r="B15" s="4" t="s">
        <v>42</v>
      </c>
      <c r="C15" s="4" t="s">
        <v>25</v>
      </c>
      <c r="E15" s="6">
        <v>45836</v>
      </c>
      <c r="F15" s="6"/>
      <c r="K15" s="4" t="s">
        <v>19</v>
      </c>
      <c r="L15" s="4" t="s">
        <v>20</v>
      </c>
      <c r="M15" s="7">
        <v>50.39</v>
      </c>
    </row>
    <row r="16" spans="1:16" hidden="1" x14ac:dyDescent="0.25">
      <c r="A16" s="4" t="s">
        <v>43</v>
      </c>
      <c r="B16" s="4" t="s">
        <v>17</v>
      </c>
      <c r="C16" s="4" t="s">
        <v>18</v>
      </c>
      <c r="D16" s="5">
        <v>1</v>
      </c>
      <c r="E16" s="6">
        <v>42242</v>
      </c>
      <c r="F16" s="6">
        <v>42278</v>
      </c>
      <c r="G16" s="4">
        <f t="shared" ref="G16:G50" si="5">F16-E16</f>
        <v>36</v>
      </c>
      <c r="H16" s="4">
        <f>G16+H14</f>
        <v>1481</v>
      </c>
      <c r="I16" s="4">
        <v>56</v>
      </c>
      <c r="J16" s="4">
        <f>J14+I16</f>
        <v>714</v>
      </c>
      <c r="K16" s="4" t="s">
        <v>19</v>
      </c>
      <c r="L16" s="4" t="s">
        <v>20</v>
      </c>
      <c r="M16" s="7">
        <v>9.99</v>
      </c>
      <c r="N16" s="4">
        <f>ROUND(I16/M16,2)</f>
        <v>5.61</v>
      </c>
      <c r="O16" s="4" t="str">
        <f t="shared" si="3"/>
        <v>Yes</v>
      </c>
      <c r="P16" s="4" t="s">
        <v>44</v>
      </c>
    </row>
    <row r="17" spans="1:16" hidden="1" x14ac:dyDescent="0.25">
      <c r="A17" s="4" t="s">
        <v>45</v>
      </c>
      <c r="B17" s="4" t="s">
        <v>17</v>
      </c>
      <c r="C17" s="4" t="s">
        <v>18</v>
      </c>
      <c r="D17" s="5">
        <v>1</v>
      </c>
      <c r="E17" s="6">
        <v>42801</v>
      </c>
      <c r="F17" s="6">
        <v>43347</v>
      </c>
      <c r="G17" s="4">
        <f t="shared" si="5"/>
        <v>546</v>
      </c>
      <c r="H17" s="4">
        <f t="shared" si="2"/>
        <v>2027</v>
      </c>
      <c r="I17" s="4">
        <v>112</v>
      </c>
      <c r="J17" s="4">
        <f t="shared" si="4"/>
        <v>826</v>
      </c>
      <c r="K17" s="4" t="s">
        <v>19</v>
      </c>
      <c r="L17" s="4" t="s">
        <v>46</v>
      </c>
      <c r="M17" s="7" t="s">
        <v>47</v>
      </c>
      <c r="N17" s="4" t="e">
        <f>ROUND(I17/M17,2)</f>
        <v>#VALUE!</v>
      </c>
      <c r="O17" s="4" t="e">
        <f t="shared" si="3"/>
        <v>#VALUE!</v>
      </c>
      <c r="P17" s="4" t="s">
        <v>48</v>
      </c>
    </row>
    <row r="18" spans="1:16" x14ac:dyDescent="0.25">
      <c r="A18" s="4" t="s">
        <v>49</v>
      </c>
      <c r="B18" s="4" t="s">
        <v>17</v>
      </c>
      <c r="C18" s="4" t="s">
        <v>18</v>
      </c>
      <c r="D18" s="5">
        <v>1</v>
      </c>
      <c r="E18" s="6">
        <v>42801</v>
      </c>
      <c r="F18" s="6">
        <v>43332</v>
      </c>
      <c r="G18" s="4">
        <f>F18-E18</f>
        <v>531</v>
      </c>
      <c r="H18" s="4">
        <f>G18+H20</f>
        <v>2707</v>
      </c>
      <c r="I18" s="4">
        <v>46.9</v>
      </c>
      <c r="J18" s="4">
        <f>J20+I18</f>
        <v>962</v>
      </c>
      <c r="K18" s="4" t="s">
        <v>19</v>
      </c>
      <c r="L18" s="4" t="s">
        <v>46</v>
      </c>
      <c r="M18" s="7" t="s">
        <v>47</v>
      </c>
      <c r="N18" s="4">
        <v>0</v>
      </c>
      <c r="O18" s="4" t="str">
        <f>IF(N18&gt;=1,"Yes","No")</f>
        <v>No</v>
      </c>
      <c r="P18" s="4" t="s">
        <v>50</v>
      </c>
    </row>
    <row r="19" spans="1:16" x14ac:dyDescent="0.25">
      <c r="A19" s="4" t="s">
        <v>51</v>
      </c>
      <c r="B19" s="4" t="s">
        <v>17</v>
      </c>
      <c r="C19" s="4" t="s">
        <v>18</v>
      </c>
      <c r="D19" s="5">
        <v>1</v>
      </c>
      <c r="E19" s="6">
        <v>43824</v>
      </c>
      <c r="F19" s="6">
        <v>43941</v>
      </c>
      <c r="G19" s="4">
        <f t="shared" si="5"/>
        <v>117</v>
      </c>
      <c r="H19" s="4">
        <f>G19+H17</f>
        <v>2144</v>
      </c>
      <c r="I19" s="4">
        <v>62.1</v>
      </c>
      <c r="J19" s="4">
        <f>J17+I19</f>
        <v>888.1</v>
      </c>
      <c r="K19" s="4" t="s">
        <v>19</v>
      </c>
      <c r="L19" s="4" t="s">
        <v>20</v>
      </c>
      <c r="M19" s="7">
        <v>29.99</v>
      </c>
      <c r="N19" s="4">
        <f>ROUND(I19/M19,2)</f>
        <v>2.0699999999999998</v>
      </c>
      <c r="O19" s="4" t="str">
        <f t="shared" si="3"/>
        <v>Yes</v>
      </c>
      <c r="P19" s="4" t="s">
        <v>52</v>
      </c>
    </row>
    <row r="20" spans="1:16" x14ac:dyDescent="0.25">
      <c r="A20" s="4" t="s">
        <v>53</v>
      </c>
      <c r="B20" s="4" t="s">
        <v>17</v>
      </c>
      <c r="C20" s="4" t="s">
        <v>18</v>
      </c>
      <c r="D20" s="5">
        <v>1</v>
      </c>
      <c r="E20" s="6">
        <v>43941</v>
      </c>
      <c r="F20" s="6">
        <v>43973</v>
      </c>
      <c r="G20" s="4">
        <f>F20-E20</f>
        <v>32</v>
      </c>
      <c r="H20" s="4">
        <f>G20+H21</f>
        <v>2176</v>
      </c>
      <c r="I20" s="4">
        <v>27</v>
      </c>
      <c r="J20" s="4">
        <f>J21+I20</f>
        <v>915.1</v>
      </c>
      <c r="K20" s="4" t="s">
        <v>19</v>
      </c>
      <c r="L20" s="4" t="s">
        <v>20</v>
      </c>
      <c r="M20" s="7">
        <v>19.989999999999998</v>
      </c>
      <c r="N20" s="4">
        <f>ROUND(I20/M20,2)</f>
        <v>1.35</v>
      </c>
      <c r="O20" s="4" t="str">
        <f>IF(N20&gt;=1,"Yes","No")</f>
        <v>Yes</v>
      </c>
      <c r="P20" s="4" t="s">
        <v>52</v>
      </c>
    </row>
    <row r="21" spans="1:16" x14ac:dyDescent="0.25">
      <c r="A21" s="4" t="s">
        <v>54</v>
      </c>
      <c r="B21" s="4" t="s">
        <v>17</v>
      </c>
      <c r="G21" s="4">
        <f t="shared" si="5"/>
        <v>0</v>
      </c>
      <c r="H21" s="4">
        <f>G21+H19</f>
        <v>2144</v>
      </c>
      <c r="J21" s="4">
        <f>J19+I21</f>
        <v>888.1</v>
      </c>
      <c r="K21" s="4" t="s">
        <v>19</v>
      </c>
      <c r="L21" s="4" t="s">
        <v>55</v>
      </c>
      <c r="N21" s="4" t="e">
        <f>ROUND(I21/M21,2)</f>
        <v>#DIV/0!</v>
      </c>
      <c r="O21" s="4" t="e">
        <f t="shared" si="3"/>
        <v>#DIV/0!</v>
      </c>
      <c r="P21" s="4" t="s">
        <v>52</v>
      </c>
    </row>
    <row r="22" spans="1:16" x14ac:dyDescent="0.25">
      <c r="A22" s="4" t="s">
        <v>56</v>
      </c>
      <c r="B22" s="4" t="s">
        <v>57</v>
      </c>
      <c r="C22" s="4" t="s">
        <v>25</v>
      </c>
      <c r="E22" s="6">
        <v>44508</v>
      </c>
      <c r="F22" s="6"/>
      <c r="H22" s="4">
        <f>G22+H18</f>
        <v>2707</v>
      </c>
      <c r="I22" s="4">
        <v>120</v>
      </c>
      <c r="J22" s="4">
        <f>J18+I22</f>
        <v>1082</v>
      </c>
      <c r="K22" s="4" t="s">
        <v>19</v>
      </c>
      <c r="L22" s="4" t="s">
        <v>20</v>
      </c>
      <c r="M22" s="7">
        <v>110.23</v>
      </c>
      <c r="N22" s="4">
        <f>ROUND(I22/M22,2)</f>
        <v>1.0900000000000001</v>
      </c>
      <c r="O22" s="4" t="str">
        <f t="shared" si="3"/>
        <v>Yes</v>
      </c>
      <c r="P22" s="4" t="s">
        <v>58</v>
      </c>
    </row>
    <row r="23" spans="1:16" x14ac:dyDescent="0.25">
      <c r="A23" s="4" t="s">
        <v>59</v>
      </c>
      <c r="B23" s="4" t="s">
        <v>60</v>
      </c>
      <c r="C23" s="4" t="s">
        <v>18</v>
      </c>
      <c r="D23" s="5">
        <v>1</v>
      </c>
      <c r="E23" s="6">
        <v>45395</v>
      </c>
      <c r="F23" s="6">
        <v>45471</v>
      </c>
      <c r="G23" s="4">
        <f t="shared" si="5"/>
        <v>76</v>
      </c>
      <c r="H23" s="4">
        <f t="shared" si="2"/>
        <v>2783</v>
      </c>
      <c r="I23" s="4">
        <v>91</v>
      </c>
      <c r="J23" s="4">
        <f t="shared" si="4"/>
        <v>1173</v>
      </c>
      <c r="K23" s="4" t="s">
        <v>61</v>
      </c>
      <c r="L23" s="4" t="s">
        <v>62</v>
      </c>
      <c r="M23" s="7" t="s">
        <v>47</v>
      </c>
      <c r="N23" s="4">
        <v>0</v>
      </c>
      <c r="O23" s="4" t="str">
        <f t="shared" si="3"/>
        <v>No</v>
      </c>
      <c r="P23" s="4" t="s">
        <v>63</v>
      </c>
    </row>
    <row r="24" spans="1:16" x14ac:dyDescent="0.25">
      <c r="A24" s="4" t="s">
        <v>64</v>
      </c>
      <c r="B24" s="4" t="s">
        <v>60</v>
      </c>
      <c r="C24" s="4" t="s">
        <v>25</v>
      </c>
      <c r="G24" s="4">
        <f t="shared" si="5"/>
        <v>0</v>
      </c>
      <c r="H24" s="4">
        <f t="shared" si="2"/>
        <v>2783</v>
      </c>
      <c r="J24" s="4">
        <f t="shared" si="4"/>
        <v>1173</v>
      </c>
      <c r="K24" s="4" t="s">
        <v>61</v>
      </c>
      <c r="L24" s="4" t="s">
        <v>20</v>
      </c>
      <c r="M24" s="7">
        <v>9.99</v>
      </c>
      <c r="N24" s="4">
        <f t="shared" ref="N24:N37" si="6">ROUND(I24/M24,2)</f>
        <v>0</v>
      </c>
      <c r="O24" s="4" t="str">
        <f t="shared" si="3"/>
        <v>No</v>
      </c>
    </row>
    <row r="25" spans="1:16" x14ac:dyDescent="0.25">
      <c r="A25" s="4" t="s">
        <v>65</v>
      </c>
      <c r="B25" s="4" t="s">
        <v>66</v>
      </c>
      <c r="C25" s="4" t="s">
        <v>18</v>
      </c>
      <c r="E25" s="6">
        <v>45926</v>
      </c>
      <c r="G25" s="4">
        <f>F25-E25</f>
        <v>-45926</v>
      </c>
      <c r="H25" s="4">
        <f>G25+H26</f>
        <v>-43143</v>
      </c>
      <c r="J25" s="4">
        <f>J26+I25</f>
        <v>1173</v>
      </c>
      <c r="K25" s="4" t="s">
        <v>19</v>
      </c>
      <c r="L25" s="4" t="s">
        <v>20</v>
      </c>
      <c r="N25" s="4" t="e">
        <f>ROUND(I25/M25,2)</f>
        <v>#DIV/0!</v>
      </c>
      <c r="O25" s="4" t="e">
        <f>IF(N25&gt;=1,"Yes","No")</f>
        <v>#DIV/0!</v>
      </c>
    </row>
    <row r="26" spans="1:16" x14ac:dyDescent="0.25">
      <c r="A26" s="4" t="s">
        <v>67</v>
      </c>
      <c r="B26" s="4" t="s">
        <v>66</v>
      </c>
      <c r="C26" s="4" t="s">
        <v>18</v>
      </c>
      <c r="G26" s="4">
        <f t="shared" si="5"/>
        <v>0</v>
      </c>
      <c r="H26" s="4">
        <f>G26+H24</f>
        <v>2783</v>
      </c>
      <c r="J26" s="4">
        <f>J24+I26</f>
        <v>1173</v>
      </c>
      <c r="K26" s="4" t="s">
        <v>19</v>
      </c>
      <c r="L26" s="4" t="s">
        <v>20</v>
      </c>
      <c r="N26" s="4" t="e">
        <f t="shared" si="6"/>
        <v>#DIV/0!</v>
      </c>
      <c r="O26" s="4" t="e">
        <f t="shared" si="3"/>
        <v>#DIV/0!</v>
      </c>
    </row>
    <row r="27" spans="1:16" x14ac:dyDescent="0.25">
      <c r="A27" s="4" t="s">
        <v>68</v>
      </c>
      <c r="B27" s="4" t="s">
        <v>69</v>
      </c>
      <c r="G27" s="4">
        <f t="shared" si="5"/>
        <v>0</v>
      </c>
      <c r="H27" s="4">
        <f>G27+H25</f>
        <v>-43143</v>
      </c>
      <c r="J27" s="4">
        <f>J25+I27</f>
        <v>1173</v>
      </c>
      <c r="K27" s="4" t="s">
        <v>19</v>
      </c>
      <c r="L27" s="4" t="s">
        <v>20</v>
      </c>
      <c r="M27" s="7">
        <v>36.39</v>
      </c>
      <c r="N27" s="4">
        <f t="shared" si="6"/>
        <v>0</v>
      </c>
      <c r="O27" s="4" t="str">
        <f t="shared" si="3"/>
        <v>No</v>
      </c>
    </row>
    <row r="28" spans="1:16" x14ac:dyDescent="0.25">
      <c r="A28" s="4" t="s">
        <v>70</v>
      </c>
      <c r="B28" s="4" t="s">
        <v>60</v>
      </c>
      <c r="C28" s="4" t="s">
        <v>18</v>
      </c>
      <c r="D28" s="5">
        <v>1</v>
      </c>
      <c r="E28" s="6">
        <v>44351</v>
      </c>
      <c r="F28" s="6">
        <v>44662</v>
      </c>
      <c r="G28" s="4">
        <f t="shared" si="5"/>
        <v>311</v>
      </c>
      <c r="H28" s="4">
        <f t="shared" si="2"/>
        <v>-42832</v>
      </c>
      <c r="I28" s="4">
        <v>52</v>
      </c>
      <c r="J28" s="4">
        <f t="shared" si="4"/>
        <v>1225</v>
      </c>
      <c r="K28" s="4" t="s">
        <v>19</v>
      </c>
      <c r="L28" s="4" t="s">
        <v>20</v>
      </c>
      <c r="M28" s="7">
        <v>35.99</v>
      </c>
      <c r="N28" s="4">
        <f t="shared" si="6"/>
        <v>1.44</v>
      </c>
      <c r="O28" s="4" t="str">
        <f t="shared" si="3"/>
        <v>Yes</v>
      </c>
      <c r="P28" s="4" t="s">
        <v>71</v>
      </c>
    </row>
    <row r="29" spans="1:16" x14ac:dyDescent="0.25">
      <c r="A29" s="4" t="s">
        <v>72</v>
      </c>
      <c r="B29" s="4" t="s">
        <v>60</v>
      </c>
      <c r="C29" s="4" t="s">
        <v>18</v>
      </c>
      <c r="D29" s="5">
        <v>1</v>
      </c>
      <c r="E29" s="6">
        <v>44812</v>
      </c>
      <c r="F29" s="6">
        <v>45056</v>
      </c>
      <c r="G29" s="4">
        <f>F29-E29</f>
        <v>244</v>
      </c>
      <c r="H29" s="4">
        <f t="shared" si="2"/>
        <v>-42588</v>
      </c>
      <c r="I29" s="4">
        <v>91</v>
      </c>
      <c r="J29" s="4">
        <f t="shared" si="4"/>
        <v>1316</v>
      </c>
      <c r="K29" s="4" t="s">
        <v>61</v>
      </c>
      <c r="L29" s="4" t="s">
        <v>62</v>
      </c>
      <c r="M29" s="7">
        <f>101.69+30.5</f>
        <v>132.19</v>
      </c>
      <c r="N29" s="4">
        <f>ROUND(I29/M29,2)</f>
        <v>0.69</v>
      </c>
      <c r="O29" s="4" t="str">
        <f>IF(N29&gt;=1,"Yes","No")</f>
        <v>No</v>
      </c>
      <c r="P29" s="4" t="s">
        <v>71</v>
      </c>
    </row>
    <row r="30" spans="1:16" x14ac:dyDescent="0.25">
      <c r="A30" s="4" t="s">
        <v>73</v>
      </c>
      <c r="B30" s="4" t="s">
        <v>74</v>
      </c>
      <c r="C30" s="4" t="s">
        <v>25</v>
      </c>
      <c r="G30" s="4">
        <f t="shared" si="5"/>
        <v>0</v>
      </c>
      <c r="H30" s="4">
        <f t="shared" si="2"/>
        <v>-42588</v>
      </c>
      <c r="J30" s="4">
        <f t="shared" si="4"/>
        <v>1316</v>
      </c>
      <c r="K30" s="4" t="s">
        <v>75</v>
      </c>
      <c r="L30" s="4" t="s">
        <v>76</v>
      </c>
      <c r="N30" s="4" t="e">
        <f t="shared" si="6"/>
        <v>#DIV/0!</v>
      </c>
      <c r="O30" s="4" t="e">
        <f t="shared" si="3"/>
        <v>#DIV/0!</v>
      </c>
    </row>
    <row r="31" spans="1:16" x14ac:dyDescent="0.25">
      <c r="A31" s="4" t="s">
        <v>77</v>
      </c>
      <c r="B31" s="4" t="s">
        <v>69</v>
      </c>
      <c r="C31" s="4" t="s">
        <v>18</v>
      </c>
      <c r="D31" s="5">
        <v>1</v>
      </c>
      <c r="E31" s="6">
        <v>43011</v>
      </c>
      <c r="F31" s="6">
        <v>43246</v>
      </c>
      <c r="G31" s="4">
        <f t="shared" si="5"/>
        <v>235</v>
      </c>
      <c r="H31" s="4">
        <f t="shared" si="2"/>
        <v>-42353</v>
      </c>
      <c r="I31" s="4">
        <v>54.9</v>
      </c>
      <c r="J31" s="4">
        <f t="shared" si="4"/>
        <v>1370.9</v>
      </c>
      <c r="K31" s="4" t="s">
        <v>19</v>
      </c>
      <c r="L31" s="4" t="s">
        <v>20</v>
      </c>
      <c r="N31" s="4" t="e">
        <f t="shared" si="6"/>
        <v>#DIV/0!</v>
      </c>
      <c r="O31" s="4" t="e">
        <f t="shared" si="3"/>
        <v>#DIV/0!</v>
      </c>
    </row>
    <row r="32" spans="1:16" x14ac:dyDescent="0.25">
      <c r="A32" s="4" t="s">
        <v>78</v>
      </c>
      <c r="B32" s="4" t="s">
        <v>60</v>
      </c>
      <c r="C32" s="4" t="s">
        <v>18</v>
      </c>
      <c r="D32" s="5">
        <v>1</v>
      </c>
      <c r="E32" s="6">
        <v>44407</v>
      </c>
      <c r="F32" s="6">
        <v>44663</v>
      </c>
      <c r="G32" s="4">
        <f t="shared" si="5"/>
        <v>256</v>
      </c>
      <c r="H32" s="4">
        <f t="shared" si="2"/>
        <v>-42097</v>
      </c>
      <c r="I32" s="4">
        <v>41</v>
      </c>
      <c r="J32" s="4">
        <f t="shared" si="4"/>
        <v>1411.9</v>
      </c>
      <c r="K32" s="4" t="s">
        <v>61</v>
      </c>
      <c r="L32" s="4" t="s">
        <v>62</v>
      </c>
      <c r="M32" s="7">
        <v>20.079999999999998</v>
      </c>
      <c r="N32" s="4">
        <f t="shared" si="6"/>
        <v>2.04</v>
      </c>
      <c r="O32" s="4" t="str">
        <f t="shared" si="3"/>
        <v>Yes</v>
      </c>
      <c r="P32" s="4" t="s">
        <v>79</v>
      </c>
    </row>
    <row r="33" spans="1:16" x14ac:dyDescent="0.25">
      <c r="A33" s="4" t="s">
        <v>80</v>
      </c>
      <c r="B33" s="4" t="s">
        <v>60</v>
      </c>
      <c r="C33" s="4" t="s">
        <v>18</v>
      </c>
      <c r="D33" s="5">
        <v>1</v>
      </c>
      <c r="E33" s="6">
        <v>44438</v>
      </c>
      <c r="F33" s="6">
        <v>44672</v>
      </c>
      <c r="G33" s="4">
        <f>F33-E33</f>
        <v>234</v>
      </c>
      <c r="H33" s="4">
        <f>G33+H34</f>
        <v>-41793</v>
      </c>
      <c r="I33" s="4">
        <v>22.3</v>
      </c>
      <c r="J33" s="4">
        <f>J34+I33</f>
        <v>1471.2</v>
      </c>
      <c r="K33" s="4" t="s">
        <v>61</v>
      </c>
      <c r="L33" s="4" t="s">
        <v>62</v>
      </c>
      <c r="M33" s="7">
        <v>20.079999999999998</v>
      </c>
      <c r="N33" s="4">
        <f>ROUND(I33/M33,2)</f>
        <v>1.1100000000000001</v>
      </c>
      <c r="O33" s="4" t="str">
        <f>IF(N33&gt;=1,"Yes","No")</f>
        <v>Yes</v>
      </c>
      <c r="P33" s="4" t="s">
        <v>81</v>
      </c>
    </row>
    <row r="34" spans="1:16" x14ac:dyDescent="0.25">
      <c r="A34" s="4" t="s">
        <v>82</v>
      </c>
      <c r="B34" s="4" t="s">
        <v>60</v>
      </c>
      <c r="C34" s="4" t="s">
        <v>18</v>
      </c>
      <c r="D34" s="5">
        <v>1</v>
      </c>
      <c r="E34" s="6">
        <v>45245</v>
      </c>
      <c r="F34" s="6">
        <v>45315</v>
      </c>
      <c r="G34" s="4">
        <f t="shared" si="5"/>
        <v>70</v>
      </c>
      <c r="H34" s="4">
        <f>G34+H32</f>
        <v>-42027</v>
      </c>
      <c r="I34" s="4">
        <v>37</v>
      </c>
      <c r="J34" s="4">
        <f>J32+I34</f>
        <v>1448.9</v>
      </c>
      <c r="K34" s="4" t="s">
        <v>61</v>
      </c>
      <c r="L34" s="4" t="s">
        <v>62</v>
      </c>
      <c r="M34" s="7" t="s">
        <v>47</v>
      </c>
      <c r="N34" s="4" t="e">
        <f t="shared" si="6"/>
        <v>#VALUE!</v>
      </c>
      <c r="O34" s="4" t="e">
        <f t="shared" si="3"/>
        <v>#VALUE!</v>
      </c>
      <c r="P34" s="4" t="s">
        <v>83</v>
      </c>
    </row>
    <row r="35" spans="1:16" x14ac:dyDescent="0.25">
      <c r="A35" s="4" t="s">
        <v>84</v>
      </c>
      <c r="B35" s="4" t="s">
        <v>69</v>
      </c>
      <c r="C35" s="4" t="s">
        <v>18</v>
      </c>
      <c r="D35" s="5">
        <v>1</v>
      </c>
      <c r="E35" s="6">
        <v>42850</v>
      </c>
      <c r="F35" s="6">
        <v>42869</v>
      </c>
      <c r="G35" s="4">
        <f t="shared" si="5"/>
        <v>19</v>
      </c>
      <c r="H35" s="4">
        <f>G35+H33</f>
        <v>-41774</v>
      </c>
      <c r="I35" s="4">
        <v>29.5</v>
      </c>
      <c r="J35" s="4">
        <f>J33+I35</f>
        <v>1500.7</v>
      </c>
      <c r="K35" s="4" t="s">
        <v>19</v>
      </c>
      <c r="L35" s="4" t="s">
        <v>85</v>
      </c>
      <c r="M35" s="7">
        <v>5.99</v>
      </c>
      <c r="N35" s="4">
        <f t="shared" si="6"/>
        <v>4.92</v>
      </c>
      <c r="O35" s="4" t="str">
        <f t="shared" si="3"/>
        <v>Yes</v>
      </c>
      <c r="P35" s="4" t="s">
        <v>86</v>
      </c>
    </row>
    <row r="36" spans="1:16" x14ac:dyDescent="0.25">
      <c r="A36" s="4" t="s">
        <v>87</v>
      </c>
      <c r="B36" s="4" t="s">
        <v>69</v>
      </c>
      <c r="C36" s="4" t="s">
        <v>18</v>
      </c>
      <c r="D36" s="5">
        <v>1</v>
      </c>
      <c r="E36" s="6">
        <v>43478</v>
      </c>
      <c r="F36" s="6">
        <v>43507</v>
      </c>
      <c r="G36" s="4">
        <f t="shared" si="5"/>
        <v>29</v>
      </c>
      <c r="H36" s="4">
        <f t="shared" si="2"/>
        <v>-41745</v>
      </c>
      <c r="I36" s="4">
        <v>49.6</v>
      </c>
      <c r="J36" s="4">
        <f t="shared" si="4"/>
        <v>1550.3</v>
      </c>
      <c r="K36" s="4" t="s">
        <v>19</v>
      </c>
      <c r="L36" s="4" t="s">
        <v>20</v>
      </c>
      <c r="M36" s="7">
        <v>23.99</v>
      </c>
      <c r="N36" s="4">
        <f t="shared" si="6"/>
        <v>2.0699999999999998</v>
      </c>
      <c r="O36" s="4" t="str">
        <f t="shared" si="3"/>
        <v>Yes</v>
      </c>
      <c r="P36" s="4" t="s">
        <v>86</v>
      </c>
    </row>
    <row r="37" spans="1:16" x14ac:dyDescent="0.25">
      <c r="A37" s="4" t="s">
        <v>88</v>
      </c>
      <c r="B37" s="4" t="s">
        <v>66</v>
      </c>
      <c r="C37" s="4" t="s">
        <v>18</v>
      </c>
      <c r="D37" s="5">
        <v>0.97</v>
      </c>
      <c r="E37" s="6">
        <v>45262</v>
      </c>
      <c r="F37" s="6">
        <v>45403</v>
      </c>
      <c r="G37" s="4">
        <f t="shared" si="5"/>
        <v>141</v>
      </c>
      <c r="H37" s="4">
        <f t="shared" si="2"/>
        <v>-41604</v>
      </c>
      <c r="I37" s="4">
        <v>230</v>
      </c>
      <c r="J37" s="4">
        <f t="shared" si="4"/>
        <v>1780.3</v>
      </c>
      <c r="K37" s="4" t="s">
        <v>19</v>
      </c>
      <c r="L37" s="4" t="s">
        <v>20</v>
      </c>
      <c r="M37" s="7">
        <v>71.989999999999995</v>
      </c>
      <c r="N37" s="4">
        <f t="shared" si="6"/>
        <v>3.19</v>
      </c>
      <c r="O37" s="4" t="str">
        <f t="shared" si="3"/>
        <v>Yes</v>
      </c>
      <c r="P37" s="4" t="s">
        <v>89</v>
      </c>
    </row>
    <row r="38" spans="1:16" x14ac:dyDescent="0.25">
      <c r="A38" s="4" t="s">
        <v>90</v>
      </c>
      <c r="B38" s="4" t="s">
        <v>39</v>
      </c>
      <c r="C38" s="4" t="s">
        <v>18</v>
      </c>
      <c r="D38" s="5" t="s">
        <v>91</v>
      </c>
      <c r="E38" s="6">
        <v>42005</v>
      </c>
      <c r="F38" s="6">
        <v>42208</v>
      </c>
      <c r="G38" s="4">
        <f t="shared" si="5"/>
        <v>203</v>
      </c>
      <c r="H38" s="4">
        <f t="shared" si="2"/>
        <v>-41401</v>
      </c>
      <c r="I38" s="4">
        <v>500</v>
      </c>
      <c r="J38" s="4">
        <f t="shared" si="4"/>
        <v>2280.3000000000002</v>
      </c>
      <c r="K38" s="4" t="s">
        <v>19</v>
      </c>
      <c r="L38" s="4" t="s">
        <v>92</v>
      </c>
      <c r="M38" s="7" t="s">
        <v>47</v>
      </c>
      <c r="N38" s="4">
        <v>0</v>
      </c>
      <c r="O38" s="4" t="str">
        <f t="shared" si="3"/>
        <v>No</v>
      </c>
      <c r="P38" s="8" t="s">
        <v>93</v>
      </c>
    </row>
    <row r="39" spans="1:16" x14ac:dyDescent="0.25">
      <c r="A39" s="4" t="s">
        <v>94</v>
      </c>
      <c r="B39" s="4" t="s">
        <v>74</v>
      </c>
      <c r="C39" s="4" t="s">
        <v>18</v>
      </c>
      <c r="D39" s="5">
        <v>1</v>
      </c>
      <c r="G39" s="4">
        <f>F39-E39</f>
        <v>0</v>
      </c>
      <c r="H39" s="4">
        <f>G39+H42</f>
        <v>-41401</v>
      </c>
      <c r="J39" s="4">
        <f>J42+I39</f>
        <v>2280.3000000000002</v>
      </c>
      <c r="K39" s="4" t="s">
        <v>95</v>
      </c>
      <c r="L39" s="4" t="s">
        <v>96</v>
      </c>
      <c r="M39" s="7" t="s">
        <v>47</v>
      </c>
      <c r="N39" s="4">
        <v>0</v>
      </c>
      <c r="O39" s="4" t="str">
        <f>IF(N39&gt;=1,"Yes","No")</f>
        <v>No</v>
      </c>
      <c r="P39" s="4" t="s">
        <v>97</v>
      </c>
    </row>
    <row r="40" spans="1:16" x14ac:dyDescent="0.25">
      <c r="A40" s="4" t="s">
        <v>98</v>
      </c>
      <c r="B40" s="4" t="s">
        <v>74</v>
      </c>
      <c r="C40" s="4" t="s">
        <v>18</v>
      </c>
      <c r="D40" s="5">
        <v>1</v>
      </c>
      <c r="G40" s="4">
        <f>F40-E40</f>
        <v>0</v>
      </c>
      <c r="H40" s="4">
        <f>G40+H43</f>
        <v>-40573</v>
      </c>
      <c r="J40" s="4">
        <f>J43+I40</f>
        <v>2565.8000000000002</v>
      </c>
      <c r="K40" s="4" t="s">
        <v>99</v>
      </c>
      <c r="L40" s="4" t="s">
        <v>100</v>
      </c>
      <c r="M40" s="7" t="s">
        <v>101</v>
      </c>
      <c r="N40" s="4">
        <v>0</v>
      </c>
      <c r="O40" s="4" t="str">
        <f>IF(N40&gt;=1,"Yes","No")</f>
        <v>No</v>
      </c>
      <c r="P40" s="4" t="s">
        <v>102</v>
      </c>
    </row>
    <row r="41" spans="1:16" x14ac:dyDescent="0.25">
      <c r="A41" s="4" t="s">
        <v>103</v>
      </c>
      <c r="B41" s="4" t="s">
        <v>74</v>
      </c>
      <c r="C41" s="4" t="s">
        <v>18</v>
      </c>
      <c r="D41" s="5">
        <v>1</v>
      </c>
      <c r="E41" s="6">
        <v>44409</v>
      </c>
      <c r="F41" s="6">
        <v>44740</v>
      </c>
      <c r="G41" s="4">
        <f>F41-E41</f>
        <v>331</v>
      </c>
      <c r="H41" s="4">
        <f>G41+H39</f>
        <v>-41070</v>
      </c>
      <c r="I41" s="4">
        <v>22.5</v>
      </c>
      <c r="J41" s="4">
        <f>J39+I41</f>
        <v>2302.8000000000002</v>
      </c>
      <c r="K41" s="4" t="s">
        <v>75</v>
      </c>
      <c r="L41" s="4" t="s">
        <v>76</v>
      </c>
      <c r="M41" s="7">
        <v>41.5</v>
      </c>
      <c r="N41" s="4">
        <f>ROUND(I41/M41,2)</f>
        <v>0.54</v>
      </c>
      <c r="O41" s="4" t="str">
        <f>IF(N41&gt;=1,"Yes","No")</f>
        <v>No</v>
      </c>
      <c r="P41" s="4" t="s">
        <v>104</v>
      </c>
    </row>
    <row r="42" spans="1:16" x14ac:dyDescent="0.25">
      <c r="A42" s="4" t="s">
        <v>105</v>
      </c>
      <c r="B42" s="4" t="s">
        <v>74</v>
      </c>
      <c r="C42" s="4" t="s">
        <v>18</v>
      </c>
      <c r="E42" s="6"/>
      <c r="G42" s="4">
        <f t="shared" si="5"/>
        <v>0</v>
      </c>
      <c r="H42" s="4">
        <f>G42+H38</f>
        <v>-41401</v>
      </c>
      <c r="J42" s="4">
        <f>J38+I42</f>
        <v>2280.3000000000002</v>
      </c>
      <c r="K42" s="4" t="s">
        <v>75</v>
      </c>
      <c r="L42" s="4" t="s">
        <v>92</v>
      </c>
      <c r="M42" s="7" t="s">
        <v>47</v>
      </c>
      <c r="N42" s="4">
        <v>0</v>
      </c>
      <c r="O42" s="4" t="str">
        <f t="shared" si="3"/>
        <v>No</v>
      </c>
      <c r="P42" s="4" t="s">
        <v>106</v>
      </c>
    </row>
    <row r="43" spans="1:16" x14ac:dyDescent="0.25">
      <c r="A43" s="4" t="s">
        <v>107</v>
      </c>
      <c r="B43" s="4" t="s">
        <v>74</v>
      </c>
      <c r="C43" s="4" t="s">
        <v>18</v>
      </c>
      <c r="D43" s="5">
        <v>1</v>
      </c>
      <c r="E43" s="6">
        <v>45058</v>
      </c>
      <c r="F43" s="6">
        <v>45555</v>
      </c>
      <c r="G43" s="4">
        <f t="shared" si="5"/>
        <v>497</v>
      </c>
      <c r="H43" s="4">
        <f>G43+H41</f>
        <v>-40573</v>
      </c>
      <c r="I43" s="4">
        <v>263</v>
      </c>
      <c r="J43" s="4">
        <f>J41+I43</f>
        <v>2565.8000000000002</v>
      </c>
      <c r="K43" s="4" t="s">
        <v>75</v>
      </c>
      <c r="L43" s="4" t="s">
        <v>76</v>
      </c>
      <c r="M43" s="7" t="s">
        <v>47</v>
      </c>
      <c r="N43" s="4">
        <v>0</v>
      </c>
      <c r="O43" s="4" t="str">
        <f t="shared" si="3"/>
        <v>No</v>
      </c>
      <c r="P43" s="4" t="s">
        <v>108</v>
      </c>
    </row>
    <row r="44" spans="1:16" x14ac:dyDescent="0.25">
      <c r="A44" s="4" t="s">
        <v>109</v>
      </c>
      <c r="B44" s="4" t="s">
        <v>34</v>
      </c>
      <c r="C44" s="4" t="s">
        <v>18</v>
      </c>
      <c r="D44" s="5">
        <v>1</v>
      </c>
      <c r="E44" s="6">
        <v>44910</v>
      </c>
      <c r="F44" s="6">
        <v>45278</v>
      </c>
      <c r="G44" s="4">
        <f t="shared" si="5"/>
        <v>368</v>
      </c>
      <c r="H44" s="4">
        <f>G44+H40</f>
        <v>-40205</v>
      </c>
      <c r="I44" s="4">
        <v>134.30000000000001</v>
      </c>
      <c r="J44" s="4">
        <f>J40+I44</f>
        <v>2700.1000000000004</v>
      </c>
      <c r="K44" s="4" t="s">
        <v>19</v>
      </c>
      <c r="L44" s="4" t="s">
        <v>20</v>
      </c>
      <c r="M44" s="7">
        <v>27.99</v>
      </c>
      <c r="N44" s="4">
        <f t="shared" ref="N44:N50" si="7">ROUND(I44/M44,2)</f>
        <v>4.8</v>
      </c>
      <c r="O44" s="4" t="str">
        <f t="shared" si="3"/>
        <v>Yes</v>
      </c>
      <c r="P44" s="4" t="s">
        <v>110</v>
      </c>
    </row>
    <row r="45" spans="1:16" x14ac:dyDescent="0.25">
      <c r="A45" s="4" t="s">
        <v>111</v>
      </c>
      <c r="B45" s="4" t="s">
        <v>112</v>
      </c>
      <c r="C45" s="4" t="s">
        <v>18</v>
      </c>
      <c r="D45" s="5" t="s">
        <v>91</v>
      </c>
      <c r="E45" s="6">
        <v>42551</v>
      </c>
      <c r="F45" s="6">
        <v>42566</v>
      </c>
      <c r="G45" s="4">
        <f t="shared" si="5"/>
        <v>15</v>
      </c>
      <c r="H45" s="4">
        <f t="shared" si="2"/>
        <v>-40190</v>
      </c>
      <c r="I45" s="4">
        <v>20.5</v>
      </c>
      <c r="J45" s="4">
        <f t="shared" si="4"/>
        <v>2720.6000000000004</v>
      </c>
      <c r="K45" s="4" t="s">
        <v>19</v>
      </c>
      <c r="L45" s="4" t="s">
        <v>20</v>
      </c>
      <c r="M45" s="7">
        <v>6.24</v>
      </c>
      <c r="N45" s="4">
        <f t="shared" si="7"/>
        <v>3.29</v>
      </c>
      <c r="O45" s="4" t="str">
        <f t="shared" si="3"/>
        <v>Yes</v>
      </c>
    </row>
    <row r="46" spans="1:16" x14ac:dyDescent="0.25">
      <c r="A46" s="4" t="s">
        <v>113</v>
      </c>
      <c r="B46" s="4" t="s">
        <v>112</v>
      </c>
      <c r="C46" s="4" t="s">
        <v>18</v>
      </c>
      <c r="D46" s="5" t="s">
        <v>91</v>
      </c>
      <c r="E46" s="6">
        <v>42890</v>
      </c>
      <c r="F46" s="6">
        <v>42951</v>
      </c>
      <c r="G46" s="4">
        <f t="shared" si="5"/>
        <v>61</v>
      </c>
      <c r="H46" s="4">
        <f t="shared" si="2"/>
        <v>-40129</v>
      </c>
      <c r="I46" s="4">
        <v>30</v>
      </c>
      <c r="J46" s="4">
        <f t="shared" si="4"/>
        <v>2750.6000000000004</v>
      </c>
      <c r="K46" s="4" t="s">
        <v>19</v>
      </c>
      <c r="L46" s="4" t="s">
        <v>20</v>
      </c>
      <c r="N46" s="4" t="e">
        <f t="shared" si="7"/>
        <v>#DIV/0!</v>
      </c>
      <c r="O46" s="4" t="e">
        <f t="shared" si="3"/>
        <v>#DIV/0!</v>
      </c>
    </row>
    <row r="47" spans="1:16" x14ac:dyDescent="0.25">
      <c r="A47" s="4" t="s">
        <v>114</v>
      </c>
      <c r="B47" s="4" t="s">
        <v>112</v>
      </c>
      <c r="C47" s="4" t="s">
        <v>25</v>
      </c>
      <c r="E47" s="6"/>
      <c r="G47" s="4">
        <f t="shared" si="5"/>
        <v>0</v>
      </c>
      <c r="H47" s="4">
        <f t="shared" si="2"/>
        <v>-40129</v>
      </c>
      <c r="J47" s="4">
        <f t="shared" si="4"/>
        <v>2750.6000000000004</v>
      </c>
      <c r="K47" s="4" t="s">
        <v>19</v>
      </c>
      <c r="L47" s="4" t="s">
        <v>20</v>
      </c>
      <c r="M47" s="7">
        <f>31.99+28.17</f>
        <v>60.16</v>
      </c>
      <c r="N47" s="4">
        <f t="shared" si="7"/>
        <v>0</v>
      </c>
      <c r="O47" s="4" t="str">
        <f t="shared" si="3"/>
        <v>No</v>
      </c>
      <c r="P47" s="4" t="s">
        <v>115</v>
      </c>
    </row>
    <row r="48" spans="1:16" x14ac:dyDescent="0.25">
      <c r="A48" s="4" t="s">
        <v>116</v>
      </c>
      <c r="B48" s="4" t="s">
        <v>17</v>
      </c>
      <c r="E48" s="6"/>
      <c r="H48" s="4">
        <f t="shared" si="2"/>
        <v>-40129</v>
      </c>
      <c r="J48" s="4">
        <f t="shared" si="4"/>
        <v>2750.6000000000004</v>
      </c>
      <c r="K48" s="4" t="s">
        <v>19</v>
      </c>
      <c r="L48" s="4" t="s">
        <v>20</v>
      </c>
    </row>
    <row r="49" spans="1:16" x14ac:dyDescent="0.25">
      <c r="A49" s="4" t="s">
        <v>117</v>
      </c>
      <c r="B49" s="4" t="s">
        <v>17</v>
      </c>
      <c r="C49" s="4" t="s">
        <v>18</v>
      </c>
      <c r="D49" s="5">
        <v>1</v>
      </c>
      <c r="E49" s="6">
        <v>43222</v>
      </c>
      <c r="F49" s="6">
        <v>43313</v>
      </c>
      <c r="G49" s="4">
        <f t="shared" si="5"/>
        <v>91</v>
      </c>
      <c r="H49" s="4">
        <f t="shared" si="2"/>
        <v>-40038</v>
      </c>
      <c r="I49" s="4">
        <v>35</v>
      </c>
      <c r="J49" s="4">
        <f t="shared" si="4"/>
        <v>2785.6000000000004</v>
      </c>
      <c r="K49" s="4" t="s">
        <v>19</v>
      </c>
      <c r="L49" s="4" t="s">
        <v>20</v>
      </c>
      <c r="M49" s="7">
        <v>26.69</v>
      </c>
      <c r="N49" s="4">
        <f t="shared" si="7"/>
        <v>1.31</v>
      </c>
      <c r="O49" s="4" t="str">
        <f t="shared" si="3"/>
        <v>Yes</v>
      </c>
    </row>
    <row r="50" spans="1:16" x14ac:dyDescent="0.25">
      <c r="A50" s="4" t="s">
        <v>118</v>
      </c>
      <c r="B50" s="4" t="s">
        <v>17</v>
      </c>
      <c r="C50" s="4" t="s">
        <v>18</v>
      </c>
      <c r="D50" s="5">
        <v>0.73</v>
      </c>
      <c r="E50" s="6">
        <v>45576</v>
      </c>
      <c r="F50" s="6">
        <v>45704</v>
      </c>
      <c r="G50" s="4">
        <f t="shared" si="5"/>
        <v>128</v>
      </c>
      <c r="H50" s="4">
        <f t="shared" si="2"/>
        <v>-39910</v>
      </c>
      <c r="I50" s="4">
        <v>40.200000000000003</v>
      </c>
      <c r="J50" s="4">
        <f t="shared" si="4"/>
        <v>2825.8</v>
      </c>
      <c r="K50" s="4" t="s">
        <v>19</v>
      </c>
      <c r="L50" s="4" t="s">
        <v>55</v>
      </c>
      <c r="M50" s="7">
        <v>5.89</v>
      </c>
      <c r="N50" s="4">
        <f t="shared" si="7"/>
        <v>6.83</v>
      </c>
      <c r="O50" s="4" t="str">
        <f t="shared" si="3"/>
        <v>Yes</v>
      </c>
      <c r="P50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Dua</dc:creator>
  <cp:lastModifiedBy>Raghav Dua</cp:lastModifiedBy>
  <dcterms:created xsi:type="dcterms:W3CDTF">2025-10-08T13:53:47Z</dcterms:created>
  <dcterms:modified xsi:type="dcterms:W3CDTF">2025-10-08T13:53:52Z</dcterms:modified>
</cp:coreProperties>
</file>