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3\"/>
    </mc:Choice>
  </mc:AlternateContent>
  <xr:revisionPtr revIDLastSave="0" documentId="13_ncr:1_{C8F6F732-9522-4617-901C-B772ED097577}" xr6:coauthVersionLast="36" xr6:coauthVersionMax="36" xr10:uidLastSave="{00000000-0000-0000-0000-000000000000}"/>
  <bookViews>
    <workbookView xWindow="0" yWindow="0" windowWidth="19200" windowHeight="6930" xr2:uid="{94E0B860-0D7F-4EAE-AF2A-5E89F4BDE1C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17" i="1"/>
  <c r="K16" i="1"/>
  <c r="K15" i="1"/>
  <c r="K14" i="1"/>
  <c r="K13" i="1"/>
  <c r="L17" i="1"/>
  <c r="L16" i="1"/>
  <c r="L15" i="1"/>
  <c r="L14" i="1"/>
  <c r="L13" i="1"/>
  <c r="L7" i="1"/>
  <c r="L6" i="1"/>
  <c r="L5" i="1"/>
  <c r="L4" i="1"/>
  <c r="L3" i="1"/>
  <c r="H17" i="1" l="1"/>
  <c r="J17" i="1" s="1"/>
  <c r="E17" i="1"/>
  <c r="H16" i="1"/>
  <c r="J16" i="1" s="1"/>
  <c r="E16" i="1"/>
  <c r="H15" i="1"/>
  <c r="E15" i="1"/>
  <c r="H14" i="1"/>
  <c r="J14" i="1" s="1"/>
  <c r="E14" i="1"/>
  <c r="H13" i="1"/>
  <c r="J13" i="1" s="1"/>
  <c r="E13" i="1"/>
  <c r="H3" i="1"/>
  <c r="J3" i="1" s="1"/>
  <c r="H4" i="1"/>
  <c r="J4" i="1" s="1"/>
  <c r="E3" i="1"/>
  <c r="E4" i="1"/>
  <c r="H6" i="1"/>
  <c r="J6" i="1" s="1"/>
  <c r="H7" i="1"/>
  <c r="J7" i="1" s="1"/>
  <c r="E6" i="1"/>
  <c r="E7" i="1"/>
  <c r="H5" i="1"/>
  <c r="J5" i="1" s="1"/>
  <c r="E5" i="1"/>
  <c r="I15" i="1" l="1"/>
  <c r="J15" i="1"/>
  <c r="I16" i="1"/>
  <c r="I14" i="1"/>
  <c r="I13" i="1"/>
  <c r="I17" i="1"/>
  <c r="I4" i="1"/>
  <c r="I3" i="1"/>
  <c r="I7" i="1"/>
  <c r="I6" i="1"/>
  <c r="I5" i="1"/>
</calcChain>
</file>

<file path=xl/sharedStrings.xml><?xml version="1.0" encoding="utf-8"?>
<sst xmlns="http://schemas.openxmlformats.org/spreadsheetml/2006/main" count="31" uniqueCount="19">
  <si>
    <t>ui</t>
  </si>
  <si>
    <t>uf</t>
  </si>
  <si>
    <t>du</t>
  </si>
  <si>
    <t>vi</t>
  </si>
  <si>
    <t>vf</t>
  </si>
  <si>
    <t>dv</t>
  </si>
  <si>
    <t>intersect (vi+0.67*dv)</t>
  </si>
  <si>
    <t>K0(x)</t>
  </si>
  <si>
    <t>Arduino Uno</t>
  </si>
  <si>
    <t>Arduino Due</t>
  </si>
  <si>
    <t>m</t>
  </si>
  <si>
    <t>b</t>
  </si>
  <si>
    <t>C</t>
  </si>
  <si>
    <t>tau(x) [us]</t>
  </si>
  <si>
    <t>x = 10^(-b/m)*(Vcc/Vi - 1)^(1/m)</t>
  </si>
  <si>
    <t>[Lux]</t>
  </si>
  <si>
    <t>x [Lux]</t>
  </si>
  <si>
    <t>tau(x) [s]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</si>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</sst>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K0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Folha1!$I$12:$I$13</c:f>
              <c:strCache>
                <c:ptCount val="2"/>
                <c:pt idx="0">
                  <c:v>K0(x)</c:v>
                </c:pt>
                <c:pt idx="1">
                  <c:v>0.58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Folha1!$L$13:$L$17</c:f>
              <c:numCache>
                <c:formatCode>General</c:formatCode>
                <c:ptCount val="5"/>
                <c:pt idx="0">
                  <c:v>3.0809270755251719</c:v>
                </c:pt>
                <c:pt idx="1">
                  <c:v>11.88420788784507</c:v>
                </c:pt>
                <c:pt idx="2">
                  <c:v>24.993176528014306</c:v>
                </c:pt>
                <c:pt idx="3">
                  <c:v>43.092658424263689</c:v>
                </c:pt>
                <c:pt idx="4">
                  <c:v>62.834157162840242</c:v>
                </c:pt>
              </c:numCache>
            </c:numRef>
          </c:xVal>
          <c:yVal>
            <c:numRef>
              <c:f>Folha1!$I$13:$I$17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0.52</c:v>
                </c:pt>
                <c:pt idx="2">
                  <c:v>0.43000000000000005</c:v>
                </c:pt>
                <c:pt idx="3">
                  <c:v>0.35999999999999988</c:v>
                </c:pt>
                <c:pt idx="4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7D-BBC1-36963EE9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Folha1!$L$12</c15:sqref>
                        </c15:formulaRef>
                      </c:ext>
                    </c:extLst>
                    <c:strCache>
                      <c:ptCount val="1"/>
                      <c:pt idx="0">
                        <c:v>x [Lux]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Folha1!$I$13:$I$17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0.52</c:v>
                      </c:pt>
                      <c:pt idx="2">
                        <c:v>0.43000000000000005</c:v>
                      </c:pt>
                      <c:pt idx="3">
                        <c:v>0.35999999999999988</c:v>
                      </c:pt>
                      <c:pt idx="4">
                        <c:v>0.30000000000000004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Folha1!$L$13:$L$17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3.0809270755251719</c:v>
                      </c:pt>
                      <c:pt idx="1">
                        <c:v>11.88420788784507</c:v>
                      </c:pt>
                      <c:pt idx="2">
                        <c:v>24.993176528014306</c:v>
                      </c:pt>
                      <c:pt idx="3">
                        <c:v>43.092658424263689</c:v>
                      </c:pt>
                      <c:pt idx="4">
                        <c:v>62.834157162840242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4E-4F7D-BBC1-36963EE96A27}"/>
                  </c:ext>
                </c:extLst>
              </c15:ser>
            </c15:filteredScatterSeries>
          </c:ext>
        </c:extLst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</a:t>
                </a:r>
                <a:r>
                  <a:rPr lang="pt-PT"/>
                  <a:t>K0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Folha1!$L$13:$L$17</c:f>
              <c:numCache>
                <c:formatCode>General</c:formatCode>
                <c:ptCount val="5"/>
                <c:pt idx="0">
                  <c:v>3.0809270755251719</c:v>
                </c:pt>
                <c:pt idx="1">
                  <c:v>11.88420788784507</c:v>
                </c:pt>
                <c:pt idx="2">
                  <c:v>24.993176528014306</c:v>
                </c:pt>
                <c:pt idx="3">
                  <c:v>43.092658424263689</c:v>
                </c:pt>
                <c:pt idx="4">
                  <c:v>62.834157162840242</c:v>
                </c:pt>
              </c:numCache>
            </c:numRef>
          </c:xVal>
          <c:yVal>
            <c:numRef>
              <c:f>Folha1!$K$13:$K$17</c:f>
              <c:numCache>
                <c:formatCode>General</c:formatCode>
                <c:ptCount val="5"/>
                <c:pt idx="0">
                  <c:v>0.40352000000000005</c:v>
                </c:pt>
                <c:pt idx="1">
                  <c:v>0.23068000000000002</c:v>
                </c:pt>
                <c:pt idx="2">
                  <c:v>0.18380000000000002</c:v>
                </c:pt>
                <c:pt idx="3">
                  <c:v>0.16888</c:v>
                </c:pt>
                <c:pt idx="4">
                  <c:v>0.15300000000000002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8-4EAA-975E-B4C69458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K0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Illuminance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Folha1!$L$3:$L$7</c:f>
              <c:numCache>
                <c:formatCode>General</c:formatCode>
                <c:ptCount val="5"/>
                <c:pt idx="0">
                  <c:v>11.171804186829144</c:v>
                </c:pt>
                <c:pt idx="1">
                  <c:v>31.399517710728546</c:v>
                </c:pt>
                <c:pt idx="2">
                  <c:v>57.799298208164771</c:v>
                </c:pt>
                <c:pt idx="3">
                  <c:v>85.924499069144076</c:v>
                </c:pt>
                <c:pt idx="4">
                  <c:v>116.88451035768179</c:v>
                </c:pt>
              </c:numCache>
            </c:numRef>
          </c:xVal>
          <c:yVal>
            <c:numRef>
              <c:f>Folha1!$I$3:$I$7</c:f>
              <c:numCache>
                <c:formatCode>General</c:formatCode>
                <c:ptCount val="5"/>
                <c:pt idx="0">
                  <c:v>1.75</c:v>
                </c:pt>
                <c:pt idx="1">
                  <c:v>0.63000000000000012</c:v>
                </c:pt>
                <c:pt idx="2">
                  <c:v>0.39000000000000012</c:v>
                </c:pt>
                <c:pt idx="3">
                  <c:v>0.25</c:v>
                </c:pt>
                <c:pt idx="4">
                  <c:v>0.18000000000000016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0-4EB7-959E-995A9F23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</a:t>
                </a:r>
                <a:r>
                  <a:rPr lang="pt-PT"/>
                  <a:t>K0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tau1+Folha1!$L$3:$L$7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Folha1!$L$3:$L$7</c:f>
              <c:numCache>
                <c:formatCode>General</c:formatCode>
                <c:ptCount val="5"/>
                <c:pt idx="0">
                  <c:v>11.171804186829144</c:v>
                </c:pt>
                <c:pt idx="1">
                  <c:v>31.399517710728546</c:v>
                </c:pt>
                <c:pt idx="2">
                  <c:v>57.799298208164771</c:v>
                </c:pt>
                <c:pt idx="3">
                  <c:v>85.924499069144076</c:v>
                </c:pt>
                <c:pt idx="4">
                  <c:v>116.88451035768179</c:v>
                </c:pt>
              </c:numCache>
            </c:numRef>
          </c:xVal>
          <c:yVal>
            <c:numRef>
              <c:f>Folha1!$K$3:$K$7</c:f>
              <c:numCache>
                <c:formatCode>General</c:formatCode>
                <c:ptCount val="5"/>
                <c:pt idx="0">
                  <c:v>0.16792000000000001</c:v>
                </c:pt>
                <c:pt idx="1">
                  <c:v>0.13696</c:v>
                </c:pt>
                <c:pt idx="2">
                  <c:v>0.11320000000000001</c:v>
                </c:pt>
                <c:pt idx="3">
                  <c:v>0.10472000000000001</c:v>
                </c:pt>
                <c:pt idx="4">
                  <c:v>9.784000000000001E-2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2-4B8D-8C46-4AC70AA9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167409</xdr:colOff>
      <xdr:row>18</xdr:row>
      <xdr:rowOff>179821</xdr:rowOff>
    </xdr:from>
    <xdr:to>
      <xdr:col>9</xdr:col>
      <xdr:colOff>496455</xdr:colOff>
      <xdr:row>33</xdr:row>
      <xdr:rowOff>108816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5804F-0D55-408A-B6BC-DDD5961F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173182</xdr:rowOff>
    </xdr:from>
    <xdr:to>
      <xdr:col>17</xdr:col>
      <xdr:colOff>155864</xdr:colOff>
      <xdr:row>33</xdr:row>
      <xdr:rowOff>102177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196D5-1376-48A9-84E3-B7B3B9E1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50512</xdr:colOff>
      <xdr:row>0</xdr:row>
      <xdr:rowOff>0</xdr:rowOff>
    </xdr:from>
    <xdr:to>
      <xdr:col>21</xdr:col>
      <xdr:colOff>379557</xdr:colOff>
      <xdr:row>12</xdr:row>
      <xdr:rowOff>159905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9F94CE-1222-4B26-9013-FB6BB49E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30</xdr:col>
      <xdr:colOff>329045</xdr:colOff>
      <xdr:row>12</xdr:row>
      <xdr:rowOff>159905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016F6-1F1C-4B40-8F0E-55FEA75B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447-7BE9-48E8-9D93-BEADF7CA1324}">
  <dimension ref="A1:AG37"/>
  <sheetViews>
    <sheetView tabSelected="1" topLeftCell="E1" zoomScale="88" workbookViewId="0">
      <selection activeCell="S21" sqref="S21"/>
    </sheetView>
  </sheetViews>
  <sheetFormatPr defaultRowHeight="14.5" x14ac:dyDescent="0.35"/>
  <cols>
    <col min="1" max="1" width="4.08984375" customWidth="1"/>
    <col min="8" max="8" width="8.7265625" customWidth="1"/>
    <col min="10" max="10" width="13" style="2" customWidth="1"/>
    <col min="12" max="12" width="11.1796875" style="2" customWidth="1"/>
  </cols>
  <sheetData>
    <row r="1" spans="1:33" x14ac:dyDescent="0.35">
      <c r="A1" t="s">
        <v>8</v>
      </c>
      <c r="L1" s="2" t="s">
        <v>15</v>
      </c>
      <c r="AG1" t="s">
        <v>18</v>
      </c>
    </row>
    <row r="2" spans="1:33" s="1" customFormat="1" ht="26.5" customHeight="1" x14ac:dyDescent="0.3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7</v>
      </c>
      <c r="J2" s="3" t="s">
        <v>6</v>
      </c>
      <c r="K2" s="4" t="s">
        <v>13</v>
      </c>
      <c r="L2" s="6" t="s">
        <v>14</v>
      </c>
    </row>
    <row r="3" spans="1:33" x14ac:dyDescent="0.35">
      <c r="A3" s="1" t="s">
        <v>10</v>
      </c>
      <c r="B3" s="1">
        <v>-0.49340000000000001</v>
      </c>
      <c r="C3">
        <v>0</v>
      </c>
      <c r="D3">
        <v>1</v>
      </c>
      <c r="E3">
        <f t="shared" ref="E3:E4" si="0">D3-C3</f>
        <v>1</v>
      </c>
      <c r="F3">
        <v>0.24</v>
      </c>
      <c r="G3">
        <v>1.99</v>
      </c>
      <c r="H3">
        <f t="shared" ref="H3:H4" si="1">G3-F3</f>
        <v>1.75</v>
      </c>
      <c r="I3" s="2">
        <f t="shared" ref="I3:I4" si="2">H3/E3</f>
        <v>1.75</v>
      </c>
      <c r="J3">
        <f t="shared" ref="J3:J4" si="3">F3+0.67*H3</f>
        <v>1.4125000000000001</v>
      </c>
      <c r="K3" s="2">
        <f>(117168-100376)*0.00001</f>
        <v>0.16792000000000001</v>
      </c>
      <c r="L3" s="2">
        <f>B5*(5/G3-1)^(1/B3)</f>
        <v>11.171804186829144</v>
      </c>
    </row>
    <row r="4" spans="1:33" x14ac:dyDescent="0.35">
      <c r="A4" t="s">
        <v>11</v>
      </c>
      <c r="B4">
        <v>0.2661</v>
      </c>
      <c r="C4">
        <v>1</v>
      </c>
      <c r="D4">
        <v>2</v>
      </c>
      <c r="E4">
        <f t="shared" si="0"/>
        <v>1</v>
      </c>
      <c r="F4">
        <v>1.99</v>
      </c>
      <c r="G4">
        <v>2.62</v>
      </c>
      <c r="H4">
        <f t="shared" si="1"/>
        <v>0.63000000000000012</v>
      </c>
      <c r="I4" s="2">
        <f t="shared" si="2"/>
        <v>0.63000000000000012</v>
      </c>
      <c r="J4">
        <f t="shared" si="3"/>
        <v>2.4121000000000001</v>
      </c>
      <c r="K4" s="2">
        <f>(114272-100576)*0.00001</f>
        <v>0.13696</v>
      </c>
      <c r="L4" s="2">
        <f>B5*(5/G4-1)^(1/B3)</f>
        <v>31.399517710728546</v>
      </c>
    </row>
    <row r="5" spans="1:33" x14ac:dyDescent="0.35">
      <c r="A5" t="s">
        <v>12</v>
      </c>
      <c r="B5">
        <v>25.843900000000001</v>
      </c>
      <c r="C5">
        <v>2</v>
      </c>
      <c r="D5">
        <v>3</v>
      </c>
      <c r="E5">
        <f>D5-C5</f>
        <v>1</v>
      </c>
      <c r="F5">
        <v>2.6</v>
      </c>
      <c r="G5">
        <v>2.99</v>
      </c>
      <c r="H5">
        <f>G5-F5</f>
        <v>0.39000000000000012</v>
      </c>
      <c r="I5" s="2">
        <f>H5/E5</f>
        <v>0.39000000000000012</v>
      </c>
      <c r="J5">
        <f>F5+0.67*H5</f>
        <v>2.8613</v>
      </c>
      <c r="K5" s="2">
        <f>(112016-100696)*0.00001</f>
        <v>0.11320000000000001</v>
      </c>
      <c r="L5" s="2">
        <f>B5*(5/G5-1)^(1/B3)</f>
        <v>57.799298208164771</v>
      </c>
    </row>
    <row r="6" spans="1:33" x14ac:dyDescent="0.35">
      <c r="C6">
        <v>3</v>
      </c>
      <c r="D6">
        <v>4</v>
      </c>
      <c r="E6">
        <f t="shared" ref="E6:E7" si="4">D6-C6</f>
        <v>1</v>
      </c>
      <c r="F6">
        <v>2.97</v>
      </c>
      <c r="G6">
        <v>3.22</v>
      </c>
      <c r="H6">
        <f t="shared" ref="H6:H7" si="5">G6-F6</f>
        <v>0.25</v>
      </c>
      <c r="I6" s="2">
        <f t="shared" ref="I6:I7" si="6">H6/E6</f>
        <v>0.25</v>
      </c>
      <c r="J6">
        <f t="shared" ref="J6:J7" si="7">F6+0.67*H6</f>
        <v>3.1375000000000002</v>
      </c>
      <c r="K6" s="2">
        <f>(111208-100736)*0.00001</f>
        <v>0.10472000000000001</v>
      </c>
      <c r="L6" s="2">
        <f>B5*(5/G6-1)^(1/B3)</f>
        <v>85.924499069144076</v>
      </c>
    </row>
    <row r="7" spans="1:33" x14ac:dyDescent="0.35">
      <c r="C7">
        <v>4</v>
      </c>
      <c r="D7">
        <v>5</v>
      </c>
      <c r="E7">
        <f t="shared" si="4"/>
        <v>1</v>
      </c>
      <c r="F7">
        <v>3.21</v>
      </c>
      <c r="G7">
        <v>3.39</v>
      </c>
      <c r="H7">
        <f t="shared" si="5"/>
        <v>0.18000000000000016</v>
      </c>
      <c r="I7" s="2">
        <f t="shared" si="6"/>
        <v>0.18000000000000016</v>
      </c>
      <c r="J7">
        <f t="shared" si="7"/>
        <v>3.3306</v>
      </c>
      <c r="K7" s="2">
        <f>(109824-100040)*0.00001</f>
        <v>9.784000000000001E-2</v>
      </c>
      <c r="L7" s="2">
        <f>B5*(5/G7-1)^(1/B3)</f>
        <v>116.88451035768179</v>
      </c>
    </row>
    <row r="11" spans="1:33" x14ac:dyDescent="0.35">
      <c r="A11" t="s">
        <v>9</v>
      </c>
    </row>
    <row r="12" spans="1:33" ht="29" x14ac:dyDescent="0.35"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4" t="s">
        <v>7</v>
      </c>
      <c r="J12" s="3" t="s">
        <v>6</v>
      </c>
      <c r="K12" s="4" t="s">
        <v>17</v>
      </c>
      <c r="L12" s="5" t="s">
        <v>16</v>
      </c>
    </row>
    <row r="13" spans="1:33" x14ac:dyDescent="0.35">
      <c r="A13" t="s">
        <v>10</v>
      </c>
      <c r="B13">
        <v>-0.49059999999999998</v>
      </c>
      <c r="C13">
        <v>0</v>
      </c>
      <c r="D13">
        <v>1</v>
      </c>
      <c r="E13">
        <f t="shared" ref="E13:E14" si="8">D13-C13</f>
        <v>1</v>
      </c>
      <c r="F13">
        <v>0.01</v>
      </c>
      <c r="G13">
        <v>0.59</v>
      </c>
      <c r="H13">
        <f t="shared" ref="H13:H14" si="9">G13-F13</f>
        <v>0.57999999999999996</v>
      </c>
      <c r="I13" s="2">
        <f t="shared" ref="I13:I14" si="10">H13/E13</f>
        <v>0.57999999999999996</v>
      </c>
      <c r="J13">
        <f t="shared" ref="J13:J14" si="11">F13+0.67*H13</f>
        <v>0.39860000000000001</v>
      </c>
      <c r="K13" s="2">
        <f>(140912-100560)*0.00001</f>
        <v>0.40352000000000005</v>
      </c>
      <c r="L13" s="2">
        <f>B15*(5/G13-1)^(1/B13)</f>
        <v>3.0809270755251719</v>
      </c>
      <c r="O13" s="7"/>
    </row>
    <row r="14" spans="1:33" x14ac:dyDescent="0.35">
      <c r="A14" t="s">
        <v>11</v>
      </c>
      <c r="B14">
        <v>1.1133</v>
      </c>
      <c r="C14">
        <v>1</v>
      </c>
      <c r="D14">
        <v>2</v>
      </c>
      <c r="E14">
        <f t="shared" si="8"/>
        <v>1</v>
      </c>
      <c r="F14">
        <v>0.51</v>
      </c>
      <c r="G14">
        <v>1.03</v>
      </c>
      <c r="H14">
        <f t="shared" si="9"/>
        <v>0.52</v>
      </c>
      <c r="I14" s="2">
        <f t="shared" si="10"/>
        <v>0.52</v>
      </c>
      <c r="J14">
        <f t="shared" si="11"/>
        <v>0.85840000000000005</v>
      </c>
      <c r="K14" s="2">
        <f>(123376-100308)*0.00001</f>
        <v>0.23068000000000002</v>
      </c>
      <c r="L14" s="2">
        <f>B15*(5/G14-1)^(1/B13)</f>
        <v>11.88420788784507</v>
      </c>
    </row>
    <row r="15" spans="1:33" x14ac:dyDescent="0.35">
      <c r="A15" t="s">
        <v>12</v>
      </c>
      <c r="B15">
        <v>185.922</v>
      </c>
      <c r="C15">
        <v>2</v>
      </c>
      <c r="D15">
        <v>3</v>
      </c>
      <c r="E15">
        <f>D15-C15</f>
        <v>1</v>
      </c>
      <c r="F15">
        <v>0.93</v>
      </c>
      <c r="G15">
        <v>1.36</v>
      </c>
      <c r="H15">
        <f>G15-F15</f>
        <v>0.43000000000000005</v>
      </c>
      <c r="I15" s="2">
        <f>H15/E15</f>
        <v>0.43000000000000005</v>
      </c>
      <c r="J15">
        <f>F15+0.67*H15</f>
        <v>1.2181000000000002</v>
      </c>
      <c r="K15" s="2">
        <f>(118796-100416)*0.00001</f>
        <v>0.18380000000000002</v>
      </c>
      <c r="L15" s="2">
        <f>B15*(5/G15-1)^(1/B13)</f>
        <v>24.993176528014306</v>
      </c>
    </row>
    <row r="16" spans="1:33" x14ac:dyDescent="0.35">
      <c r="C16">
        <v>3</v>
      </c>
      <c r="D16">
        <v>4</v>
      </c>
      <c r="E16">
        <f t="shared" ref="E16:E17" si="12">D16-C16</f>
        <v>1</v>
      </c>
      <c r="F16">
        <v>1.28</v>
      </c>
      <c r="G16">
        <v>1.64</v>
      </c>
      <c r="H16">
        <f t="shared" ref="H16:H17" si="13">G16-F16</f>
        <v>0.35999999999999988</v>
      </c>
      <c r="I16" s="2">
        <f t="shared" ref="I16:I17" si="14">H16/E16</f>
        <v>0.35999999999999988</v>
      </c>
      <c r="J16">
        <f t="shared" ref="J16:J17" si="15">F16+0.67*H16</f>
        <v>1.5211999999999999</v>
      </c>
      <c r="K16" s="2">
        <f>(117544-100656)*0.00001</f>
        <v>0.16888</v>
      </c>
      <c r="L16" s="2">
        <f>B15*(5/G16-1)^(1/B13)</f>
        <v>43.092658424263689</v>
      </c>
    </row>
    <row r="17" spans="3:12" x14ac:dyDescent="0.35">
      <c r="C17">
        <v>4</v>
      </c>
      <c r="D17">
        <v>5</v>
      </c>
      <c r="E17">
        <f t="shared" si="12"/>
        <v>1</v>
      </c>
      <c r="F17">
        <v>1.55</v>
      </c>
      <c r="G17">
        <v>1.85</v>
      </c>
      <c r="H17">
        <f t="shared" si="13"/>
        <v>0.30000000000000004</v>
      </c>
      <c r="I17" s="2">
        <f t="shared" si="14"/>
        <v>0.30000000000000004</v>
      </c>
      <c r="J17">
        <f t="shared" si="15"/>
        <v>1.7510000000000001</v>
      </c>
      <c r="K17" s="2">
        <f>(115660-100360)*0.00001</f>
        <v>0.15300000000000002</v>
      </c>
      <c r="L17" s="2">
        <f>B15*(5/G17-1)^(1/B13)</f>
        <v>62.834157162840242</v>
      </c>
    </row>
    <row r="37" spans="1:1" x14ac:dyDescent="0.35">
      <c r="A3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2018-10-11T15:48:45Z</dcterms:created>
  <dcterms:modified xsi:type="dcterms:W3CDTF">2018-10-17T16:33:04Z</dcterms:modified>
</cp:coreProperties>
</file>