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8180" windowHeight="8325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Sheet2!$A$1:$AA$378</definedName>
    <definedName name="_xlnm._FilterDatabase" localSheetId="2" hidden="1">Sheet3!$A$1:$G$1</definedName>
  </definedNames>
  <calcPr calcId="125725"/>
</workbook>
</file>

<file path=xl/calcChain.xml><?xml version="1.0" encoding="utf-8"?>
<calcChain xmlns="http://schemas.openxmlformats.org/spreadsheetml/2006/main">
  <c r="U343" i="2"/>
  <c r="U342"/>
  <c r="U341"/>
  <c r="U340"/>
  <c r="U334"/>
  <c r="U333"/>
  <c r="U332"/>
  <c r="U317"/>
  <c r="U316"/>
  <c r="U315"/>
  <c r="U314"/>
  <c r="U313"/>
  <c r="U312"/>
  <c r="U311"/>
  <c r="U281"/>
  <c r="U280"/>
  <c r="U279"/>
  <c r="U278"/>
  <c r="U196"/>
  <c r="U189"/>
  <c r="U188"/>
  <c r="U187"/>
  <c r="U186"/>
  <c r="U157"/>
  <c r="U156"/>
  <c r="U155"/>
  <c r="U154"/>
  <c r="U153"/>
  <c r="U152"/>
  <c r="U151"/>
  <c r="U132"/>
  <c r="U73"/>
  <c r="U72"/>
  <c r="U71"/>
  <c r="U70"/>
  <c r="U31"/>
  <c r="U30"/>
  <c r="U29"/>
  <c r="U28"/>
  <c r="U23"/>
  <c r="U22"/>
  <c r="U21"/>
  <c r="U20"/>
  <c r="U15"/>
  <c r="U14"/>
  <c r="U13"/>
  <c r="U12"/>
  <c r="P378"/>
  <c r="Q378" s="1"/>
  <c r="P377"/>
  <c r="Q377" s="1"/>
  <c r="P376"/>
  <c r="Q376" s="1"/>
  <c r="P375"/>
  <c r="Q375" s="1"/>
  <c r="P374"/>
  <c r="Q374" s="1"/>
  <c r="P373"/>
  <c r="Q373" s="1"/>
  <c r="P372"/>
  <c r="Q372" s="1"/>
  <c r="P371"/>
  <c r="Q371" s="1"/>
  <c r="P370"/>
  <c r="Q370" s="1"/>
  <c r="P369"/>
  <c r="Q369" s="1"/>
  <c r="P368"/>
  <c r="Q368" s="1"/>
  <c r="P367"/>
  <c r="Q367" s="1"/>
  <c r="P366"/>
  <c r="Q366" s="1"/>
  <c r="P365"/>
  <c r="Q365" s="1"/>
  <c r="P364"/>
  <c r="Q364" s="1"/>
  <c r="P363"/>
  <c r="Q363" s="1"/>
  <c r="P362"/>
  <c r="Q362" s="1"/>
  <c r="P361"/>
  <c r="Q361" s="1"/>
  <c r="P358"/>
  <c r="Q358" s="1"/>
  <c r="P357"/>
  <c r="Q357" s="1"/>
  <c r="P356"/>
  <c r="Q356" s="1"/>
  <c r="P354"/>
  <c r="Q354" s="1"/>
  <c r="P353"/>
  <c r="Q353" s="1"/>
  <c r="P352"/>
  <c r="Q352" s="1"/>
  <c r="P351"/>
  <c r="Q351" s="1"/>
  <c r="P346"/>
  <c r="Q346" s="1"/>
  <c r="P345"/>
  <c r="Q345" s="1"/>
  <c r="P335"/>
  <c r="Q335" s="1"/>
  <c r="P325"/>
  <c r="Q325" s="1"/>
  <c r="P304"/>
  <c r="Q304" s="1"/>
  <c r="P303"/>
  <c r="Q303" s="1"/>
  <c r="P302"/>
  <c r="Q302" s="1"/>
  <c r="P301"/>
  <c r="Q301" s="1"/>
  <c r="P300"/>
  <c r="Q300" s="1"/>
  <c r="P299"/>
  <c r="Q299" s="1"/>
  <c r="P284"/>
  <c r="Q284" s="1"/>
  <c r="P283"/>
  <c r="Q283" s="1"/>
  <c r="P282"/>
  <c r="Q282" s="1"/>
  <c r="P247"/>
  <c r="Q247" s="1"/>
  <c r="P246"/>
  <c r="Q246" s="1"/>
  <c r="P231"/>
  <c r="Q231" s="1"/>
  <c r="P230"/>
  <c r="Q230" s="1"/>
  <c r="P229"/>
  <c r="Q229" s="1"/>
  <c r="P228"/>
  <c r="Q228" s="1"/>
  <c r="P214"/>
  <c r="Q214" s="1"/>
  <c r="P213"/>
  <c r="Q213" s="1"/>
  <c r="P212"/>
  <c r="Q212" s="1"/>
  <c r="P211"/>
  <c r="Q211" s="1"/>
  <c r="P210"/>
  <c r="Q210" s="1"/>
  <c r="P209"/>
  <c r="Q209" s="1"/>
  <c r="P208"/>
  <c r="Q208" s="1"/>
  <c r="P207"/>
  <c r="Q207" s="1"/>
  <c r="P202"/>
  <c r="Q202" s="1"/>
  <c r="P201"/>
  <c r="Q201" s="1"/>
  <c r="P200"/>
  <c r="Q200" s="1"/>
  <c r="P199"/>
  <c r="Q199" s="1"/>
  <c r="P194"/>
  <c r="Q194" s="1"/>
  <c r="P193"/>
  <c r="Q193" s="1"/>
  <c r="P192"/>
  <c r="Q192" s="1"/>
  <c r="P179"/>
  <c r="Q179" s="1"/>
  <c r="P166"/>
  <c r="Q166" s="1"/>
  <c r="P165"/>
  <c r="Q165" s="1"/>
  <c r="P164"/>
  <c r="Q164" s="1"/>
  <c r="P142"/>
  <c r="Q142" s="1"/>
  <c r="P141"/>
  <c r="Q141" s="1"/>
  <c r="P140"/>
  <c r="Q140" s="1"/>
  <c r="P133"/>
  <c r="Q133" s="1"/>
  <c r="P119"/>
  <c r="Q119" s="1"/>
  <c r="P118"/>
  <c r="Q118" s="1"/>
  <c r="P117"/>
  <c r="Q117" s="1"/>
  <c r="P114"/>
  <c r="Q114" s="1"/>
  <c r="P113"/>
  <c r="Q113" s="1"/>
  <c r="P112"/>
  <c r="Q112" s="1"/>
  <c r="P111"/>
  <c r="Q111" s="1"/>
  <c r="P110"/>
  <c r="Q110" s="1"/>
  <c r="P109"/>
  <c r="Q109" s="1"/>
  <c r="P91"/>
  <c r="Q91" s="1"/>
  <c r="P90"/>
  <c r="Q90" s="1"/>
  <c r="P84"/>
  <c r="Q84" s="1"/>
  <c r="P83"/>
  <c r="Q83" s="1"/>
  <c r="P82"/>
  <c r="Q82" s="1"/>
  <c r="P81"/>
  <c r="Q81" s="1"/>
  <c r="P76"/>
  <c r="Q76" s="1"/>
  <c r="P75"/>
  <c r="Q75" s="1"/>
  <c r="P74"/>
  <c r="Q74" s="1"/>
  <c r="P63"/>
  <c r="Q63" s="1"/>
  <c r="P61"/>
  <c r="Q61" s="1"/>
  <c r="P60"/>
  <c r="Q60" s="1"/>
  <c r="P59"/>
  <c r="Q59" s="1"/>
  <c r="P58"/>
  <c r="Q58" s="1"/>
  <c r="P57"/>
  <c r="Q57" s="1"/>
  <c r="P7"/>
  <c r="Q7" s="1"/>
  <c r="P5"/>
  <c r="Q5" s="1"/>
  <c r="P3"/>
  <c r="Q3" s="1"/>
  <c r="P2"/>
  <c r="Q2" s="1"/>
  <c r="P327"/>
  <c r="Q327" s="1"/>
  <c r="P326"/>
  <c r="Q326" s="1"/>
  <c r="P245"/>
  <c r="Q245" s="1"/>
  <c r="P232"/>
  <c r="Q232" s="1"/>
  <c r="P227"/>
  <c r="Q227" s="1"/>
  <c r="P115"/>
  <c r="Q115" s="1"/>
  <c r="P80"/>
  <c r="Q80" s="1"/>
  <c r="P62"/>
  <c r="Q62" s="1"/>
  <c r="P6"/>
  <c r="Q6" s="1"/>
  <c r="P4"/>
  <c r="Q4" s="1"/>
  <c r="N350"/>
  <c r="O350" s="1"/>
  <c r="N349"/>
  <c r="O349" s="1"/>
  <c r="N331"/>
  <c r="O331" s="1"/>
  <c r="N330"/>
  <c r="O330" s="1"/>
  <c r="N206"/>
  <c r="O206" s="1"/>
  <c r="N205"/>
  <c r="O205" s="1"/>
  <c r="N203"/>
  <c r="O203" s="1"/>
  <c r="N198"/>
  <c r="O198" s="1"/>
  <c r="N197"/>
  <c r="O197" s="1"/>
  <c r="N195"/>
  <c r="O195" s="1"/>
  <c r="N163"/>
  <c r="O163" s="1"/>
  <c r="N162"/>
  <c r="O162" s="1"/>
  <c r="N161"/>
  <c r="O161" s="1"/>
  <c r="N160"/>
  <c r="O160" s="1"/>
  <c r="N159"/>
  <c r="O159" s="1"/>
  <c r="N158"/>
  <c r="O158" s="1"/>
  <c r="N106"/>
  <c r="O106" s="1"/>
  <c r="N99"/>
  <c r="O99" s="1"/>
  <c r="N98"/>
  <c r="O98" s="1"/>
  <c r="N85"/>
  <c r="O85" s="1"/>
  <c r="N40"/>
  <c r="O40" s="1"/>
  <c r="N261"/>
  <c r="P261" s="1"/>
  <c r="Q261" s="1"/>
  <c r="N260"/>
  <c r="O260" s="1"/>
  <c r="N65"/>
  <c r="P65" s="1"/>
  <c r="Q65" s="1"/>
  <c r="N64"/>
  <c r="O64" s="1"/>
  <c r="O261"/>
  <c r="N360"/>
  <c r="O360" s="1"/>
  <c r="N359"/>
  <c r="O359" s="1"/>
  <c r="N355"/>
  <c r="O355" s="1"/>
  <c r="N348"/>
  <c r="O348" s="1"/>
  <c r="N347"/>
  <c r="O347" s="1"/>
  <c r="N344"/>
  <c r="O344" s="1"/>
  <c r="N327"/>
  <c r="O327" s="1"/>
  <c r="N326"/>
  <c r="O326" s="1"/>
  <c r="N324"/>
  <c r="O324" s="1"/>
  <c r="N323"/>
  <c r="O323" s="1"/>
  <c r="N322"/>
  <c r="O322" s="1"/>
  <c r="N321"/>
  <c r="O321" s="1"/>
  <c r="N306"/>
  <c r="O306" s="1"/>
  <c r="N305"/>
  <c r="O305" s="1"/>
  <c r="N298"/>
  <c r="O298" s="1"/>
  <c r="N297"/>
  <c r="O297" s="1"/>
  <c r="N296"/>
  <c r="O296" s="1"/>
  <c r="N295"/>
  <c r="O295" s="1"/>
  <c r="N294"/>
  <c r="O294" s="1"/>
  <c r="N293"/>
  <c r="O293" s="1"/>
  <c r="N292"/>
  <c r="O292" s="1"/>
  <c r="N291"/>
  <c r="O291" s="1"/>
  <c r="N290"/>
  <c r="O290" s="1"/>
  <c r="N289"/>
  <c r="O289" s="1"/>
  <c r="N288"/>
  <c r="O288" s="1"/>
  <c r="N287"/>
  <c r="O287" s="1"/>
  <c r="N286"/>
  <c r="O286" s="1"/>
  <c r="N285"/>
  <c r="O285" s="1"/>
  <c r="N245"/>
  <c r="O245" s="1"/>
  <c r="N232"/>
  <c r="O232" s="1"/>
  <c r="N227"/>
  <c r="O227" s="1"/>
  <c r="N204"/>
  <c r="O204" s="1"/>
  <c r="N196"/>
  <c r="O196" s="1"/>
  <c r="N174"/>
  <c r="O174" s="1"/>
  <c r="N173"/>
  <c r="O173" s="1"/>
  <c r="N172"/>
  <c r="O172" s="1"/>
  <c r="N171"/>
  <c r="O171" s="1"/>
  <c r="N170"/>
  <c r="O170" s="1"/>
  <c r="N169"/>
  <c r="O169" s="1"/>
  <c r="N168"/>
  <c r="O168" s="1"/>
  <c r="N167"/>
  <c r="O167" s="1"/>
  <c r="N157"/>
  <c r="O157" s="1"/>
  <c r="N156"/>
  <c r="O156" s="1"/>
  <c r="N155"/>
  <c r="O155" s="1"/>
  <c r="N154"/>
  <c r="O154" s="1"/>
  <c r="N146"/>
  <c r="O146" s="1"/>
  <c r="N145"/>
  <c r="O145" s="1"/>
  <c r="N144"/>
  <c r="O144" s="1"/>
  <c r="N143"/>
  <c r="O143" s="1"/>
  <c r="N139"/>
  <c r="O139" s="1"/>
  <c r="N138"/>
  <c r="O138" s="1"/>
  <c r="N137"/>
  <c r="O137" s="1"/>
  <c r="N136"/>
  <c r="O136" s="1"/>
  <c r="N135"/>
  <c r="O135" s="1"/>
  <c r="N134"/>
  <c r="O134" s="1"/>
  <c r="N132"/>
  <c r="O132" s="1"/>
  <c r="N131"/>
  <c r="O131" s="1"/>
  <c r="N130"/>
  <c r="O130" s="1"/>
  <c r="N129"/>
  <c r="O129" s="1"/>
  <c r="N128"/>
  <c r="O128" s="1"/>
  <c r="N127"/>
  <c r="O127" s="1"/>
  <c r="N126"/>
  <c r="O126" s="1"/>
  <c r="N125"/>
  <c r="O125" s="1"/>
  <c r="N124"/>
  <c r="O124" s="1"/>
  <c r="N123"/>
  <c r="O123" s="1"/>
  <c r="N122"/>
  <c r="O122" s="1"/>
  <c r="N121"/>
  <c r="O121" s="1"/>
  <c r="N120"/>
  <c r="O120" s="1"/>
  <c r="N116"/>
  <c r="O116" s="1"/>
  <c r="N115"/>
  <c r="O115" s="1"/>
  <c r="N101"/>
  <c r="O101" s="1"/>
  <c r="N100"/>
  <c r="O100" s="1"/>
  <c r="N97"/>
  <c r="O97" s="1"/>
  <c r="N96"/>
  <c r="O96" s="1"/>
  <c r="N95"/>
  <c r="O95" s="1"/>
  <c r="N94"/>
  <c r="O94" s="1"/>
  <c r="N80"/>
  <c r="O80" s="1"/>
  <c r="N79"/>
  <c r="O79" s="1"/>
  <c r="N62"/>
  <c r="O62" s="1"/>
  <c r="N56"/>
  <c r="O56" s="1"/>
  <c r="N55"/>
  <c r="O55" s="1"/>
  <c r="N54"/>
  <c r="O54" s="1"/>
  <c r="N53"/>
  <c r="O53" s="1"/>
  <c r="N52"/>
  <c r="O52" s="1"/>
  <c r="N51"/>
  <c r="O51" s="1"/>
  <c r="N50"/>
  <c r="O50" s="1"/>
  <c r="N49"/>
  <c r="O49" s="1"/>
  <c r="N48"/>
  <c r="O48" s="1"/>
  <c r="N47"/>
  <c r="O47" s="1"/>
  <c r="N46"/>
  <c r="O46" s="1"/>
  <c r="N45"/>
  <c r="O45" s="1"/>
  <c r="N44"/>
  <c r="O44" s="1"/>
  <c r="N43"/>
  <c r="O43" s="1"/>
  <c r="N42"/>
  <c r="O42" s="1"/>
  <c r="N41"/>
  <c r="O41" s="1"/>
  <c r="N39"/>
  <c r="O39" s="1"/>
  <c r="N38"/>
  <c r="O38" s="1"/>
  <c r="N37"/>
  <c r="O37" s="1"/>
  <c r="N36"/>
  <c r="O36" s="1"/>
  <c r="N35"/>
  <c r="O35" s="1"/>
  <c r="N34"/>
  <c r="O34" s="1"/>
  <c r="N33"/>
  <c r="O33" s="1"/>
  <c r="N32"/>
  <c r="O32" s="1"/>
  <c r="N343"/>
  <c r="O343" s="1"/>
  <c r="N342"/>
  <c r="O342" s="1"/>
  <c r="N341"/>
  <c r="O341" s="1"/>
  <c r="N340"/>
  <c r="O340" s="1"/>
  <c r="N339"/>
  <c r="O339" s="1"/>
  <c r="N338"/>
  <c r="O338" s="1"/>
  <c r="N337"/>
  <c r="O337" s="1"/>
  <c r="N336"/>
  <c r="O336" s="1"/>
  <c r="N334"/>
  <c r="O334" s="1"/>
  <c r="N333"/>
  <c r="O333" s="1"/>
  <c r="N332"/>
  <c r="O332" s="1"/>
  <c r="N329"/>
  <c r="O329" s="1"/>
  <c r="N328"/>
  <c r="O328" s="1"/>
  <c r="N320"/>
  <c r="O320" s="1"/>
  <c r="N319"/>
  <c r="O319" s="1"/>
  <c r="N318"/>
  <c r="O318" s="1"/>
  <c r="N317"/>
  <c r="O317" s="1"/>
  <c r="N316"/>
  <c r="O316" s="1"/>
  <c r="N315"/>
  <c r="O315" s="1"/>
  <c r="N314"/>
  <c r="O314" s="1"/>
  <c r="N313"/>
  <c r="O313" s="1"/>
  <c r="N312"/>
  <c r="O312" s="1"/>
  <c r="N311"/>
  <c r="O311" s="1"/>
  <c r="N310"/>
  <c r="O310" s="1"/>
  <c r="N309"/>
  <c r="O309" s="1"/>
  <c r="N308"/>
  <c r="O308" s="1"/>
  <c r="N307"/>
  <c r="O307" s="1"/>
  <c r="N281"/>
  <c r="O281" s="1"/>
  <c r="N280"/>
  <c r="O280" s="1"/>
  <c r="N279"/>
  <c r="O279" s="1"/>
  <c r="N278"/>
  <c r="O278" s="1"/>
  <c r="N277"/>
  <c r="O277" s="1"/>
  <c r="N276"/>
  <c r="O276" s="1"/>
  <c r="N275"/>
  <c r="O275" s="1"/>
  <c r="N274"/>
  <c r="O274" s="1"/>
  <c r="N273"/>
  <c r="O273" s="1"/>
  <c r="N272"/>
  <c r="O272" s="1"/>
  <c r="N271"/>
  <c r="O271" s="1"/>
  <c r="N270"/>
  <c r="O270" s="1"/>
  <c r="N269"/>
  <c r="O269" s="1"/>
  <c r="N268"/>
  <c r="O268" s="1"/>
  <c r="N267"/>
  <c r="O267" s="1"/>
  <c r="N266"/>
  <c r="O266" s="1"/>
  <c r="N265"/>
  <c r="O265" s="1"/>
  <c r="N264"/>
  <c r="O264" s="1"/>
  <c r="N263"/>
  <c r="O263" s="1"/>
  <c r="N262"/>
  <c r="O262" s="1"/>
  <c r="N259"/>
  <c r="O259" s="1"/>
  <c r="N258"/>
  <c r="O258" s="1"/>
  <c r="N257"/>
  <c r="O257" s="1"/>
  <c r="N256"/>
  <c r="O256" s="1"/>
  <c r="N255"/>
  <c r="O255" s="1"/>
  <c r="N254"/>
  <c r="O254" s="1"/>
  <c r="N253"/>
  <c r="O253" s="1"/>
  <c r="N252"/>
  <c r="O252" s="1"/>
  <c r="N251"/>
  <c r="O251" s="1"/>
  <c r="N250"/>
  <c r="O250" s="1"/>
  <c r="N249"/>
  <c r="O249" s="1"/>
  <c r="N248"/>
  <c r="O248" s="1"/>
  <c r="N244"/>
  <c r="O244" s="1"/>
  <c r="N243"/>
  <c r="O243" s="1"/>
  <c r="N242"/>
  <c r="O242" s="1"/>
  <c r="N241"/>
  <c r="O241" s="1"/>
  <c r="N240"/>
  <c r="O240" s="1"/>
  <c r="N239"/>
  <c r="O239" s="1"/>
  <c r="N238"/>
  <c r="O238" s="1"/>
  <c r="N237"/>
  <c r="O237" s="1"/>
  <c r="N236"/>
  <c r="O236" s="1"/>
  <c r="N235"/>
  <c r="O235" s="1"/>
  <c r="N234"/>
  <c r="O234" s="1"/>
  <c r="N233"/>
  <c r="O233" s="1"/>
  <c r="N226"/>
  <c r="O226" s="1"/>
  <c r="N225"/>
  <c r="O225" s="1"/>
  <c r="N224"/>
  <c r="O224" s="1"/>
  <c r="N223"/>
  <c r="O223" s="1"/>
  <c r="N222"/>
  <c r="O222" s="1"/>
  <c r="N221"/>
  <c r="O221" s="1"/>
  <c r="N220"/>
  <c r="O220" s="1"/>
  <c r="N219"/>
  <c r="O219" s="1"/>
  <c r="N218"/>
  <c r="O218" s="1"/>
  <c r="N217"/>
  <c r="O217" s="1"/>
  <c r="N216"/>
  <c r="O216" s="1"/>
  <c r="N215"/>
  <c r="O215" s="1"/>
  <c r="N191"/>
  <c r="O191" s="1"/>
  <c r="N190"/>
  <c r="O190" s="1"/>
  <c r="N189"/>
  <c r="O189" s="1"/>
  <c r="N188"/>
  <c r="O188" s="1"/>
  <c r="N187"/>
  <c r="O187" s="1"/>
  <c r="N186"/>
  <c r="O186" s="1"/>
  <c r="N185"/>
  <c r="O185" s="1"/>
  <c r="N184"/>
  <c r="O184" s="1"/>
  <c r="N183"/>
  <c r="O183" s="1"/>
  <c r="N182"/>
  <c r="O182" s="1"/>
  <c r="N181"/>
  <c r="O181" s="1"/>
  <c r="N180"/>
  <c r="O180" s="1"/>
  <c r="N178"/>
  <c r="O178" s="1"/>
  <c r="N177"/>
  <c r="O177" s="1"/>
  <c r="N176"/>
  <c r="O176" s="1"/>
  <c r="N175"/>
  <c r="O175" s="1"/>
  <c r="N153"/>
  <c r="O153" s="1"/>
  <c r="N152"/>
  <c r="O152" s="1"/>
  <c r="N151"/>
  <c r="O151" s="1"/>
  <c r="N150"/>
  <c r="O150" s="1"/>
  <c r="N149"/>
  <c r="O149" s="1"/>
  <c r="N148"/>
  <c r="O148" s="1"/>
  <c r="N147"/>
  <c r="O147" s="1"/>
  <c r="N108"/>
  <c r="O108" s="1"/>
  <c r="N107"/>
  <c r="O107" s="1"/>
  <c r="N105"/>
  <c r="O105" s="1"/>
  <c r="N104"/>
  <c r="O104" s="1"/>
  <c r="N103"/>
  <c r="O103" s="1"/>
  <c r="N102"/>
  <c r="O102" s="1"/>
  <c r="N93"/>
  <c r="O93" s="1"/>
  <c r="N92"/>
  <c r="O92" s="1"/>
  <c r="N89"/>
  <c r="O89" s="1"/>
  <c r="N88"/>
  <c r="O88" s="1"/>
  <c r="N87"/>
  <c r="O87" s="1"/>
  <c r="N86"/>
  <c r="O86" s="1"/>
  <c r="N78"/>
  <c r="O78" s="1"/>
  <c r="N77"/>
  <c r="O77" s="1"/>
  <c r="N73"/>
  <c r="O73" s="1"/>
  <c r="N72"/>
  <c r="O72" s="1"/>
  <c r="N71"/>
  <c r="O71" s="1"/>
  <c r="N70"/>
  <c r="O70" s="1"/>
  <c r="N69"/>
  <c r="O69" s="1"/>
  <c r="N68"/>
  <c r="O68" s="1"/>
  <c r="N67"/>
  <c r="O67" s="1"/>
  <c r="N66"/>
  <c r="O66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6"/>
  <c r="O6" s="1"/>
  <c r="N4"/>
  <c r="O4" s="1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G205"/>
  <c r="J205" s="1"/>
  <c r="G197"/>
  <c r="J197" s="1"/>
  <c r="F149"/>
  <c r="G149" s="1"/>
  <c r="J149" s="1"/>
  <c r="F85"/>
  <c r="G85" s="1"/>
  <c r="J85" s="1"/>
  <c r="F106"/>
  <c r="G106" s="1"/>
  <c r="J106" s="1"/>
  <c r="F195"/>
  <c r="G195" s="1"/>
  <c r="J195" s="1"/>
  <c r="F203"/>
  <c r="G203" s="1"/>
  <c r="J203" s="1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G360" s="1"/>
  <c r="E359"/>
  <c r="G359" s="1"/>
  <c r="E358"/>
  <c r="E357"/>
  <c r="E356"/>
  <c r="E355"/>
  <c r="G355" s="1"/>
  <c r="E354"/>
  <c r="E353"/>
  <c r="E352"/>
  <c r="E351"/>
  <c r="E350"/>
  <c r="G350" s="1"/>
  <c r="E349"/>
  <c r="E348"/>
  <c r="G348" s="1"/>
  <c r="E347"/>
  <c r="G347" s="1"/>
  <c r="E346"/>
  <c r="E345"/>
  <c r="E344"/>
  <c r="G344" s="1"/>
  <c r="E343"/>
  <c r="F343" s="1"/>
  <c r="G343" s="1"/>
  <c r="E342"/>
  <c r="F342" s="1"/>
  <c r="G342" s="1"/>
  <c r="E341"/>
  <c r="F341" s="1"/>
  <c r="G341" s="1"/>
  <c r="E340"/>
  <c r="F340" s="1"/>
  <c r="G340" s="1"/>
  <c r="E339"/>
  <c r="E338"/>
  <c r="F338" s="1"/>
  <c r="G338" s="1"/>
  <c r="E337"/>
  <c r="F337" s="1"/>
  <c r="G337" s="1"/>
  <c r="E336"/>
  <c r="F336" s="1"/>
  <c r="G336" s="1"/>
  <c r="E335"/>
  <c r="E334"/>
  <c r="F334" s="1"/>
  <c r="G334" s="1"/>
  <c r="E333"/>
  <c r="F333" s="1"/>
  <c r="G333" s="1"/>
  <c r="E332"/>
  <c r="F332" s="1"/>
  <c r="G332" s="1"/>
  <c r="E331"/>
  <c r="E330"/>
  <c r="E329"/>
  <c r="G329" s="1"/>
  <c r="E328"/>
  <c r="G328" s="1"/>
  <c r="E327"/>
  <c r="G327" s="1"/>
  <c r="E326"/>
  <c r="G326" s="1"/>
  <c r="E325"/>
  <c r="E324"/>
  <c r="G324" s="1"/>
  <c r="E323"/>
  <c r="G323" s="1"/>
  <c r="E322"/>
  <c r="G322" s="1"/>
  <c r="E321"/>
  <c r="G321" s="1"/>
  <c r="E320"/>
  <c r="F320" s="1"/>
  <c r="G320" s="1"/>
  <c r="E319"/>
  <c r="F319" s="1"/>
  <c r="G319" s="1"/>
  <c r="E318"/>
  <c r="E317"/>
  <c r="F317" s="1"/>
  <c r="G317" s="1"/>
  <c r="E316"/>
  <c r="F316" s="1"/>
  <c r="G316" s="1"/>
  <c r="E315"/>
  <c r="F315" s="1"/>
  <c r="G315" s="1"/>
  <c r="E314"/>
  <c r="F314" s="1"/>
  <c r="G314" s="1"/>
  <c r="E313"/>
  <c r="F313" s="1"/>
  <c r="G313" s="1"/>
  <c r="E312"/>
  <c r="F312" s="1"/>
  <c r="G312" s="1"/>
  <c r="E311"/>
  <c r="F311" s="1"/>
  <c r="G311" s="1"/>
  <c r="E310"/>
  <c r="E309"/>
  <c r="F309" s="1"/>
  <c r="G309" s="1"/>
  <c r="E308"/>
  <c r="F308" s="1"/>
  <c r="G308" s="1"/>
  <c r="E307"/>
  <c r="F307" s="1"/>
  <c r="G307" s="1"/>
  <c r="E306"/>
  <c r="G306" s="1"/>
  <c r="E305"/>
  <c r="G305" s="1"/>
  <c r="E304"/>
  <c r="E303"/>
  <c r="E302"/>
  <c r="E301"/>
  <c r="E300"/>
  <c r="E299"/>
  <c r="E298"/>
  <c r="G298" s="1"/>
  <c r="E297"/>
  <c r="G297" s="1"/>
  <c r="E296"/>
  <c r="G296" s="1"/>
  <c r="E295"/>
  <c r="G295" s="1"/>
  <c r="E294"/>
  <c r="G294" s="1"/>
  <c r="E293"/>
  <c r="G293" s="1"/>
  <c r="E292"/>
  <c r="G292" s="1"/>
  <c r="E291"/>
  <c r="G291" s="1"/>
  <c r="E290"/>
  <c r="G290" s="1"/>
  <c r="E289"/>
  <c r="G289" s="1"/>
  <c r="E288"/>
  <c r="G288" s="1"/>
  <c r="E287"/>
  <c r="G287" s="1"/>
  <c r="E286"/>
  <c r="G286" s="1"/>
  <c r="E285"/>
  <c r="G285" s="1"/>
  <c r="E284"/>
  <c r="E283"/>
  <c r="E282"/>
  <c r="E281"/>
  <c r="F281" s="1"/>
  <c r="G281" s="1"/>
  <c r="E280"/>
  <c r="F280" s="1"/>
  <c r="G280" s="1"/>
  <c r="E279"/>
  <c r="F279" s="1"/>
  <c r="G279" s="1"/>
  <c r="E278"/>
  <c r="F278" s="1"/>
  <c r="G278" s="1"/>
  <c r="E277"/>
  <c r="E276"/>
  <c r="F276" s="1"/>
  <c r="G276" s="1"/>
  <c r="E275"/>
  <c r="F275" s="1"/>
  <c r="G275" s="1"/>
  <c r="E274"/>
  <c r="F274" s="1"/>
  <c r="G274" s="1"/>
  <c r="E273"/>
  <c r="F273" s="1"/>
  <c r="G273" s="1"/>
  <c r="E272"/>
  <c r="F272" s="1"/>
  <c r="G272" s="1"/>
  <c r="E271"/>
  <c r="F271" s="1"/>
  <c r="G271" s="1"/>
  <c r="E270"/>
  <c r="F270" s="1"/>
  <c r="G270" s="1"/>
  <c r="E269"/>
  <c r="F269" s="1"/>
  <c r="G269" s="1"/>
  <c r="E268"/>
  <c r="F268" s="1"/>
  <c r="G268" s="1"/>
  <c r="E267"/>
  <c r="F267" s="1"/>
  <c r="G267" s="1"/>
  <c r="E266"/>
  <c r="F266" s="1"/>
  <c r="G266" s="1"/>
  <c r="E265"/>
  <c r="F265" s="1"/>
  <c r="G265" s="1"/>
  <c r="E264"/>
  <c r="F264" s="1"/>
  <c r="G264" s="1"/>
  <c r="E263"/>
  <c r="F263" s="1"/>
  <c r="G263" s="1"/>
  <c r="E262"/>
  <c r="F262" s="1"/>
  <c r="G262" s="1"/>
  <c r="E261"/>
  <c r="G261" s="1"/>
  <c r="E260"/>
  <c r="G260" s="1"/>
  <c r="E259"/>
  <c r="F259" s="1"/>
  <c r="G259" s="1"/>
  <c r="E258"/>
  <c r="F258" s="1"/>
  <c r="G258" s="1"/>
  <c r="E257"/>
  <c r="F257" s="1"/>
  <c r="G257" s="1"/>
  <c r="E256"/>
  <c r="F256" s="1"/>
  <c r="G256" s="1"/>
  <c r="E255"/>
  <c r="F255" s="1"/>
  <c r="G255" s="1"/>
  <c r="E254"/>
  <c r="F254" s="1"/>
  <c r="G254" s="1"/>
  <c r="E253"/>
  <c r="F253" s="1"/>
  <c r="G253" s="1"/>
  <c r="E252"/>
  <c r="F252" s="1"/>
  <c r="G252" s="1"/>
  <c r="E251"/>
  <c r="F251" s="1"/>
  <c r="G251" s="1"/>
  <c r="E250"/>
  <c r="F250" s="1"/>
  <c r="G250" s="1"/>
  <c r="E249"/>
  <c r="F249" s="1"/>
  <c r="G249" s="1"/>
  <c r="E248"/>
  <c r="F248" s="1"/>
  <c r="G248" s="1"/>
  <c r="E247"/>
  <c r="E246"/>
  <c r="E245"/>
  <c r="G245" s="1"/>
  <c r="E244"/>
  <c r="F244" s="1"/>
  <c r="G244" s="1"/>
  <c r="E243"/>
  <c r="F243" s="1"/>
  <c r="G243" s="1"/>
  <c r="E242"/>
  <c r="F242" s="1"/>
  <c r="G242" s="1"/>
  <c r="E241"/>
  <c r="F241" s="1"/>
  <c r="G241" s="1"/>
  <c r="E240"/>
  <c r="F240" s="1"/>
  <c r="G240" s="1"/>
  <c r="E239"/>
  <c r="F239" s="1"/>
  <c r="G239" s="1"/>
  <c r="E238"/>
  <c r="F238" s="1"/>
  <c r="G238" s="1"/>
  <c r="E237"/>
  <c r="F237" s="1"/>
  <c r="G237" s="1"/>
  <c r="E236"/>
  <c r="F236" s="1"/>
  <c r="G236" s="1"/>
  <c r="E235"/>
  <c r="F235" s="1"/>
  <c r="G235" s="1"/>
  <c r="E234"/>
  <c r="F234" s="1"/>
  <c r="G234" s="1"/>
  <c r="E233"/>
  <c r="F233" s="1"/>
  <c r="G233" s="1"/>
  <c r="E232"/>
  <c r="G232" s="1"/>
  <c r="E231"/>
  <c r="E230"/>
  <c r="E229"/>
  <c r="E228"/>
  <c r="E227"/>
  <c r="G227" s="1"/>
  <c r="E226"/>
  <c r="F226" s="1"/>
  <c r="G226" s="1"/>
  <c r="E225"/>
  <c r="F225" s="1"/>
  <c r="G225" s="1"/>
  <c r="E224"/>
  <c r="F224" s="1"/>
  <c r="G224" s="1"/>
  <c r="E223"/>
  <c r="F223" s="1"/>
  <c r="G223" s="1"/>
  <c r="E222"/>
  <c r="F222" s="1"/>
  <c r="G222" s="1"/>
  <c r="E221"/>
  <c r="F221" s="1"/>
  <c r="G221" s="1"/>
  <c r="E220"/>
  <c r="F220" s="1"/>
  <c r="G220" s="1"/>
  <c r="E219"/>
  <c r="F219" s="1"/>
  <c r="G219" s="1"/>
  <c r="E218"/>
  <c r="F218" s="1"/>
  <c r="G218" s="1"/>
  <c r="E217"/>
  <c r="F217" s="1"/>
  <c r="G217" s="1"/>
  <c r="E216"/>
  <c r="F216" s="1"/>
  <c r="G216" s="1"/>
  <c r="E215"/>
  <c r="F215" s="1"/>
  <c r="G215" s="1"/>
  <c r="E214"/>
  <c r="E213"/>
  <c r="E212"/>
  <c r="E211"/>
  <c r="E210"/>
  <c r="E209"/>
  <c r="E208"/>
  <c r="E207"/>
  <c r="E206"/>
  <c r="G206" s="1"/>
  <c r="E205"/>
  <c r="E204"/>
  <c r="G204" s="1"/>
  <c r="E203"/>
  <c r="E202"/>
  <c r="E201"/>
  <c r="E200"/>
  <c r="E199"/>
  <c r="E198"/>
  <c r="G198" s="1"/>
  <c r="E197"/>
  <c r="E196"/>
  <c r="G196" s="1"/>
  <c r="E195"/>
  <c r="E194"/>
  <c r="E193"/>
  <c r="E192"/>
  <c r="E191"/>
  <c r="F191" s="1"/>
  <c r="G191" s="1"/>
  <c r="J191" s="1"/>
  <c r="E190"/>
  <c r="E189"/>
  <c r="F189" s="1"/>
  <c r="G189" s="1"/>
  <c r="E188"/>
  <c r="F188" s="1"/>
  <c r="G188" s="1"/>
  <c r="E187"/>
  <c r="F187" s="1"/>
  <c r="G187" s="1"/>
  <c r="E186"/>
  <c r="F186" s="1"/>
  <c r="G186" s="1"/>
  <c r="E185"/>
  <c r="E184"/>
  <c r="F184" s="1"/>
  <c r="G184" s="1"/>
  <c r="E183"/>
  <c r="F183" s="1"/>
  <c r="G183" s="1"/>
  <c r="E182"/>
  <c r="F182" s="1"/>
  <c r="G182" s="1"/>
  <c r="E181"/>
  <c r="F181" s="1"/>
  <c r="G181" s="1"/>
  <c r="E180"/>
  <c r="F180" s="1"/>
  <c r="G180" s="1"/>
  <c r="E179"/>
  <c r="E178"/>
  <c r="F178" s="1"/>
  <c r="G178" s="1"/>
  <c r="E177"/>
  <c r="F177" s="1"/>
  <c r="G177" s="1"/>
  <c r="E176"/>
  <c r="F176" s="1"/>
  <c r="G176" s="1"/>
  <c r="E175"/>
  <c r="F175" s="1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E165"/>
  <c r="E164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F153" s="1"/>
  <c r="G153" s="1"/>
  <c r="E152"/>
  <c r="F152" s="1"/>
  <c r="G152" s="1"/>
  <c r="E151"/>
  <c r="F151" s="1"/>
  <c r="G151" s="1"/>
  <c r="E150"/>
  <c r="F150" s="1"/>
  <c r="G150" s="1"/>
  <c r="E149"/>
  <c r="E148"/>
  <c r="E147"/>
  <c r="E146"/>
  <c r="G146" s="1"/>
  <c r="E145"/>
  <c r="G145" s="1"/>
  <c r="E144"/>
  <c r="G144" s="1"/>
  <c r="E143"/>
  <c r="G143" s="1"/>
  <c r="E142"/>
  <c r="E141"/>
  <c r="E140"/>
  <c r="E139"/>
  <c r="G139" s="1"/>
  <c r="E138"/>
  <c r="G138" s="1"/>
  <c r="E137"/>
  <c r="G137" s="1"/>
  <c r="E136"/>
  <c r="G136" s="1"/>
  <c r="E135"/>
  <c r="G135" s="1"/>
  <c r="E134"/>
  <c r="G134" s="1"/>
  <c r="E133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E118"/>
  <c r="E117"/>
  <c r="E116"/>
  <c r="G116" s="1"/>
  <c r="E115"/>
  <c r="G115" s="1"/>
  <c r="E114"/>
  <c r="E113"/>
  <c r="E112"/>
  <c r="E111"/>
  <c r="E110"/>
  <c r="E109"/>
  <c r="E108"/>
  <c r="F108" s="1"/>
  <c r="G108" s="1"/>
  <c r="E107"/>
  <c r="F107" s="1"/>
  <c r="G107" s="1"/>
  <c r="E106"/>
  <c r="E105"/>
  <c r="E104"/>
  <c r="E103"/>
  <c r="F103" s="1"/>
  <c r="G103" s="1"/>
  <c r="E102"/>
  <c r="F102" s="1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F93" s="1"/>
  <c r="G93" s="1"/>
  <c r="E92"/>
  <c r="F92" s="1"/>
  <c r="G92" s="1"/>
  <c r="E91"/>
  <c r="E90"/>
  <c r="E89"/>
  <c r="F89" s="1"/>
  <c r="G89" s="1"/>
  <c r="E88"/>
  <c r="F88" s="1"/>
  <c r="G88" s="1"/>
  <c r="E87"/>
  <c r="F87" s="1"/>
  <c r="G87" s="1"/>
  <c r="E86"/>
  <c r="F86" s="1"/>
  <c r="G86" s="1"/>
  <c r="E85"/>
  <c r="E84"/>
  <c r="E83"/>
  <c r="E82"/>
  <c r="E81"/>
  <c r="E80"/>
  <c r="G80" s="1"/>
  <c r="E79"/>
  <c r="G79" s="1"/>
  <c r="E78"/>
  <c r="G78" s="1"/>
  <c r="E77"/>
  <c r="G77" s="1"/>
  <c r="E76"/>
  <c r="E75"/>
  <c r="E74"/>
  <c r="E73"/>
  <c r="F73" s="1"/>
  <c r="G73" s="1"/>
  <c r="E72"/>
  <c r="F72" s="1"/>
  <c r="G72" s="1"/>
  <c r="E71"/>
  <c r="F71" s="1"/>
  <c r="G71" s="1"/>
  <c r="E70"/>
  <c r="F70" s="1"/>
  <c r="G70" s="1"/>
  <c r="E69"/>
  <c r="E68"/>
  <c r="F68" s="1"/>
  <c r="G68" s="1"/>
  <c r="E67"/>
  <c r="F67" s="1"/>
  <c r="G67" s="1"/>
  <c r="E66"/>
  <c r="F66" s="1"/>
  <c r="G66" s="1"/>
  <c r="E65"/>
  <c r="G65" s="1"/>
  <c r="E64"/>
  <c r="G64" s="1"/>
  <c r="E63"/>
  <c r="E62"/>
  <c r="G62" s="1"/>
  <c r="E61"/>
  <c r="E60"/>
  <c r="E59"/>
  <c r="E58"/>
  <c r="E57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F31" s="1"/>
  <c r="G31" s="1"/>
  <c r="E30"/>
  <c r="F30" s="1"/>
  <c r="G30" s="1"/>
  <c r="E29"/>
  <c r="F29" s="1"/>
  <c r="G29" s="1"/>
  <c r="E28"/>
  <c r="F28" s="1"/>
  <c r="G28" s="1"/>
  <c r="E27"/>
  <c r="E26"/>
  <c r="F26" s="1"/>
  <c r="G26" s="1"/>
  <c r="E25"/>
  <c r="F25" s="1"/>
  <c r="G25" s="1"/>
  <c r="E24"/>
  <c r="F24" s="1"/>
  <c r="G24" s="1"/>
  <c r="E23"/>
  <c r="F23" s="1"/>
  <c r="G23" s="1"/>
  <c r="E22"/>
  <c r="F22" s="1"/>
  <c r="G22" s="1"/>
  <c r="E21"/>
  <c r="F21" s="1"/>
  <c r="G21" s="1"/>
  <c r="E20"/>
  <c r="F20" s="1"/>
  <c r="G20" s="1"/>
  <c r="E19"/>
  <c r="E18"/>
  <c r="F18" s="1"/>
  <c r="G18" s="1"/>
  <c r="E17"/>
  <c r="F17" s="1"/>
  <c r="G17" s="1"/>
  <c r="E16"/>
  <c r="F16" s="1"/>
  <c r="G16" s="1"/>
  <c r="E15"/>
  <c r="F15" s="1"/>
  <c r="G15" s="1"/>
  <c r="E14"/>
  <c r="F14" s="1"/>
  <c r="G14" s="1"/>
  <c r="E13"/>
  <c r="F13" s="1"/>
  <c r="G13" s="1"/>
  <c r="E12"/>
  <c r="F12" s="1"/>
  <c r="G12" s="1"/>
  <c r="E11"/>
  <c r="E10"/>
  <c r="F10" s="1"/>
  <c r="G10" s="1"/>
  <c r="E9"/>
  <c r="F9" s="1"/>
  <c r="G9" s="1"/>
  <c r="E8"/>
  <c r="F8" s="1"/>
  <c r="G8" s="1"/>
  <c r="E7"/>
  <c r="E6"/>
  <c r="G6" s="1"/>
  <c r="E5"/>
  <c r="E4"/>
  <c r="G4" s="1"/>
  <c r="E3"/>
  <c r="E2"/>
  <c r="G378"/>
  <c r="J378" s="1"/>
  <c r="K378" s="1"/>
  <c r="G377"/>
  <c r="J377" s="1"/>
  <c r="G376"/>
  <c r="J376" s="1"/>
  <c r="G375"/>
  <c r="J375" s="1"/>
  <c r="K375" s="1"/>
  <c r="G374"/>
  <c r="J374" s="1"/>
  <c r="K374" s="1"/>
  <c r="G373"/>
  <c r="J373" s="1"/>
  <c r="K373" s="1"/>
  <c r="G372"/>
  <c r="J372" s="1"/>
  <c r="K372" s="1"/>
  <c r="G371"/>
  <c r="J371" s="1"/>
  <c r="K371" s="1"/>
  <c r="G370"/>
  <c r="J370" s="1"/>
  <c r="K370" s="1"/>
  <c r="G369"/>
  <c r="J369" s="1"/>
  <c r="K369" s="1"/>
  <c r="G368"/>
  <c r="J368" s="1"/>
  <c r="K368" s="1"/>
  <c r="G367"/>
  <c r="J367" s="1"/>
  <c r="K367" s="1"/>
  <c r="G366"/>
  <c r="J366" s="1"/>
  <c r="K366" s="1"/>
  <c r="G365"/>
  <c r="J365" s="1"/>
  <c r="G364"/>
  <c r="J364" s="1"/>
  <c r="G363"/>
  <c r="J363" s="1"/>
  <c r="G362"/>
  <c r="J362" s="1"/>
  <c r="G361"/>
  <c r="J361" s="1"/>
  <c r="G358"/>
  <c r="J358" s="1"/>
  <c r="G357"/>
  <c r="J357" s="1"/>
  <c r="G356"/>
  <c r="J356" s="1"/>
  <c r="G354"/>
  <c r="J354" s="1"/>
  <c r="G353"/>
  <c r="J353" s="1"/>
  <c r="G352"/>
  <c r="J352" s="1"/>
  <c r="G351"/>
  <c r="J351" s="1"/>
  <c r="G346"/>
  <c r="J346" s="1"/>
  <c r="G345"/>
  <c r="J345" s="1"/>
  <c r="G335"/>
  <c r="J335" s="1"/>
  <c r="K335" s="1"/>
  <c r="G325"/>
  <c r="J325" s="1"/>
  <c r="K325" s="1"/>
  <c r="G304"/>
  <c r="J304" s="1"/>
  <c r="G303"/>
  <c r="J303" s="1"/>
  <c r="K303" s="1"/>
  <c r="G302"/>
  <c r="J302" s="1"/>
  <c r="K302" s="1"/>
  <c r="G301"/>
  <c r="J301" s="1"/>
  <c r="K301" s="1"/>
  <c r="G300"/>
  <c r="J300" s="1"/>
  <c r="K300" s="1"/>
  <c r="G299"/>
  <c r="J299" s="1"/>
  <c r="K299" s="1"/>
  <c r="G284"/>
  <c r="J284" s="1"/>
  <c r="G283"/>
  <c r="J283" s="1"/>
  <c r="K283" s="1"/>
  <c r="G282"/>
  <c r="J282" s="1"/>
  <c r="K282" s="1"/>
  <c r="G247"/>
  <c r="J247" s="1"/>
  <c r="K247" s="1"/>
  <c r="G246"/>
  <c r="J246" s="1"/>
  <c r="G231"/>
  <c r="J231" s="1"/>
  <c r="G230"/>
  <c r="J230" s="1"/>
  <c r="K230" s="1"/>
  <c r="G229"/>
  <c r="J229" s="1"/>
  <c r="G228"/>
  <c r="J228" s="1"/>
  <c r="K228" s="1"/>
  <c r="G214"/>
  <c r="J214" s="1"/>
  <c r="G213"/>
  <c r="J213" s="1"/>
  <c r="K213" s="1"/>
  <c r="G212"/>
  <c r="J212" s="1"/>
  <c r="G211"/>
  <c r="J211" s="1"/>
  <c r="G210"/>
  <c r="J210" s="1"/>
  <c r="G209"/>
  <c r="J209" s="1"/>
  <c r="G208"/>
  <c r="J208" s="1"/>
  <c r="G207"/>
  <c r="J207" s="1"/>
  <c r="G202"/>
  <c r="J202" s="1"/>
  <c r="G201"/>
  <c r="J201" s="1"/>
  <c r="K201" s="1"/>
  <c r="G200"/>
  <c r="J200" s="1"/>
  <c r="G199"/>
  <c r="J199" s="1"/>
  <c r="G194"/>
  <c r="J194" s="1"/>
  <c r="G193"/>
  <c r="J193" s="1"/>
  <c r="G192"/>
  <c r="J192" s="1"/>
  <c r="G179"/>
  <c r="J179" s="1"/>
  <c r="K179" s="1"/>
  <c r="G166"/>
  <c r="J166" s="1"/>
  <c r="G165"/>
  <c r="J165" s="1"/>
  <c r="K165" s="1"/>
  <c r="G164"/>
  <c r="J164" s="1"/>
  <c r="K164" s="1"/>
  <c r="G142"/>
  <c r="J142" s="1"/>
  <c r="G141"/>
  <c r="J141" s="1"/>
  <c r="K141" s="1"/>
  <c r="G140"/>
  <c r="J140" s="1"/>
  <c r="K140" s="1"/>
  <c r="G133"/>
  <c r="J133" s="1"/>
  <c r="G119"/>
  <c r="J119" s="1"/>
  <c r="K119" s="1"/>
  <c r="G118"/>
  <c r="J118" s="1"/>
  <c r="G117"/>
  <c r="J117" s="1"/>
  <c r="K117" s="1"/>
  <c r="G114"/>
  <c r="J114" s="1"/>
  <c r="K114" s="1"/>
  <c r="G113"/>
  <c r="J113" s="1"/>
  <c r="G112"/>
  <c r="J112" s="1"/>
  <c r="K112" s="1"/>
  <c r="G111"/>
  <c r="J111" s="1"/>
  <c r="G110"/>
  <c r="J110" s="1"/>
  <c r="G109"/>
  <c r="J109" s="1"/>
  <c r="G91"/>
  <c r="J91" s="1"/>
  <c r="K91" s="1"/>
  <c r="G90"/>
  <c r="J90" s="1"/>
  <c r="G84"/>
  <c r="J84" s="1"/>
  <c r="K84" s="1"/>
  <c r="G83"/>
  <c r="J83" s="1"/>
  <c r="K83" s="1"/>
  <c r="G82"/>
  <c r="J82" s="1"/>
  <c r="G81"/>
  <c r="J81" s="1"/>
  <c r="K81" s="1"/>
  <c r="G76"/>
  <c r="J76" s="1"/>
  <c r="G75"/>
  <c r="J75" s="1"/>
  <c r="K75" s="1"/>
  <c r="G74"/>
  <c r="J74" s="1"/>
  <c r="K74" s="1"/>
  <c r="G63"/>
  <c r="J63" s="1"/>
  <c r="K63" s="1"/>
  <c r="G61"/>
  <c r="J61" s="1"/>
  <c r="K61" s="1"/>
  <c r="G60"/>
  <c r="J60" s="1"/>
  <c r="K60" s="1"/>
  <c r="G59"/>
  <c r="J59" s="1"/>
  <c r="K59" s="1"/>
  <c r="G58"/>
  <c r="J58" s="1"/>
  <c r="G57"/>
  <c r="J57" s="1"/>
  <c r="K57" s="1"/>
  <c r="G7"/>
  <c r="J7" s="1"/>
  <c r="K7" s="1"/>
  <c r="G5"/>
  <c r="J5" s="1"/>
  <c r="G3"/>
  <c r="J3" s="1"/>
  <c r="G2"/>
  <c r="F190"/>
  <c r="G190" s="1"/>
  <c r="J190" s="1"/>
  <c r="F185"/>
  <c r="G185" s="1"/>
  <c r="J185" s="1"/>
  <c r="F148"/>
  <c r="G148" s="1"/>
  <c r="J148" s="1"/>
  <c r="F147"/>
  <c r="G147" s="1"/>
  <c r="J147" s="1"/>
  <c r="F105"/>
  <c r="G105" s="1"/>
  <c r="J105" s="1"/>
  <c r="F104"/>
  <c r="G104" s="1"/>
  <c r="J104" s="1"/>
  <c r="F69"/>
  <c r="G69" s="1"/>
  <c r="J69" s="1"/>
  <c r="F27"/>
  <c r="G27" s="1"/>
  <c r="J27" s="1"/>
  <c r="F19"/>
  <c r="G19" s="1"/>
  <c r="J19" s="1"/>
  <c r="F11"/>
  <c r="G11" s="1"/>
  <c r="J11" s="1"/>
  <c r="F277"/>
  <c r="G277" s="1"/>
  <c r="J277" s="1"/>
  <c r="F318"/>
  <c r="G318" s="1"/>
  <c r="J318" s="1"/>
  <c r="F310"/>
  <c r="G310" s="1"/>
  <c r="J310" s="1"/>
  <c r="F330"/>
  <c r="G330" s="1"/>
  <c r="J330" s="1"/>
  <c r="F331"/>
  <c r="G331" s="1"/>
  <c r="J331" s="1"/>
  <c r="F339"/>
  <c r="G339" s="1"/>
  <c r="J339" s="1"/>
  <c r="F349"/>
  <c r="G349" s="1"/>
  <c r="J349" s="1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T2" l="1"/>
  <c r="T374"/>
  <c r="T7"/>
  <c r="T378"/>
  <c r="T57"/>
  <c r="T81"/>
  <c r="T119"/>
  <c r="T201"/>
  <c r="T213"/>
  <c r="T247"/>
  <c r="T346"/>
  <c r="T58"/>
  <c r="T82"/>
  <c r="T179"/>
  <c r="T202"/>
  <c r="T214"/>
  <c r="T325"/>
  <c r="O65"/>
  <c r="R5"/>
  <c r="S5" s="1"/>
  <c r="R59"/>
  <c r="S59" s="1"/>
  <c r="R65"/>
  <c r="S65" s="1"/>
  <c r="R115"/>
  <c r="S115" s="1"/>
  <c r="R141"/>
  <c r="S141" s="1"/>
  <c r="R231"/>
  <c r="S231" s="1"/>
  <c r="R261"/>
  <c r="S261" s="1"/>
  <c r="R299"/>
  <c r="S299" s="1"/>
  <c r="R303"/>
  <c r="S303" s="1"/>
  <c r="R345"/>
  <c r="S345" s="1"/>
  <c r="R353"/>
  <c r="S353" s="1"/>
  <c r="R2"/>
  <c r="S2" s="1"/>
  <c r="R57"/>
  <c r="S57" s="1"/>
  <c r="R61"/>
  <c r="S61" s="1"/>
  <c r="R91"/>
  <c r="S91" s="1"/>
  <c r="R133"/>
  <c r="S133" s="1"/>
  <c r="R229"/>
  <c r="S229" s="1"/>
  <c r="R247"/>
  <c r="S247" s="1"/>
  <c r="R283"/>
  <c r="S283" s="1"/>
  <c r="R301"/>
  <c r="S301" s="1"/>
  <c r="R325"/>
  <c r="S325" s="1"/>
  <c r="R351"/>
  <c r="S351" s="1"/>
  <c r="R4"/>
  <c r="S4" s="1"/>
  <c r="R6"/>
  <c r="S6" s="1"/>
  <c r="R58"/>
  <c r="S58" s="1"/>
  <c r="R60"/>
  <c r="S60" s="1"/>
  <c r="R62"/>
  <c r="S62" s="1"/>
  <c r="R74"/>
  <c r="S74" s="1"/>
  <c r="R76"/>
  <c r="S76" s="1"/>
  <c r="R80"/>
  <c r="S80" s="1"/>
  <c r="R82"/>
  <c r="S82" s="1"/>
  <c r="R84"/>
  <c r="S84" s="1"/>
  <c r="R90"/>
  <c r="S90" s="1"/>
  <c r="R110"/>
  <c r="S110" s="1"/>
  <c r="R112"/>
  <c r="S112" s="1"/>
  <c r="R114"/>
  <c r="S114" s="1"/>
  <c r="R118"/>
  <c r="S118" s="1"/>
  <c r="R140"/>
  <c r="S140" s="1"/>
  <c r="R142"/>
  <c r="S142" s="1"/>
  <c r="R164"/>
  <c r="S164" s="1"/>
  <c r="R166"/>
  <c r="S166" s="1"/>
  <c r="R192"/>
  <c r="S192" s="1"/>
  <c r="R194"/>
  <c r="S194" s="1"/>
  <c r="R200"/>
  <c r="S200" s="1"/>
  <c r="R202"/>
  <c r="S202" s="1"/>
  <c r="R208"/>
  <c r="S208" s="1"/>
  <c r="R210"/>
  <c r="S210" s="1"/>
  <c r="R212"/>
  <c r="S212" s="1"/>
  <c r="R214"/>
  <c r="S214" s="1"/>
  <c r="R228"/>
  <c r="S228" s="1"/>
  <c r="R230"/>
  <c r="S230" s="1"/>
  <c r="R232"/>
  <c r="S232" s="1"/>
  <c r="R246"/>
  <c r="S246" s="1"/>
  <c r="R282"/>
  <c r="S282" s="1"/>
  <c r="R284"/>
  <c r="S284" s="1"/>
  <c r="R300"/>
  <c r="S300" s="1"/>
  <c r="R302"/>
  <c r="S302" s="1"/>
  <c r="R304"/>
  <c r="S304" s="1"/>
  <c r="R326"/>
  <c r="S326" s="1"/>
  <c r="R346"/>
  <c r="S346" s="1"/>
  <c r="R352"/>
  <c r="S352" s="1"/>
  <c r="R354"/>
  <c r="S354" s="1"/>
  <c r="R356"/>
  <c r="S356" s="1"/>
  <c r="R358"/>
  <c r="S358" s="1"/>
  <c r="R362"/>
  <c r="S362" s="1"/>
  <c r="R364"/>
  <c r="S364" s="1"/>
  <c r="R366"/>
  <c r="S366" s="1"/>
  <c r="R368"/>
  <c r="S368" s="1"/>
  <c r="R370"/>
  <c r="S370" s="1"/>
  <c r="R372"/>
  <c r="S372" s="1"/>
  <c r="R374"/>
  <c r="S374" s="1"/>
  <c r="R376"/>
  <c r="S376" s="1"/>
  <c r="R378"/>
  <c r="S378" s="1"/>
  <c r="R3"/>
  <c r="S3" s="1"/>
  <c r="R7"/>
  <c r="S7" s="1"/>
  <c r="R63"/>
  <c r="S63" s="1"/>
  <c r="R75"/>
  <c r="S75" s="1"/>
  <c r="R81"/>
  <c r="S81" s="1"/>
  <c r="R83"/>
  <c r="S83" s="1"/>
  <c r="R109"/>
  <c r="S109" s="1"/>
  <c r="R111"/>
  <c r="S111" s="1"/>
  <c r="R113"/>
  <c r="S113" s="1"/>
  <c r="R117"/>
  <c r="S117" s="1"/>
  <c r="R119"/>
  <c r="S119" s="1"/>
  <c r="R165"/>
  <c r="S165" s="1"/>
  <c r="R179"/>
  <c r="S179" s="1"/>
  <c r="R193"/>
  <c r="S193" s="1"/>
  <c r="R199"/>
  <c r="S199" s="1"/>
  <c r="R201"/>
  <c r="S201" s="1"/>
  <c r="R207"/>
  <c r="S207" s="1"/>
  <c r="R209"/>
  <c r="S209" s="1"/>
  <c r="R211"/>
  <c r="S211" s="1"/>
  <c r="R213"/>
  <c r="S213" s="1"/>
  <c r="R227"/>
  <c r="S227" s="1"/>
  <c r="R245"/>
  <c r="S245" s="1"/>
  <c r="R327"/>
  <c r="S327" s="1"/>
  <c r="R335"/>
  <c r="S335" s="1"/>
  <c r="R357"/>
  <c r="S357" s="1"/>
  <c r="R361"/>
  <c r="S361" s="1"/>
  <c r="R363"/>
  <c r="S363" s="1"/>
  <c r="R365"/>
  <c r="S365" s="1"/>
  <c r="R367"/>
  <c r="S367" s="1"/>
  <c r="R369"/>
  <c r="S369" s="1"/>
  <c r="R371"/>
  <c r="S371" s="1"/>
  <c r="R373"/>
  <c r="S373" s="1"/>
  <c r="R375"/>
  <c r="S375" s="1"/>
  <c r="R377"/>
  <c r="S377" s="1"/>
  <c r="P9"/>
  <c r="P11"/>
  <c r="P13"/>
  <c r="P15"/>
  <c r="P17"/>
  <c r="P19"/>
  <c r="P21"/>
  <c r="P23"/>
  <c r="P25"/>
  <c r="P27"/>
  <c r="P29"/>
  <c r="P31"/>
  <c r="P33"/>
  <c r="P35"/>
  <c r="P67"/>
  <c r="T67" s="1"/>
  <c r="P69"/>
  <c r="T69" s="1"/>
  <c r="P71"/>
  <c r="P73"/>
  <c r="P86"/>
  <c r="P88"/>
  <c r="P92"/>
  <c r="P94"/>
  <c r="P96"/>
  <c r="P98"/>
  <c r="P102"/>
  <c r="P104"/>
  <c r="P106"/>
  <c r="P108"/>
  <c r="P123"/>
  <c r="P125"/>
  <c r="P147"/>
  <c r="P149"/>
  <c r="P151"/>
  <c r="P153"/>
  <c r="P155"/>
  <c r="P157"/>
  <c r="P176"/>
  <c r="P178"/>
  <c r="P181"/>
  <c r="P183"/>
  <c r="P185"/>
  <c r="P187"/>
  <c r="P189"/>
  <c r="P191"/>
  <c r="P196"/>
  <c r="P198"/>
  <c r="P204"/>
  <c r="P206"/>
  <c r="P216"/>
  <c r="P218"/>
  <c r="P220"/>
  <c r="P222"/>
  <c r="P224"/>
  <c r="P226"/>
  <c r="P234"/>
  <c r="P236"/>
  <c r="P238"/>
  <c r="P240"/>
  <c r="P242"/>
  <c r="P244"/>
  <c r="P249"/>
  <c r="P251"/>
  <c r="P253"/>
  <c r="P255"/>
  <c r="P257"/>
  <c r="P259"/>
  <c r="P263"/>
  <c r="P265"/>
  <c r="P267"/>
  <c r="P269"/>
  <c r="P271"/>
  <c r="P273"/>
  <c r="P275"/>
  <c r="P277"/>
  <c r="P279"/>
  <c r="P281"/>
  <c r="P308"/>
  <c r="P310"/>
  <c r="P312"/>
  <c r="P314"/>
  <c r="P316"/>
  <c r="P318"/>
  <c r="P320"/>
  <c r="P331"/>
  <c r="T331" s="1"/>
  <c r="P333"/>
  <c r="P336"/>
  <c r="T336" s="1"/>
  <c r="P338"/>
  <c r="T338" s="1"/>
  <c r="P340"/>
  <c r="P342"/>
  <c r="P344"/>
  <c r="P348"/>
  <c r="P355"/>
  <c r="P360"/>
  <c r="P8"/>
  <c r="P10"/>
  <c r="P12"/>
  <c r="P14"/>
  <c r="P16"/>
  <c r="P18"/>
  <c r="P20"/>
  <c r="P22"/>
  <c r="P24"/>
  <c r="P26"/>
  <c r="P28"/>
  <c r="P30"/>
  <c r="P32"/>
  <c r="P34"/>
  <c r="P66"/>
  <c r="T66" s="1"/>
  <c r="P68"/>
  <c r="T68" s="1"/>
  <c r="P70"/>
  <c r="P72"/>
  <c r="P85"/>
  <c r="P87"/>
  <c r="P89"/>
  <c r="P93"/>
  <c r="P95"/>
  <c r="P97"/>
  <c r="P99"/>
  <c r="P103"/>
  <c r="P105"/>
  <c r="P107"/>
  <c r="P122"/>
  <c r="P124"/>
  <c r="P132"/>
  <c r="P148"/>
  <c r="P150"/>
  <c r="P152"/>
  <c r="P154"/>
  <c r="P156"/>
  <c r="P175"/>
  <c r="P177"/>
  <c r="P180"/>
  <c r="P182"/>
  <c r="P184"/>
  <c r="P186"/>
  <c r="P188"/>
  <c r="P190"/>
  <c r="P195"/>
  <c r="P197"/>
  <c r="P203"/>
  <c r="P205"/>
  <c r="P215"/>
  <c r="P217"/>
  <c r="P219"/>
  <c r="P221"/>
  <c r="P223"/>
  <c r="P225"/>
  <c r="P233"/>
  <c r="P235"/>
  <c r="P237"/>
  <c r="P239"/>
  <c r="P241"/>
  <c r="P243"/>
  <c r="P248"/>
  <c r="P250"/>
  <c r="P252"/>
  <c r="P254"/>
  <c r="P256"/>
  <c r="P258"/>
  <c r="P262"/>
  <c r="P264"/>
  <c r="P266"/>
  <c r="P268"/>
  <c r="P270"/>
  <c r="P272"/>
  <c r="P274"/>
  <c r="P276"/>
  <c r="P278"/>
  <c r="P280"/>
  <c r="P307"/>
  <c r="P309"/>
  <c r="P311"/>
  <c r="P313"/>
  <c r="P315"/>
  <c r="P317"/>
  <c r="P319"/>
  <c r="P330"/>
  <c r="T330" s="1"/>
  <c r="P332"/>
  <c r="P334"/>
  <c r="P337"/>
  <c r="T337" s="1"/>
  <c r="P339"/>
  <c r="T339" s="1"/>
  <c r="P341"/>
  <c r="P343"/>
  <c r="P347"/>
  <c r="P349"/>
  <c r="P359"/>
  <c r="P37"/>
  <c r="P39"/>
  <c r="P41"/>
  <c r="P43"/>
  <c r="P45"/>
  <c r="P47"/>
  <c r="P49"/>
  <c r="P51"/>
  <c r="P53"/>
  <c r="P55"/>
  <c r="P64"/>
  <c r="P77"/>
  <c r="P79"/>
  <c r="P101"/>
  <c r="P120"/>
  <c r="P126"/>
  <c r="P128"/>
  <c r="P130"/>
  <c r="P134"/>
  <c r="P136"/>
  <c r="P138"/>
  <c r="P143"/>
  <c r="P145"/>
  <c r="P158"/>
  <c r="P160"/>
  <c r="P162"/>
  <c r="P167"/>
  <c r="P169"/>
  <c r="P171"/>
  <c r="P173"/>
  <c r="P260"/>
  <c r="P285"/>
  <c r="P287"/>
  <c r="P289"/>
  <c r="P291"/>
  <c r="P293"/>
  <c r="P295"/>
  <c r="P297"/>
  <c r="P305"/>
  <c r="P321"/>
  <c r="P323"/>
  <c r="P328"/>
  <c r="P350"/>
  <c r="P36"/>
  <c r="P38"/>
  <c r="P40"/>
  <c r="P42"/>
  <c r="P44"/>
  <c r="P46"/>
  <c r="P48"/>
  <c r="P50"/>
  <c r="P52"/>
  <c r="P54"/>
  <c r="P56"/>
  <c r="P78"/>
  <c r="P100"/>
  <c r="P116"/>
  <c r="P121"/>
  <c r="P127"/>
  <c r="P129"/>
  <c r="P131"/>
  <c r="P135"/>
  <c r="P137"/>
  <c r="P139"/>
  <c r="P144"/>
  <c r="P146"/>
  <c r="P159"/>
  <c r="P161"/>
  <c r="P163"/>
  <c r="P168"/>
  <c r="P170"/>
  <c r="P172"/>
  <c r="P174"/>
  <c r="P286"/>
  <c r="P288"/>
  <c r="P290"/>
  <c r="P292"/>
  <c r="P294"/>
  <c r="P296"/>
  <c r="P298"/>
  <c r="P306"/>
  <c r="P322"/>
  <c r="P324"/>
  <c r="P329"/>
  <c r="G49" i="3"/>
  <c r="G52"/>
  <c r="G54"/>
  <c r="G56"/>
  <c r="G58"/>
  <c r="G59"/>
  <c r="G61"/>
  <c r="G63"/>
  <c r="G65"/>
  <c r="G67"/>
  <c r="G69"/>
  <c r="G71"/>
  <c r="G73"/>
  <c r="G75"/>
  <c r="G77"/>
  <c r="G79"/>
  <c r="G81"/>
  <c r="G83"/>
  <c r="G85"/>
  <c r="G87"/>
  <c r="G89"/>
  <c r="G91"/>
  <c r="G6"/>
  <c r="G93"/>
  <c r="G95"/>
  <c r="G97"/>
  <c r="G99"/>
  <c r="G101"/>
  <c r="G103"/>
  <c r="G105"/>
  <c r="G107"/>
  <c r="G8"/>
  <c r="G10"/>
  <c r="G12"/>
  <c r="G14"/>
  <c r="G15"/>
  <c r="G17"/>
  <c r="G19"/>
  <c r="G21"/>
  <c r="G3"/>
  <c r="G24"/>
  <c r="G26"/>
  <c r="G28"/>
  <c r="G30"/>
  <c r="G32"/>
  <c r="G34"/>
  <c r="G36"/>
  <c r="G38"/>
  <c r="G40"/>
  <c r="G42"/>
  <c r="G44"/>
  <c r="G46"/>
  <c r="G48"/>
  <c r="G50"/>
  <c r="J2" i="2"/>
  <c r="K2" s="1"/>
  <c r="G51" i="3"/>
  <c r="G53"/>
  <c r="G55"/>
  <c r="G57"/>
  <c r="G4"/>
  <c r="G60"/>
  <c r="G62"/>
  <c r="G64"/>
  <c r="G66"/>
  <c r="G68"/>
  <c r="G70"/>
  <c r="G72"/>
  <c r="G74"/>
  <c r="G76"/>
  <c r="G78"/>
  <c r="G80"/>
  <c r="G82"/>
  <c r="G84"/>
  <c r="G86"/>
  <c r="G88"/>
  <c r="G90"/>
  <c r="G5"/>
  <c r="G92"/>
  <c r="G94"/>
  <c r="G96"/>
  <c r="G98"/>
  <c r="G100"/>
  <c r="G102"/>
  <c r="G104"/>
  <c r="G106"/>
  <c r="G7"/>
  <c r="G9"/>
  <c r="G11"/>
  <c r="G13"/>
  <c r="G2"/>
  <c r="G16"/>
  <c r="G18"/>
  <c r="G20"/>
  <c r="G22"/>
  <c r="G23"/>
  <c r="G25"/>
  <c r="G27"/>
  <c r="G29"/>
  <c r="G31"/>
  <c r="G33"/>
  <c r="G35"/>
  <c r="G37"/>
  <c r="G39"/>
  <c r="G41"/>
  <c r="G43"/>
  <c r="G45"/>
  <c r="G47"/>
  <c r="T341" i="2" l="1"/>
  <c r="V341"/>
  <c r="T332"/>
  <c r="V332"/>
  <c r="T315"/>
  <c r="V315"/>
  <c r="T311"/>
  <c r="V311"/>
  <c r="T278"/>
  <c r="V278"/>
  <c r="T188"/>
  <c r="V188"/>
  <c r="T154"/>
  <c r="V154"/>
  <c r="T132"/>
  <c r="V132"/>
  <c r="T70"/>
  <c r="V70"/>
  <c r="T28"/>
  <c r="V28"/>
  <c r="T20"/>
  <c r="V20"/>
  <c r="T12"/>
  <c r="V12"/>
  <c r="T340"/>
  <c r="V340"/>
  <c r="T314"/>
  <c r="V314"/>
  <c r="T281"/>
  <c r="V281"/>
  <c r="T187"/>
  <c r="V187"/>
  <c r="T157"/>
  <c r="V157"/>
  <c r="T153"/>
  <c r="V153"/>
  <c r="T73"/>
  <c r="V73"/>
  <c r="T31"/>
  <c r="V31"/>
  <c r="T23"/>
  <c r="V23"/>
  <c r="T15"/>
  <c r="V15"/>
  <c r="T343"/>
  <c r="V343"/>
  <c r="T334"/>
  <c r="V334"/>
  <c r="T317"/>
  <c r="V317"/>
  <c r="T313"/>
  <c r="V313"/>
  <c r="T280"/>
  <c r="V280"/>
  <c r="T186"/>
  <c r="V186"/>
  <c r="T156"/>
  <c r="V156"/>
  <c r="T152"/>
  <c r="V152"/>
  <c r="T72"/>
  <c r="V72"/>
  <c r="T30"/>
  <c r="V30"/>
  <c r="T22"/>
  <c r="V22"/>
  <c r="T14"/>
  <c r="V14"/>
  <c r="T342"/>
  <c r="V342"/>
  <c r="T333"/>
  <c r="V333"/>
  <c r="T316"/>
  <c r="V316"/>
  <c r="T312"/>
  <c r="V312"/>
  <c r="T279"/>
  <c r="V279"/>
  <c r="T196"/>
  <c r="V196"/>
  <c r="T189"/>
  <c r="V189"/>
  <c r="T155"/>
  <c r="V155"/>
  <c r="T151"/>
  <c r="V151"/>
  <c r="T71"/>
  <c r="V71"/>
  <c r="T29"/>
  <c r="V29"/>
  <c r="T21"/>
  <c r="V21"/>
  <c r="T13"/>
  <c r="V13"/>
  <c r="Q329"/>
  <c r="R329"/>
  <c r="S329" s="1"/>
  <c r="Q322"/>
  <c r="R322"/>
  <c r="S322" s="1"/>
  <c r="Q298"/>
  <c r="R298"/>
  <c r="S298" s="1"/>
  <c r="Q294"/>
  <c r="R294"/>
  <c r="S294" s="1"/>
  <c r="Q290"/>
  <c r="R290"/>
  <c r="S290" s="1"/>
  <c r="Q286"/>
  <c r="R286"/>
  <c r="S286" s="1"/>
  <c r="Q172"/>
  <c r="R172"/>
  <c r="S172" s="1"/>
  <c r="Q168"/>
  <c r="R168"/>
  <c r="S168" s="1"/>
  <c r="Q161"/>
  <c r="R161"/>
  <c r="S161" s="1"/>
  <c r="Q146"/>
  <c r="R146"/>
  <c r="S146" s="1"/>
  <c r="Q139"/>
  <c r="R139"/>
  <c r="S139" s="1"/>
  <c r="Q135"/>
  <c r="R135"/>
  <c r="S135" s="1"/>
  <c r="Q129"/>
  <c r="R129"/>
  <c r="S129" s="1"/>
  <c r="Q121"/>
  <c r="R121"/>
  <c r="S121" s="1"/>
  <c r="Q100"/>
  <c r="R100"/>
  <c r="S100" s="1"/>
  <c r="Q56"/>
  <c r="R56"/>
  <c r="S56" s="1"/>
  <c r="Q52"/>
  <c r="R52"/>
  <c r="S52" s="1"/>
  <c r="Q48"/>
  <c r="R48"/>
  <c r="S48" s="1"/>
  <c r="Q44"/>
  <c r="R44"/>
  <c r="S44" s="1"/>
  <c r="Q40"/>
  <c r="R40"/>
  <c r="S40" s="1"/>
  <c r="Q36"/>
  <c r="R36"/>
  <c r="S36" s="1"/>
  <c r="Q328"/>
  <c r="R328"/>
  <c r="S328" s="1"/>
  <c r="Q321"/>
  <c r="R321"/>
  <c r="S321" s="1"/>
  <c r="Q297"/>
  <c r="R297"/>
  <c r="S297" s="1"/>
  <c r="Q293"/>
  <c r="R293"/>
  <c r="S293" s="1"/>
  <c r="Q289"/>
  <c r="R289"/>
  <c r="S289" s="1"/>
  <c r="Q285"/>
  <c r="R285"/>
  <c r="S285" s="1"/>
  <c r="Q173"/>
  <c r="R173"/>
  <c r="S173" s="1"/>
  <c r="Q169"/>
  <c r="R169"/>
  <c r="S169" s="1"/>
  <c r="Q162"/>
  <c r="R162"/>
  <c r="S162" s="1"/>
  <c r="Q158"/>
  <c r="R158"/>
  <c r="S158" s="1"/>
  <c r="Q143"/>
  <c r="R143"/>
  <c r="S143" s="1"/>
  <c r="Q136"/>
  <c r="R136"/>
  <c r="S136" s="1"/>
  <c r="Q130"/>
  <c r="R130"/>
  <c r="S130" s="1"/>
  <c r="Q126"/>
  <c r="R126"/>
  <c r="S126" s="1"/>
  <c r="Q101"/>
  <c r="R101"/>
  <c r="S101" s="1"/>
  <c r="Q77"/>
  <c r="R77"/>
  <c r="S77" s="1"/>
  <c r="Q55"/>
  <c r="R55"/>
  <c r="S55" s="1"/>
  <c r="Q51"/>
  <c r="R51"/>
  <c r="S51" s="1"/>
  <c r="Q47"/>
  <c r="R47"/>
  <c r="S47" s="1"/>
  <c r="Q43"/>
  <c r="R43"/>
  <c r="S43" s="1"/>
  <c r="Q39"/>
  <c r="R39"/>
  <c r="S39" s="1"/>
  <c r="Q359"/>
  <c r="R359"/>
  <c r="S359" s="1"/>
  <c r="Q347"/>
  <c r="R347"/>
  <c r="S347" s="1"/>
  <c r="Q341"/>
  <c r="R341"/>
  <c r="S341" s="1"/>
  <c r="Q337"/>
  <c r="R337"/>
  <c r="S337" s="1"/>
  <c r="Q332"/>
  <c r="R332"/>
  <c r="S332" s="1"/>
  <c r="Q319"/>
  <c r="R319"/>
  <c r="S319" s="1"/>
  <c r="Q315"/>
  <c r="R315"/>
  <c r="S315" s="1"/>
  <c r="Q311"/>
  <c r="R311"/>
  <c r="S311" s="1"/>
  <c r="Q307"/>
  <c r="R307"/>
  <c r="S307" s="1"/>
  <c r="Q278"/>
  <c r="R278"/>
  <c r="S278" s="1"/>
  <c r="Q274"/>
  <c r="R274"/>
  <c r="S274" s="1"/>
  <c r="Q270"/>
  <c r="R270"/>
  <c r="S270" s="1"/>
  <c r="Q266"/>
  <c r="R266"/>
  <c r="S266" s="1"/>
  <c r="Q262"/>
  <c r="R262"/>
  <c r="S262" s="1"/>
  <c r="Q256"/>
  <c r="R256"/>
  <c r="S256" s="1"/>
  <c r="Q252"/>
  <c r="R252"/>
  <c r="S252" s="1"/>
  <c r="Q248"/>
  <c r="R248"/>
  <c r="S248" s="1"/>
  <c r="Q241"/>
  <c r="R241"/>
  <c r="S241" s="1"/>
  <c r="Q237"/>
  <c r="R237"/>
  <c r="S237" s="1"/>
  <c r="Q233"/>
  <c r="R233"/>
  <c r="S233" s="1"/>
  <c r="Q223"/>
  <c r="R223"/>
  <c r="S223" s="1"/>
  <c r="Q219"/>
  <c r="R219"/>
  <c r="S219" s="1"/>
  <c r="Q215"/>
  <c r="R215"/>
  <c r="S215" s="1"/>
  <c r="Q203"/>
  <c r="R203"/>
  <c r="S203" s="1"/>
  <c r="Q195"/>
  <c r="R195"/>
  <c r="S195" s="1"/>
  <c r="Q188"/>
  <c r="R188"/>
  <c r="S188" s="1"/>
  <c r="Q184"/>
  <c r="R184"/>
  <c r="S184" s="1"/>
  <c r="Q180"/>
  <c r="R180"/>
  <c r="S180" s="1"/>
  <c r="Q175"/>
  <c r="R175"/>
  <c r="S175" s="1"/>
  <c r="Q154"/>
  <c r="R154"/>
  <c r="S154" s="1"/>
  <c r="Q150"/>
  <c r="R150"/>
  <c r="S150" s="1"/>
  <c r="Q132"/>
  <c r="R132"/>
  <c r="S132" s="1"/>
  <c r="Q122"/>
  <c r="R122"/>
  <c r="S122" s="1"/>
  <c r="Q105"/>
  <c r="R105"/>
  <c r="S105" s="1"/>
  <c r="Q99"/>
  <c r="R99"/>
  <c r="S99" s="1"/>
  <c r="Q95"/>
  <c r="R95"/>
  <c r="S95" s="1"/>
  <c r="Q89"/>
  <c r="R89"/>
  <c r="S89" s="1"/>
  <c r="Q85"/>
  <c r="R85"/>
  <c r="S85" s="1"/>
  <c r="Q70"/>
  <c r="R70"/>
  <c r="S70" s="1"/>
  <c r="Q66"/>
  <c r="R66"/>
  <c r="S66" s="1"/>
  <c r="Q32"/>
  <c r="R32"/>
  <c r="S32" s="1"/>
  <c r="Q28"/>
  <c r="R28"/>
  <c r="S28" s="1"/>
  <c r="Q24"/>
  <c r="R24"/>
  <c r="S24" s="1"/>
  <c r="Q20"/>
  <c r="R20"/>
  <c r="S20" s="1"/>
  <c r="Q16"/>
  <c r="R16"/>
  <c r="S16" s="1"/>
  <c r="Q12"/>
  <c r="R12"/>
  <c r="S12" s="1"/>
  <c r="Q8"/>
  <c r="R8"/>
  <c r="S8" s="1"/>
  <c r="Q355"/>
  <c r="R355"/>
  <c r="S355" s="1"/>
  <c r="Q344"/>
  <c r="R344"/>
  <c r="S344" s="1"/>
  <c r="Q340"/>
  <c r="R340"/>
  <c r="S340" s="1"/>
  <c r="Q336"/>
  <c r="R336"/>
  <c r="S336" s="1"/>
  <c r="Q331"/>
  <c r="R331"/>
  <c r="S331" s="1"/>
  <c r="Q318"/>
  <c r="R318"/>
  <c r="S318" s="1"/>
  <c r="Q314"/>
  <c r="R314"/>
  <c r="S314" s="1"/>
  <c r="Q310"/>
  <c r="R310"/>
  <c r="S310" s="1"/>
  <c r="Q281"/>
  <c r="R281"/>
  <c r="S281" s="1"/>
  <c r="Q277"/>
  <c r="R277"/>
  <c r="S277" s="1"/>
  <c r="Q273"/>
  <c r="R273"/>
  <c r="S273" s="1"/>
  <c r="Q269"/>
  <c r="R269"/>
  <c r="S269" s="1"/>
  <c r="Q265"/>
  <c r="R265"/>
  <c r="S265" s="1"/>
  <c r="Q259"/>
  <c r="R259"/>
  <c r="S259" s="1"/>
  <c r="Q255"/>
  <c r="R255"/>
  <c r="S255" s="1"/>
  <c r="Q251"/>
  <c r="R251"/>
  <c r="S251" s="1"/>
  <c r="Q244"/>
  <c r="R244"/>
  <c r="S244" s="1"/>
  <c r="Q240"/>
  <c r="R240"/>
  <c r="S240" s="1"/>
  <c r="Q236"/>
  <c r="R236"/>
  <c r="S236" s="1"/>
  <c r="Q226"/>
  <c r="R226"/>
  <c r="S226" s="1"/>
  <c r="Q222"/>
  <c r="R222"/>
  <c r="S222" s="1"/>
  <c r="Q218"/>
  <c r="R218"/>
  <c r="S218" s="1"/>
  <c r="Q206"/>
  <c r="R206"/>
  <c r="S206" s="1"/>
  <c r="Q198"/>
  <c r="R198"/>
  <c r="S198" s="1"/>
  <c r="Q191"/>
  <c r="R191"/>
  <c r="S191" s="1"/>
  <c r="Q187"/>
  <c r="R187"/>
  <c r="S187" s="1"/>
  <c r="Q183"/>
  <c r="R183"/>
  <c r="S183" s="1"/>
  <c r="Q178"/>
  <c r="R178"/>
  <c r="S178" s="1"/>
  <c r="Q157"/>
  <c r="R157"/>
  <c r="S157" s="1"/>
  <c r="Q153"/>
  <c r="R153"/>
  <c r="S153" s="1"/>
  <c r="Q149"/>
  <c r="R149"/>
  <c r="S149" s="1"/>
  <c r="Q125"/>
  <c r="R125"/>
  <c r="S125" s="1"/>
  <c r="Q108"/>
  <c r="R108"/>
  <c r="S108" s="1"/>
  <c r="Q104"/>
  <c r="R104"/>
  <c r="S104" s="1"/>
  <c r="Q98"/>
  <c r="R98"/>
  <c r="S98" s="1"/>
  <c r="Q94"/>
  <c r="R94"/>
  <c r="S94" s="1"/>
  <c r="Q88"/>
  <c r="R88"/>
  <c r="S88" s="1"/>
  <c r="Q73"/>
  <c r="R73"/>
  <c r="S73" s="1"/>
  <c r="Q69"/>
  <c r="R69"/>
  <c r="S69" s="1"/>
  <c r="Q35"/>
  <c r="R35"/>
  <c r="S35" s="1"/>
  <c r="Q31"/>
  <c r="R31"/>
  <c r="S31" s="1"/>
  <c r="Q27"/>
  <c r="R27"/>
  <c r="S27" s="1"/>
  <c r="Q23"/>
  <c r="R23"/>
  <c r="S23" s="1"/>
  <c r="Q19"/>
  <c r="R19"/>
  <c r="S19" s="1"/>
  <c r="Q15"/>
  <c r="R15"/>
  <c r="S15" s="1"/>
  <c r="Q11"/>
  <c r="R11"/>
  <c r="S11" s="1"/>
  <c r="Q324"/>
  <c r="R324"/>
  <c r="S324" s="1"/>
  <c r="Q306"/>
  <c r="R306"/>
  <c r="S306" s="1"/>
  <c r="Q296"/>
  <c r="R296"/>
  <c r="S296" s="1"/>
  <c r="Q292"/>
  <c r="R292"/>
  <c r="S292" s="1"/>
  <c r="Q288"/>
  <c r="R288"/>
  <c r="S288" s="1"/>
  <c r="Q174"/>
  <c r="R174"/>
  <c r="S174" s="1"/>
  <c r="Q170"/>
  <c r="R170"/>
  <c r="S170" s="1"/>
  <c r="Q163"/>
  <c r="R163"/>
  <c r="S163" s="1"/>
  <c r="Q159"/>
  <c r="R159"/>
  <c r="S159" s="1"/>
  <c r="Q144"/>
  <c r="R144"/>
  <c r="S144" s="1"/>
  <c r="Q137"/>
  <c r="R137"/>
  <c r="S137" s="1"/>
  <c r="Q131"/>
  <c r="R131"/>
  <c r="S131" s="1"/>
  <c r="Q127"/>
  <c r="R127"/>
  <c r="S127" s="1"/>
  <c r="Q116"/>
  <c r="R116"/>
  <c r="S116" s="1"/>
  <c r="Q78"/>
  <c r="R78"/>
  <c r="S78" s="1"/>
  <c r="Q54"/>
  <c r="R54"/>
  <c r="S54" s="1"/>
  <c r="Q50"/>
  <c r="R50"/>
  <c r="S50" s="1"/>
  <c r="Q46"/>
  <c r="R46"/>
  <c r="S46" s="1"/>
  <c r="Q42"/>
  <c r="R42"/>
  <c r="S42" s="1"/>
  <c r="Q38"/>
  <c r="R38"/>
  <c r="S38" s="1"/>
  <c r="Q350"/>
  <c r="R350"/>
  <c r="S350" s="1"/>
  <c r="Q323"/>
  <c r="R323"/>
  <c r="S323" s="1"/>
  <c r="Q305"/>
  <c r="R305"/>
  <c r="S305" s="1"/>
  <c r="Q295"/>
  <c r="R295"/>
  <c r="S295" s="1"/>
  <c r="Q291"/>
  <c r="R291"/>
  <c r="S291" s="1"/>
  <c r="Q287"/>
  <c r="R287"/>
  <c r="S287" s="1"/>
  <c r="Q260"/>
  <c r="R260"/>
  <c r="S260" s="1"/>
  <c r="Q171"/>
  <c r="R171"/>
  <c r="S171" s="1"/>
  <c r="Q167"/>
  <c r="R167"/>
  <c r="S167" s="1"/>
  <c r="Q160"/>
  <c r="R160"/>
  <c r="S160" s="1"/>
  <c r="Q145"/>
  <c r="R145"/>
  <c r="S145" s="1"/>
  <c r="Q138"/>
  <c r="R138"/>
  <c r="S138" s="1"/>
  <c r="Q134"/>
  <c r="R134"/>
  <c r="S134" s="1"/>
  <c r="Q128"/>
  <c r="R128"/>
  <c r="S128" s="1"/>
  <c r="Q120"/>
  <c r="R120"/>
  <c r="S120" s="1"/>
  <c r="Q79"/>
  <c r="R79"/>
  <c r="S79" s="1"/>
  <c r="Q64"/>
  <c r="R64"/>
  <c r="S64" s="1"/>
  <c r="Q53"/>
  <c r="R53"/>
  <c r="S53" s="1"/>
  <c r="Q49"/>
  <c r="R49"/>
  <c r="S49" s="1"/>
  <c r="Q45"/>
  <c r="R45"/>
  <c r="S45" s="1"/>
  <c r="Q41"/>
  <c r="R41"/>
  <c r="S41" s="1"/>
  <c r="Q37"/>
  <c r="R37"/>
  <c r="S37" s="1"/>
  <c r="Q349"/>
  <c r="R349"/>
  <c r="S349" s="1"/>
  <c r="Q343"/>
  <c r="R343"/>
  <c r="S343" s="1"/>
  <c r="Q339"/>
  <c r="R339"/>
  <c r="S339" s="1"/>
  <c r="Q334"/>
  <c r="R334"/>
  <c r="S334" s="1"/>
  <c r="Q330"/>
  <c r="R330"/>
  <c r="S330" s="1"/>
  <c r="Q317"/>
  <c r="R317"/>
  <c r="S317" s="1"/>
  <c r="Q313"/>
  <c r="R313"/>
  <c r="S313" s="1"/>
  <c r="Q309"/>
  <c r="R309"/>
  <c r="S309" s="1"/>
  <c r="Q280"/>
  <c r="R280"/>
  <c r="S280" s="1"/>
  <c r="Q276"/>
  <c r="R276"/>
  <c r="S276" s="1"/>
  <c r="Q272"/>
  <c r="R272"/>
  <c r="S272" s="1"/>
  <c r="Q268"/>
  <c r="R268"/>
  <c r="S268" s="1"/>
  <c r="Q264"/>
  <c r="R264"/>
  <c r="S264" s="1"/>
  <c r="Q258"/>
  <c r="R258"/>
  <c r="S258" s="1"/>
  <c r="Q254"/>
  <c r="R254"/>
  <c r="S254" s="1"/>
  <c r="Q250"/>
  <c r="R250"/>
  <c r="S250" s="1"/>
  <c r="Q243"/>
  <c r="R243"/>
  <c r="S243" s="1"/>
  <c r="Q239"/>
  <c r="R239"/>
  <c r="S239" s="1"/>
  <c r="Q235"/>
  <c r="R235"/>
  <c r="S235" s="1"/>
  <c r="Q225"/>
  <c r="R225"/>
  <c r="S225" s="1"/>
  <c r="Q221"/>
  <c r="R221"/>
  <c r="S221" s="1"/>
  <c r="Q217"/>
  <c r="R217"/>
  <c r="S217" s="1"/>
  <c r="Q205"/>
  <c r="R205"/>
  <c r="S205" s="1"/>
  <c r="Q197"/>
  <c r="R197"/>
  <c r="S197" s="1"/>
  <c r="Q190"/>
  <c r="R190"/>
  <c r="S190" s="1"/>
  <c r="Q186"/>
  <c r="R186"/>
  <c r="S186" s="1"/>
  <c r="Q182"/>
  <c r="R182"/>
  <c r="S182" s="1"/>
  <c r="Q177"/>
  <c r="R177"/>
  <c r="S177" s="1"/>
  <c r="Q156"/>
  <c r="R156"/>
  <c r="S156" s="1"/>
  <c r="Q152"/>
  <c r="R152"/>
  <c r="S152" s="1"/>
  <c r="Q148"/>
  <c r="R148"/>
  <c r="S148" s="1"/>
  <c r="Q124"/>
  <c r="R124"/>
  <c r="S124" s="1"/>
  <c r="Q107"/>
  <c r="R107"/>
  <c r="S107" s="1"/>
  <c r="Q103"/>
  <c r="R103"/>
  <c r="S103" s="1"/>
  <c r="Q97"/>
  <c r="R97"/>
  <c r="S97" s="1"/>
  <c r="Q93"/>
  <c r="R93"/>
  <c r="S93" s="1"/>
  <c r="Q87"/>
  <c r="R87"/>
  <c r="S87" s="1"/>
  <c r="Q72"/>
  <c r="R72"/>
  <c r="S72" s="1"/>
  <c r="Q68"/>
  <c r="R68"/>
  <c r="S68" s="1"/>
  <c r="Q34"/>
  <c r="R34"/>
  <c r="S34" s="1"/>
  <c r="Q30"/>
  <c r="R30"/>
  <c r="S30" s="1"/>
  <c r="Q26"/>
  <c r="R26"/>
  <c r="S26" s="1"/>
  <c r="Q22"/>
  <c r="R22"/>
  <c r="S22" s="1"/>
  <c r="Q18"/>
  <c r="R18"/>
  <c r="S18" s="1"/>
  <c r="Q14"/>
  <c r="R14"/>
  <c r="S14" s="1"/>
  <c r="Q10"/>
  <c r="R10"/>
  <c r="S10" s="1"/>
  <c r="Q360"/>
  <c r="R360"/>
  <c r="S360" s="1"/>
  <c r="Q348"/>
  <c r="R348"/>
  <c r="S348" s="1"/>
  <c r="Q342"/>
  <c r="R342"/>
  <c r="S342" s="1"/>
  <c r="Q338"/>
  <c r="R338"/>
  <c r="S338" s="1"/>
  <c r="Q333"/>
  <c r="R333"/>
  <c r="S333" s="1"/>
  <c r="Q320"/>
  <c r="R320"/>
  <c r="S320" s="1"/>
  <c r="Q316"/>
  <c r="R316"/>
  <c r="S316" s="1"/>
  <c r="Q312"/>
  <c r="R312"/>
  <c r="S312" s="1"/>
  <c r="Q308"/>
  <c r="R308"/>
  <c r="S308" s="1"/>
  <c r="Q279"/>
  <c r="R279"/>
  <c r="S279" s="1"/>
  <c r="Q275"/>
  <c r="R275"/>
  <c r="S275" s="1"/>
  <c r="Q271"/>
  <c r="R271"/>
  <c r="S271" s="1"/>
  <c r="Q267"/>
  <c r="R267"/>
  <c r="S267" s="1"/>
  <c r="Q263"/>
  <c r="R263"/>
  <c r="S263" s="1"/>
  <c r="Q257"/>
  <c r="R257"/>
  <c r="S257" s="1"/>
  <c r="Q253"/>
  <c r="R253"/>
  <c r="S253" s="1"/>
  <c r="Q249"/>
  <c r="R249"/>
  <c r="S249" s="1"/>
  <c r="Q242"/>
  <c r="R242"/>
  <c r="S242" s="1"/>
  <c r="Q238"/>
  <c r="R238"/>
  <c r="S238" s="1"/>
  <c r="Q234"/>
  <c r="R234"/>
  <c r="S234" s="1"/>
  <c r="Q224"/>
  <c r="R224"/>
  <c r="S224" s="1"/>
  <c r="Q220"/>
  <c r="R220"/>
  <c r="S220" s="1"/>
  <c r="Q216"/>
  <c r="R216"/>
  <c r="S216" s="1"/>
  <c r="Q204"/>
  <c r="R204"/>
  <c r="S204" s="1"/>
  <c r="Q196"/>
  <c r="R196"/>
  <c r="S196" s="1"/>
  <c r="Q189"/>
  <c r="R189"/>
  <c r="S189" s="1"/>
  <c r="Q185"/>
  <c r="R185"/>
  <c r="S185" s="1"/>
  <c r="Q181"/>
  <c r="R181"/>
  <c r="S181" s="1"/>
  <c r="Q176"/>
  <c r="R176"/>
  <c r="S176" s="1"/>
  <c r="Q155"/>
  <c r="R155"/>
  <c r="S155" s="1"/>
  <c r="Q151"/>
  <c r="R151"/>
  <c r="S151" s="1"/>
  <c r="Q147"/>
  <c r="R147"/>
  <c r="S147" s="1"/>
  <c r="Q123"/>
  <c r="R123"/>
  <c r="S123" s="1"/>
  <c r="Q106"/>
  <c r="R106"/>
  <c r="S106" s="1"/>
  <c r="Q102"/>
  <c r="R102"/>
  <c r="S102" s="1"/>
  <c r="Q96"/>
  <c r="R96"/>
  <c r="S96" s="1"/>
  <c r="Q92"/>
  <c r="R92"/>
  <c r="S92" s="1"/>
  <c r="Q86"/>
  <c r="R86"/>
  <c r="S86" s="1"/>
  <c r="Q71"/>
  <c r="R71"/>
  <c r="S71" s="1"/>
  <c r="Q67"/>
  <c r="R67"/>
  <c r="S67" s="1"/>
  <c r="Q33"/>
  <c r="R33"/>
  <c r="S33" s="1"/>
  <c r="Q29"/>
  <c r="R29"/>
  <c r="S29" s="1"/>
  <c r="Q25"/>
  <c r="R25"/>
  <c r="S25" s="1"/>
  <c r="Q21"/>
  <c r="R21"/>
  <c r="S21" s="1"/>
  <c r="Q17"/>
  <c r="R17"/>
  <c r="S17" s="1"/>
  <c r="Q13"/>
  <c r="R13"/>
  <c r="S13" s="1"/>
  <c r="Q9"/>
  <c r="R9"/>
  <c r="S9" s="1"/>
</calcChain>
</file>

<file path=xl/sharedStrings.xml><?xml version="1.0" encoding="utf-8"?>
<sst xmlns="http://schemas.openxmlformats.org/spreadsheetml/2006/main" count="2672" uniqueCount="1214">
  <si>
    <t xml:space="preserve">INC AL  </t>
  </si>
  <si>
    <t xml:space="preserve">FE C0 </t>
  </si>
  <si>
    <t xml:space="preserve">INC CL  </t>
  </si>
  <si>
    <t xml:space="preserve">FE C1 </t>
  </si>
  <si>
    <t xml:space="preserve">INC DL  </t>
  </si>
  <si>
    <t xml:space="preserve">FE C2 </t>
  </si>
  <si>
    <t xml:space="preserve">INC BL  </t>
  </si>
  <si>
    <t xml:space="preserve">FE C3 </t>
  </si>
  <si>
    <t xml:space="preserve">INC AH  </t>
  </si>
  <si>
    <t xml:space="preserve">FE C4 </t>
  </si>
  <si>
    <t xml:space="preserve">INC CH  </t>
  </si>
  <si>
    <t xml:space="preserve">FE C5 </t>
  </si>
  <si>
    <t xml:space="preserve">INC DH  </t>
  </si>
  <si>
    <t xml:space="preserve">FE C6 </t>
  </si>
  <si>
    <t xml:space="preserve">INC BH  </t>
  </si>
  <si>
    <t xml:space="preserve">FE C7 </t>
  </si>
  <si>
    <t xml:space="preserve">INC AX  </t>
  </si>
  <si>
    <t xml:space="preserve">INC CX  </t>
  </si>
  <si>
    <t xml:space="preserve">INC DX  </t>
  </si>
  <si>
    <t xml:space="preserve">INC BX  </t>
  </si>
  <si>
    <t xml:space="preserve">INC SP  </t>
  </si>
  <si>
    <t xml:space="preserve">INC BP  </t>
  </si>
  <si>
    <t xml:space="preserve">INC SI  </t>
  </si>
  <si>
    <t xml:space="preserve">INC DI  </t>
  </si>
  <si>
    <t>INC</t>
  </si>
  <si>
    <t>INC</t>
    <phoneticPr fontId="1"/>
  </si>
  <si>
    <t>Reg</t>
  </si>
  <si>
    <t>Reg</t>
    <phoneticPr fontId="1"/>
  </si>
  <si>
    <t>Mem</t>
  </si>
  <si>
    <t>Mem</t>
    <phoneticPr fontId="1"/>
  </si>
  <si>
    <t>RegWord</t>
  </si>
  <si>
    <t>RegWord</t>
    <phoneticPr fontId="1"/>
  </si>
  <si>
    <t>01000rrr</t>
  </si>
  <si>
    <t>1111111woo000mmm</t>
  </si>
  <si>
    <r>
      <rPr>
        <sz val="11"/>
        <color rgb="FFFF0000"/>
        <rFont val="ＭＳ Ｐゴシック"/>
        <family val="3"/>
        <charset val="128"/>
      </rPr>
      <t>1111</t>
    </r>
    <r>
      <rPr>
        <sz val="11"/>
        <color theme="1"/>
        <rFont val="ＭＳ Ｐゴシック"/>
        <family val="2"/>
        <charset val="128"/>
      </rPr>
      <t>111woo000mmm</t>
    </r>
    <phoneticPr fontId="1"/>
  </si>
  <si>
    <r>
      <rPr>
        <sz val="11"/>
        <color rgb="FFFF0000"/>
        <rFont val="ＭＳ Ｐゴシック"/>
        <family val="3"/>
        <charset val="128"/>
      </rPr>
      <t>0100</t>
    </r>
    <r>
      <rPr>
        <sz val="11"/>
        <color theme="1"/>
        <rFont val="ＭＳ Ｐゴシック"/>
        <family val="2"/>
        <charset val="128"/>
      </rPr>
      <t>0rrr</t>
    </r>
    <phoneticPr fontId="1"/>
  </si>
  <si>
    <t>Name</t>
  </si>
  <si>
    <t>Regs</t>
  </si>
  <si>
    <t>Opcode</t>
  </si>
  <si>
    <t>Proc</t>
  </si>
  <si>
    <t>Description</t>
  </si>
  <si>
    <t>AAA</t>
  </si>
  <si>
    <t xml:space="preserve"> </t>
  </si>
  <si>
    <t>ASCII Adjust After Addition</t>
  </si>
  <si>
    <t>AAD</t>
  </si>
  <si>
    <t>Imm8</t>
  </si>
  <si>
    <t>Pentium</t>
  </si>
  <si>
    <t>ASCII Adjust Register AX Before Division</t>
  </si>
  <si>
    <t>AAM</t>
  </si>
  <si>
    <t>ASCII Adjust AX Register After Multiplication</t>
  </si>
  <si>
    <t>AAS</t>
  </si>
  <si>
    <t>ASCII Adjust AL Register After Substraction</t>
  </si>
  <si>
    <t>ADC</t>
  </si>
  <si>
    <t>Reg,Reg</t>
  </si>
  <si>
    <t>0001001woorrrmmm</t>
  </si>
  <si>
    <t>Add Integers with Carry</t>
  </si>
  <si>
    <t>Mem,Reg</t>
  </si>
  <si>
    <t>0001000woorrrmmm</t>
  </si>
  <si>
    <t>Reg,Mem</t>
  </si>
  <si>
    <t>Acc,Imm</t>
  </si>
  <si>
    <t>0001010w</t>
  </si>
  <si>
    <t>Reg,Imm8</t>
  </si>
  <si>
    <t>1000001woo010mmm</t>
  </si>
  <si>
    <t>Mem,Imm8</t>
  </si>
  <si>
    <t>Reg,Imm</t>
  </si>
  <si>
    <t>1000000woo010mmm</t>
  </si>
  <si>
    <t>Mem,Imm</t>
  </si>
  <si>
    <t>ADD</t>
  </si>
  <si>
    <t>0000001woorrrmmm</t>
  </si>
  <si>
    <t>Add Integers</t>
  </si>
  <si>
    <t>0000000woorrrmmm</t>
  </si>
  <si>
    <t>0000010w</t>
  </si>
  <si>
    <t>1000001woo000mmm</t>
  </si>
  <si>
    <t>1000000woo000mmm</t>
  </si>
  <si>
    <t>AND</t>
  </si>
  <si>
    <t>0010001woorrrmmm</t>
  </si>
  <si>
    <t>Logical AND</t>
  </si>
  <si>
    <t>0010000woorrrmmm</t>
  </si>
  <si>
    <t>0010010w</t>
  </si>
  <si>
    <t>1000001woo100mmm</t>
  </si>
  <si>
    <t>1000000woo100mmm</t>
  </si>
  <si>
    <t>ARPL</t>
  </si>
  <si>
    <t>Reg16,Reg16</t>
  </si>
  <si>
    <t>01100011oorrrmmm</t>
  </si>
  <si>
    <t>Adjust Requester Privilege Level of Selector</t>
  </si>
  <si>
    <t>Mem16,Reg16</t>
  </si>
  <si>
    <t>BOUND</t>
  </si>
  <si>
    <t>Reg16,Mem32</t>
  </si>
  <si>
    <t>Check Array Index Against Bounds</t>
  </si>
  <si>
    <t>Reg32,Mem64</t>
  </si>
  <si>
    <t>01100010oorrrmmm</t>
  </si>
  <si>
    <t>BSF</t>
  </si>
  <si>
    <t>RegWord,RegWord</t>
  </si>
  <si>
    <t>0000111110111100oorrrmmm</t>
  </si>
  <si>
    <t>Bit Scan Forward</t>
  </si>
  <si>
    <t>RegWord,MemWord</t>
  </si>
  <si>
    <t>BSR</t>
  </si>
  <si>
    <t>0000111110111101oorrrmmm</t>
  </si>
  <si>
    <t>Bit Scan Reverse</t>
  </si>
  <si>
    <t>BSWAP</t>
  </si>
  <si>
    <t>0000111111001rrr</t>
  </si>
  <si>
    <t>Byte swap</t>
  </si>
  <si>
    <t>BT</t>
  </si>
  <si>
    <t>RegWord,Imm8</t>
  </si>
  <si>
    <t>0000111110111010oo100mmm</t>
  </si>
  <si>
    <t>Bit Test</t>
  </si>
  <si>
    <t>MemWord,Imm8</t>
  </si>
  <si>
    <t>0000111110100011oorrrmmm</t>
  </si>
  <si>
    <t>MemWord,RegWord</t>
  </si>
  <si>
    <t>BTC</t>
  </si>
  <si>
    <t>0000111110111010oo111mmm</t>
  </si>
  <si>
    <t>Bit Test and Complement</t>
  </si>
  <si>
    <t>0000111110111011oorrrmmm</t>
  </si>
  <si>
    <t>BTR</t>
  </si>
  <si>
    <t>0000111110111010oo110mmm</t>
  </si>
  <si>
    <t>Bit Test and Reset</t>
  </si>
  <si>
    <t>0000111110110011oorrrmmm</t>
  </si>
  <si>
    <t>BTS</t>
  </si>
  <si>
    <t>0000111110111010oo101mmm</t>
  </si>
  <si>
    <t>Bit Test and Set</t>
  </si>
  <si>
    <t>0000111110101011oorrrmmm</t>
  </si>
  <si>
    <t>CBW</t>
  </si>
  <si>
    <t>Convert Byte to Word</t>
  </si>
  <si>
    <t>CDQ</t>
  </si>
  <si>
    <t>Convert Doubleword to Quad-Word</t>
  </si>
  <si>
    <t>CLC</t>
  </si>
  <si>
    <t>Clear Carry Flag (CF)</t>
  </si>
  <si>
    <t>CLD</t>
  </si>
  <si>
    <t>Clear Direction Flag (DF)</t>
  </si>
  <si>
    <t>CLI</t>
  </si>
  <si>
    <t>Clear Interrupt Flag (IF)</t>
  </si>
  <si>
    <t>CLTS</t>
  </si>
  <si>
    <t>Clear Task-Switched Flag in Control Register Zero</t>
  </si>
  <si>
    <t>CMC</t>
  </si>
  <si>
    <t>Complementer Carry Flag (CF)</t>
  </si>
  <si>
    <t>CMOVcc</t>
  </si>
  <si>
    <t>000011110100ccccoorrrmmm</t>
  </si>
  <si>
    <t>PentiumPro</t>
  </si>
  <si>
    <t>Conditional Move</t>
  </si>
  <si>
    <t>CMP</t>
  </si>
  <si>
    <t>0011101woorrrmmm</t>
  </si>
  <si>
    <t>Compare</t>
  </si>
  <si>
    <t>0011100woorrrmmm</t>
  </si>
  <si>
    <t>0011110w</t>
  </si>
  <si>
    <t>1000001woo111mmm</t>
  </si>
  <si>
    <t>1000000woo111mmm</t>
  </si>
  <si>
    <t>CMPSB</t>
  </si>
  <si>
    <t>Compare String - Byte</t>
  </si>
  <si>
    <t>CMPSW</t>
  </si>
  <si>
    <t>Compare String - Word</t>
  </si>
  <si>
    <t>CMPSD</t>
  </si>
  <si>
    <t>Compare String - Doubleword</t>
  </si>
  <si>
    <t>CMPXCHG</t>
  </si>
  <si>
    <t>000011111011000woorrrmmm</t>
  </si>
  <si>
    <t>Compare and Exchange</t>
  </si>
  <si>
    <t>CMPXCHG8B</t>
  </si>
  <si>
    <t>Mem64</t>
  </si>
  <si>
    <t>0000111111000111oo001mmm</t>
  </si>
  <si>
    <t>Compare and Exchange 8 Bytes</t>
  </si>
  <si>
    <t>CPUID</t>
  </si>
  <si>
    <t>CPU Identification code to EAX</t>
  </si>
  <si>
    <t>CWD</t>
  </si>
  <si>
    <t>Convert Word to Doubleword</t>
  </si>
  <si>
    <t>CWDE</t>
  </si>
  <si>
    <t>Convert Word to Extended Doubleword</t>
  </si>
  <si>
    <t>DAA</t>
  </si>
  <si>
    <t>Decimal Adjust Register After Addition</t>
  </si>
  <si>
    <t>DAS</t>
  </si>
  <si>
    <t>Decimal Adjust AL Register After Substraction</t>
  </si>
  <si>
    <t>DEC</t>
  </si>
  <si>
    <t>01001rrr</t>
  </si>
  <si>
    <t>Decrement by One</t>
  </si>
  <si>
    <t>1111111woo001mmm</t>
  </si>
  <si>
    <t>DIV</t>
  </si>
  <si>
    <t>1111011woo110mmm</t>
  </si>
  <si>
    <t>Unsigned Integer Divide</t>
  </si>
  <si>
    <t>ENTER</t>
  </si>
  <si>
    <t>Imm16,Imm8</t>
  </si>
  <si>
    <t>Make Stack Frame for Procedure Parameter</t>
  </si>
  <si>
    <t>HLT</t>
  </si>
  <si>
    <t>Halt</t>
  </si>
  <si>
    <t>IDIV</t>
  </si>
  <si>
    <t>1111011woo111mmm</t>
  </si>
  <si>
    <t>Signed Divide</t>
  </si>
  <si>
    <t>IMUL</t>
  </si>
  <si>
    <t>RegWord,RegWord,Imm8</t>
  </si>
  <si>
    <t>01101011oorrrmmm</t>
  </si>
  <si>
    <t>Signed Integer Multiply</t>
  </si>
  <si>
    <t>RegWord,MemWord,Imm8</t>
  </si>
  <si>
    <t>RegWord,RegWord,Imm</t>
  </si>
  <si>
    <t>01101001oorrrmmm</t>
  </si>
  <si>
    <t>RegWord,MemWord,Imm</t>
  </si>
  <si>
    <t>0110101111rrrqqq</t>
  </si>
  <si>
    <t>RegWord,Imm</t>
  </si>
  <si>
    <t>0110100111rrrqqq</t>
  </si>
  <si>
    <t>0000111110101111oorrrmmm</t>
  </si>
  <si>
    <t>1111011woo101mmm</t>
  </si>
  <si>
    <t>IN</t>
  </si>
  <si>
    <t>Acc,Imm8</t>
  </si>
  <si>
    <t>1110010w</t>
  </si>
  <si>
    <t>Input from Port</t>
  </si>
  <si>
    <t>Acc,DX</t>
  </si>
  <si>
    <t>1110110w</t>
  </si>
  <si>
    <t>Increment by 1</t>
  </si>
  <si>
    <t>INSB</t>
  </si>
  <si>
    <t>Input Byte</t>
  </si>
  <si>
    <t>INSW</t>
  </si>
  <si>
    <t>Input Word</t>
  </si>
  <si>
    <t>INSD</t>
  </si>
  <si>
    <t>Input DoubleWord</t>
  </si>
  <si>
    <t>INT</t>
  </si>
  <si>
    <t>Call to Interrupt Procedure</t>
  </si>
  <si>
    <t>INTO</t>
  </si>
  <si>
    <t>Interrupt on Overflow</t>
  </si>
  <si>
    <t>INVD</t>
  </si>
  <si>
    <t>Invalidate data cache</t>
  </si>
  <si>
    <t>INVLPG</t>
  </si>
  <si>
    <t>0000111100000001oo111mmm</t>
  </si>
  <si>
    <t>Invalidate TBL entry</t>
  </si>
  <si>
    <t>IRET</t>
  </si>
  <si>
    <t>Return from Interrupt</t>
  </si>
  <si>
    <t>IRETD</t>
  </si>
  <si>
    <t>Return from Interrupt - 32-bit Mode</t>
  </si>
  <si>
    <t>LAHF</t>
  </si>
  <si>
    <t>Load Flags into AH Register</t>
  </si>
  <si>
    <t>LAR</t>
  </si>
  <si>
    <t>0000111100000010oorrrmmm</t>
  </si>
  <si>
    <t>Load Access Rights Byte</t>
  </si>
  <si>
    <t>LDS</t>
  </si>
  <si>
    <t>Load Pointer Using DS</t>
  </si>
  <si>
    <t>11000101oorrrmmm</t>
  </si>
  <si>
    <t>LES</t>
  </si>
  <si>
    <t>Load Pointer Using ES</t>
  </si>
  <si>
    <t>11000100oorrrmmm</t>
  </si>
  <si>
    <t>LFS</t>
  </si>
  <si>
    <t>Load Pointer Using FS</t>
  </si>
  <si>
    <t>0000111110110100oorrrmmm</t>
  </si>
  <si>
    <t>LGS</t>
  </si>
  <si>
    <t>Load Pointer Using GS</t>
  </si>
  <si>
    <t>0000111110110101oorrrmmm</t>
  </si>
  <si>
    <t>LSS</t>
  </si>
  <si>
    <t>Load Pointer Using SS</t>
  </si>
  <si>
    <t>0000111110110010oorrrmmm</t>
  </si>
  <si>
    <t>LEA</t>
  </si>
  <si>
    <t>RegWord,Mem</t>
  </si>
  <si>
    <t>10001101oorrrmmm</t>
  </si>
  <si>
    <t>Load Effective Address</t>
  </si>
  <si>
    <t>LEAVE</t>
  </si>
  <si>
    <t>High Level Procedure Exit</t>
  </si>
  <si>
    <t>LGDT</t>
  </si>
  <si>
    <t>0000111100000001oo010mmm</t>
  </si>
  <si>
    <t>Load Global Descriptor Table</t>
  </si>
  <si>
    <t>LIDT</t>
  </si>
  <si>
    <t>0000111100000001oo011mmm</t>
  </si>
  <si>
    <t>Load Interrupt Descriptor Table</t>
  </si>
  <si>
    <t>LLDT</t>
  </si>
  <si>
    <t>Reg16</t>
  </si>
  <si>
    <t>0000111100000000oo010mmm</t>
  </si>
  <si>
    <t>Load Local Descriptor Table</t>
  </si>
  <si>
    <t>Mem16</t>
  </si>
  <si>
    <t>LMSW</t>
  </si>
  <si>
    <t>0000111100000001oo110mmm</t>
  </si>
  <si>
    <t>Load Machine Status Word</t>
  </si>
  <si>
    <t>LODSB</t>
  </si>
  <si>
    <t>Load Byte</t>
  </si>
  <si>
    <t>LODSW</t>
  </si>
  <si>
    <t>Load Word</t>
  </si>
  <si>
    <t>LODSD</t>
  </si>
  <si>
    <t>Load Doubleword</t>
  </si>
  <si>
    <t>LSL</t>
  </si>
  <si>
    <t>0000111100000011oorrrmmm</t>
  </si>
  <si>
    <t>Load Segment Limit</t>
  </si>
  <si>
    <t>LTR</t>
  </si>
  <si>
    <t>0000111100000000oo011mmm</t>
  </si>
  <si>
    <t>Load Task Register</t>
  </si>
  <si>
    <t>MOV</t>
  </si>
  <si>
    <t>MemOfs,Acc</t>
  </si>
  <si>
    <t>1010001w</t>
  </si>
  <si>
    <t>Move Data</t>
  </si>
  <si>
    <t>Acc,MemOfs</t>
  </si>
  <si>
    <t>1010000w</t>
  </si>
  <si>
    <t>1011wrrr</t>
  </si>
  <si>
    <t>1100011woo000mmm</t>
  </si>
  <si>
    <t>1000101woorrrmmm</t>
  </si>
  <si>
    <t>1000100woorrrmmm</t>
  </si>
  <si>
    <t>Reg16,Seg</t>
  </si>
  <si>
    <t>10001100oosssmmm</t>
  </si>
  <si>
    <t>Seg,Reg16</t>
  </si>
  <si>
    <t>10001110oosssmmm</t>
  </si>
  <si>
    <t>Mem16,Seg</t>
  </si>
  <si>
    <t>Seg,Mem16</t>
  </si>
  <si>
    <t>Reg32,CRn</t>
  </si>
  <si>
    <t>000011110010000011sssrrr</t>
  </si>
  <si>
    <t>CRn,Reg32</t>
  </si>
  <si>
    <t>000011110010001011sssrrr</t>
  </si>
  <si>
    <t>Reg32,DRn</t>
  </si>
  <si>
    <t>000011110010000111sssrrr</t>
  </si>
  <si>
    <t>DRn,Reg32</t>
  </si>
  <si>
    <t>000011110010001111sssrrr</t>
  </si>
  <si>
    <t>Reg32,TRn</t>
  </si>
  <si>
    <t>000011110010010011sssrrr</t>
  </si>
  <si>
    <t>TRn,Reg32</t>
  </si>
  <si>
    <t>000011110010011011sssrrr</t>
  </si>
  <si>
    <t>MOVSB</t>
  </si>
  <si>
    <t>Move Byte</t>
  </si>
  <si>
    <t>MOVSW</t>
  </si>
  <si>
    <t>Move Word</t>
  </si>
  <si>
    <t>MOVSD</t>
  </si>
  <si>
    <t>Move Doubleword</t>
  </si>
  <si>
    <t>MOVSX</t>
  </si>
  <si>
    <t>RegWord,Reg8</t>
  </si>
  <si>
    <t>0000111110111110oorrrmmm</t>
  </si>
  <si>
    <t>Move with Sign Extension</t>
  </si>
  <si>
    <t>RegWord,Mem8</t>
  </si>
  <si>
    <t>RegWord,Reg16</t>
  </si>
  <si>
    <t>0000111110111111oorrrmmm</t>
  </si>
  <si>
    <t>RegWord,Mem16</t>
  </si>
  <si>
    <t>MOVZX</t>
  </si>
  <si>
    <t>0000111110110110oorrrmmm</t>
  </si>
  <si>
    <t>Move with Zero Extension</t>
  </si>
  <si>
    <t>0000111110110111oorrrmmm</t>
  </si>
  <si>
    <t>MUL</t>
  </si>
  <si>
    <t>1111011woo100mmm</t>
  </si>
  <si>
    <t>Unsigned Integer Multiply of AL, AX or EAX</t>
  </si>
  <si>
    <t>NEG</t>
  </si>
  <si>
    <t>1111011woo011mmm</t>
  </si>
  <si>
    <t>Negate(Two's Complement)</t>
  </si>
  <si>
    <t>NOP</t>
  </si>
  <si>
    <t>No Operation</t>
  </si>
  <si>
    <t>NOT</t>
  </si>
  <si>
    <t>1111011woo010mmm</t>
  </si>
  <si>
    <t>Negate(One's Complement)</t>
  </si>
  <si>
    <t>OR</t>
  </si>
  <si>
    <t>0000101woorrrmmm</t>
  </si>
  <si>
    <t>Logical Inclusive OR</t>
  </si>
  <si>
    <t>0000100woorrrmmm</t>
  </si>
  <si>
    <t>0000110w</t>
  </si>
  <si>
    <t>1000001woo001mmm</t>
  </si>
  <si>
    <t>1000000woo001mmm</t>
  </si>
  <si>
    <t>OUT</t>
  </si>
  <si>
    <t>Imm8,Acc</t>
  </si>
  <si>
    <t>1110011w</t>
  </si>
  <si>
    <t>Output To Port</t>
  </si>
  <si>
    <t>DX,Acc</t>
  </si>
  <si>
    <t>1110111w</t>
  </si>
  <si>
    <t>OUTSB</t>
  </si>
  <si>
    <t>Output Byte</t>
  </si>
  <si>
    <t>OUTSW</t>
  </si>
  <si>
    <t>Output Word</t>
  </si>
  <si>
    <t>OUTSD</t>
  </si>
  <si>
    <t>Output Doubleword</t>
  </si>
  <si>
    <t>POP</t>
  </si>
  <si>
    <t>01011rrr</t>
  </si>
  <si>
    <t>Pop a Word from the Stack</t>
  </si>
  <si>
    <t>MemWord</t>
  </si>
  <si>
    <t>10001111oo000mmm</t>
  </si>
  <si>
    <t>SegOld</t>
  </si>
  <si>
    <t>00sss111</t>
  </si>
  <si>
    <t>Seg</t>
  </si>
  <si>
    <t>0000111110sss001</t>
  </si>
  <si>
    <t>POPA</t>
  </si>
  <si>
    <t>POP All Registers</t>
  </si>
  <si>
    <t>POPAD</t>
  </si>
  <si>
    <t>POP All Registers - 32-bit Mode</t>
  </si>
  <si>
    <t>POPF</t>
  </si>
  <si>
    <t>POP Stack into FLAGS</t>
  </si>
  <si>
    <t>POPFD</t>
  </si>
  <si>
    <t>POP Stack into EFLAGS</t>
  </si>
  <si>
    <t>PUSH</t>
  </si>
  <si>
    <t>01010rrr</t>
  </si>
  <si>
    <t>Push Operand onto Stack</t>
  </si>
  <si>
    <t>11111111oo110mmm</t>
  </si>
  <si>
    <t>00sss110</t>
  </si>
  <si>
    <t>0000111110sss000</t>
  </si>
  <si>
    <t>Imm</t>
  </si>
  <si>
    <t>PUSHW</t>
  </si>
  <si>
    <t>Imm16</t>
  </si>
  <si>
    <t>PUSH Word</t>
  </si>
  <si>
    <t>PUSHD</t>
  </si>
  <si>
    <t>Imm32</t>
  </si>
  <si>
    <t>PUSH Double Word</t>
  </si>
  <si>
    <t>PUSHA</t>
  </si>
  <si>
    <t>PUSH All Registers</t>
  </si>
  <si>
    <t>PUSHAD</t>
  </si>
  <si>
    <t>PUSH All Registers - 32-bit Mode</t>
  </si>
  <si>
    <t>PUSHF</t>
  </si>
  <si>
    <t>PUSH FLAGS</t>
  </si>
  <si>
    <t>PUSHFD</t>
  </si>
  <si>
    <t>PUSH EFLAGS</t>
  </si>
  <si>
    <t>RCL</t>
  </si>
  <si>
    <t>Reg,1</t>
  </si>
  <si>
    <t>1101000woo010mmm</t>
  </si>
  <si>
    <t>Rotate Left through Carry - Uses CF for Extension</t>
  </si>
  <si>
    <t>Mem,1</t>
  </si>
  <si>
    <t>Reg,CL</t>
  </si>
  <si>
    <t>1101001woo010mmm</t>
  </si>
  <si>
    <t>Mem,CL</t>
  </si>
  <si>
    <t>1100000woo010mmm</t>
  </si>
  <si>
    <t>RCR</t>
  </si>
  <si>
    <t>1101000woo011mmm</t>
  </si>
  <si>
    <t>Rotate Right through Carry - Uses CF for Extension</t>
  </si>
  <si>
    <t>1101001woo011mmm</t>
  </si>
  <si>
    <t>1100000woo011mmm</t>
  </si>
  <si>
    <t>RDMSR</t>
  </si>
  <si>
    <t>Read from Model Specific Register</t>
  </si>
  <si>
    <t>RET</t>
  </si>
  <si>
    <t>NEAR</t>
  </si>
  <si>
    <t>Return from subprocedure</t>
  </si>
  <si>
    <t>imm NEAR</t>
  </si>
  <si>
    <t>FAR</t>
  </si>
  <si>
    <t>imm FAR</t>
  </si>
  <si>
    <t>RDPMC</t>
  </si>
  <si>
    <t>Read Performance Monitor Counter</t>
  </si>
  <si>
    <t>ROL</t>
  </si>
  <si>
    <t>1101000woo000mmm</t>
  </si>
  <si>
    <t>Rotate Left through Carry - Wrap bits around</t>
  </si>
  <si>
    <t>1101001woo000mmm</t>
  </si>
  <si>
    <t>1100000woo000mmm</t>
  </si>
  <si>
    <t>ROR</t>
  </si>
  <si>
    <t>1101000woo001mmm</t>
  </si>
  <si>
    <t>Rotate Right through Carry - Wrap bits around</t>
  </si>
  <si>
    <t>1101001woo001mmm</t>
  </si>
  <si>
    <t>1100000woo001mmm</t>
  </si>
  <si>
    <t>RSM</t>
  </si>
  <si>
    <t>Return from System Management mode</t>
  </si>
  <si>
    <t>SALC</t>
  </si>
  <si>
    <t>Pentium Pro</t>
  </si>
  <si>
    <t>Set AL on Carry</t>
  </si>
  <si>
    <t>SAHF</t>
  </si>
  <si>
    <t>SAL</t>
  </si>
  <si>
    <t>1101000woo100mmm</t>
  </si>
  <si>
    <t>Shift Arithmetic Left</t>
  </si>
  <si>
    <t>1101001woo100mmm</t>
  </si>
  <si>
    <t>1100000woo100mmm</t>
  </si>
  <si>
    <t>SAR</t>
  </si>
  <si>
    <t>1101000woo111mmm</t>
  </si>
  <si>
    <t>Shift Arithmetic Right</t>
  </si>
  <si>
    <t>1101001woo111mmm</t>
  </si>
  <si>
    <t>1100000woo111mmm</t>
  </si>
  <si>
    <t>SETcc</t>
  </si>
  <si>
    <t>Reg8</t>
  </si>
  <si>
    <t>000011111001ccccoo000mmm</t>
  </si>
  <si>
    <t>Set Byte on Condition Code</t>
  </si>
  <si>
    <t>Mem8</t>
  </si>
  <si>
    <t>SHL</t>
  </si>
  <si>
    <t>Shift Logic Left</t>
  </si>
  <si>
    <t>SHR</t>
  </si>
  <si>
    <t>1101000woo101mmm</t>
  </si>
  <si>
    <t>Shift Logic Right</t>
  </si>
  <si>
    <t>1101001woo101mmm</t>
  </si>
  <si>
    <t>1100000woo101mmm</t>
  </si>
  <si>
    <t>SBB</t>
  </si>
  <si>
    <t>0001101woorrrmmm</t>
  </si>
  <si>
    <t>Substract Integers with Borrow</t>
  </si>
  <si>
    <t>0001100woorrrmmm</t>
  </si>
  <si>
    <t>0001110w</t>
  </si>
  <si>
    <t>1000001woo011mmm</t>
  </si>
  <si>
    <t>1000000woo011mmm</t>
  </si>
  <si>
    <t>SCASB</t>
  </si>
  <si>
    <t>Compare Byte</t>
  </si>
  <si>
    <t>SCASW</t>
  </si>
  <si>
    <t>Compare Word</t>
  </si>
  <si>
    <t>SCASD</t>
  </si>
  <si>
    <t>Compare Doubleword</t>
  </si>
  <si>
    <t>SGDT</t>
  </si>
  <si>
    <t>0000111100000001oo000mmm</t>
  </si>
  <si>
    <t>Store Global Descriptor Table</t>
  </si>
  <si>
    <t>SHLD</t>
  </si>
  <si>
    <t>0000111110100100oorrrmmm</t>
  </si>
  <si>
    <t>Double Precision Shift Left</t>
  </si>
  <si>
    <t>MemWord,RegWord,Imm8</t>
  </si>
  <si>
    <t>RegWord,RegWord,CL</t>
  </si>
  <si>
    <t>0000111110100101oorrrmmm</t>
  </si>
  <si>
    <t>MemWord,RegWord,CL</t>
  </si>
  <si>
    <t>SHRD</t>
  </si>
  <si>
    <t>0000111110101100oorrrmmm</t>
  </si>
  <si>
    <t>Double Precision Shift Right</t>
  </si>
  <si>
    <t>0000111110101101oorrrmmm</t>
  </si>
  <si>
    <t>SIDT</t>
  </si>
  <si>
    <t>0000111100000001oo001mmm</t>
  </si>
  <si>
    <t>Store Interrupt Descriptor Table</t>
  </si>
  <si>
    <t>SLDT</t>
  </si>
  <si>
    <t>0000111100000000oo000mmm</t>
  </si>
  <si>
    <t>Store Local Descriptor Table Register (LDTR)</t>
  </si>
  <si>
    <t>SMSW</t>
  </si>
  <si>
    <t>0000111100000001oo100mmm</t>
  </si>
  <si>
    <t>Store Machine Status Word</t>
  </si>
  <si>
    <t>STC</t>
  </si>
  <si>
    <t>Set Carry Flag(CF)</t>
  </si>
  <si>
    <t>STD</t>
  </si>
  <si>
    <t>Set Direction Flag(DF)</t>
  </si>
  <si>
    <t>STI</t>
  </si>
  <si>
    <t>Set Interrupt Flag(IF)</t>
  </si>
  <si>
    <t>STOSB</t>
  </si>
  <si>
    <t>Store String Data Byte</t>
  </si>
  <si>
    <t>STOSW</t>
  </si>
  <si>
    <t>Store String Data Word</t>
  </si>
  <si>
    <t>STOSD</t>
  </si>
  <si>
    <t>Store String Data DoubleWord</t>
  </si>
  <si>
    <t>STR</t>
  </si>
  <si>
    <t>0000111100000000oo001mmm</t>
  </si>
  <si>
    <t>Store Task Register</t>
  </si>
  <si>
    <t>SUB</t>
  </si>
  <si>
    <t>0010101woorrrmmm</t>
  </si>
  <si>
    <t>Subtract</t>
  </si>
  <si>
    <t>0010100woorrrmmm</t>
  </si>
  <si>
    <t>0010110w</t>
  </si>
  <si>
    <t>1000001woo101mmm</t>
  </si>
  <si>
    <t>1000000woo101mmm</t>
  </si>
  <si>
    <t>TEST</t>
  </si>
  <si>
    <t>1000010woorrrmmm</t>
  </si>
  <si>
    <t>Test Operands</t>
  </si>
  <si>
    <t>1010100w</t>
  </si>
  <si>
    <t>1111011woo000mmm</t>
  </si>
  <si>
    <t>VERR</t>
  </si>
  <si>
    <t>0000111100000000oo100mmm</t>
  </si>
  <si>
    <t>Verify Read</t>
  </si>
  <si>
    <t>VERW</t>
  </si>
  <si>
    <t>0000111100000000oo101mmm</t>
  </si>
  <si>
    <t>Verify Write</t>
  </si>
  <si>
    <t>WAIT</t>
  </si>
  <si>
    <t>Wait for FPU</t>
  </si>
  <si>
    <t>WBINVD</t>
  </si>
  <si>
    <t>Write Back and Invalidate Data Cache</t>
  </si>
  <si>
    <t>WRMSR</t>
  </si>
  <si>
    <t>Write to Model Specific Register</t>
  </si>
  <si>
    <t>XADD</t>
  </si>
  <si>
    <t>000011111100000woorrrmmm</t>
  </si>
  <si>
    <t>Exchange and Add</t>
  </si>
  <si>
    <t>XCHG</t>
  </si>
  <si>
    <t>AccWord,RegWord</t>
  </si>
  <si>
    <t>10010rrr</t>
  </si>
  <si>
    <t>Exchange</t>
  </si>
  <si>
    <t>RegWord,AccWord</t>
  </si>
  <si>
    <t>1000011woorrrmmm</t>
  </si>
  <si>
    <t>XLAT</t>
  </si>
  <si>
    <t>Translate</t>
  </si>
  <si>
    <t>XOR</t>
  </si>
  <si>
    <t>0011001woorrrmmm</t>
  </si>
  <si>
    <t>Exclusive-OR</t>
  </si>
  <si>
    <t>0011000woorrrmmm</t>
  </si>
  <si>
    <t>0011010w</t>
  </si>
  <si>
    <t>1000001woo110mmm</t>
  </si>
  <si>
    <t>1000000woo110mmm</t>
  </si>
  <si>
    <t>CALL</t>
  </si>
  <si>
    <t>MemFar</t>
  </si>
  <si>
    <t>11111111oo011mmm</t>
  </si>
  <si>
    <t>Call a Procedure</t>
  </si>
  <si>
    <t>Near</t>
  </si>
  <si>
    <t>Far</t>
  </si>
  <si>
    <t>11111111oo010mmm</t>
  </si>
  <si>
    <t>MemNear</t>
  </si>
  <si>
    <t>Jcc</t>
  </si>
  <si>
    <t>Short</t>
  </si>
  <si>
    <t>0111cccc</t>
  </si>
  <si>
    <t>Jump on Some Condition Code</t>
  </si>
  <si>
    <t>000011111000cccc</t>
  </si>
  <si>
    <t>JCXZ</t>
  </si>
  <si>
    <t>JCXE</t>
  </si>
  <si>
    <t>JECXZ</t>
  </si>
  <si>
    <t>JECXE</t>
  </si>
  <si>
    <t>JMP</t>
  </si>
  <si>
    <t>11111111oo101mmm</t>
  </si>
  <si>
    <t>11111111oo100mmm</t>
  </si>
  <si>
    <t>LOOP</t>
  </si>
  <si>
    <t>Loop Control While ECX Counter Not Zero</t>
  </si>
  <si>
    <t>LOOPZ</t>
  </si>
  <si>
    <t>Loop while Zero</t>
  </si>
  <si>
    <t>LOOPE</t>
  </si>
  <si>
    <t>Loop while Equal</t>
  </si>
  <si>
    <t>LOOPNZ</t>
  </si>
  <si>
    <t>Loop while Not Zero</t>
  </si>
  <si>
    <t>LOOPNE</t>
  </si>
  <si>
    <t>Loop while Not Equal</t>
  </si>
  <si>
    <t>LOCK</t>
  </si>
  <si>
    <t>Assert Lock# Signal Prefix</t>
  </si>
  <si>
    <t>REP</t>
  </si>
  <si>
    <t>Repeat Following String Operation</t>
  </si>
  <si>
    <t>REPE</t>
  </si>
  <si>
    <t>Repeat while Equal</t>
  </si>
  <si>
    <t>REPZ</t>
  </si>
  <si>
    <t>Repeat while Zero</t>
  </si>
  <si>
    <t>REPNE</t>
  </si>
  <si>
    <t>Repeat while Not Equal</t>
  </si>
  <si>
    <t>REPNZ</t>
  </si>
  <si>
    <t>Repeat while Not Zero</t>
  </si>
  <si>
    <t>CS segment override prefix</t>
  </si>
  <si>
    <t>DS segment override prefix</t>
  </si>
  <si>
    <t>ES segment override prefix</t>
  </si>
  <si>
    <t>FS:</t>
  </si>
  <si>
    <t>FS segment override prefix</t>
  </si>
  <si>
    <t>GS:</t>
  </si>
  <si>
    <t>GS segment override prefix</t>
  </si>
  <si>
    <t>SS segment override prefix</t>
  </si>
  <si>
    <t>00110111</t>
  </si>
  <si>
    <t>8086</t>
  </si>
  <si>
    <t>11010101</t>
  </si>
  <si>
    <t>1101010100001010</t>
  </si>
  <si>
    <t>11010100</t>
  </si>
  <si>
    <t>1101010000001010</t>
  </si>
  <si>
    <t>00111111</t>
  </si>
  <si>
    <t>80286</t>
  </si>
  <si>
    <t>80186</t>
  </si>
  <si>
    <t>80386</t>
  </si>
  <si>
    <t>80486</t>
  </si>
  <si>
    <t>10011001</t>
  </si>
  <si>
    <t>11111000</t>
  </si>
  <si>
    <t>11111100</t>
  </si>
  <si>
    <t>11111010</t>
  </si>
  <si>
    <t>0000111100000110</t>
  </si>
  <si>
    <t>11110101</t>
  </si>
  <si>
    <t>10100110</t>
  </si>
  <si>
    <t>10100111</t>
  </si>
  <si>
    <t>0000111110100010</t>
  </si>
  <si>
    <t>10011000</t>
  </si>
  <si>
    <t>00100111</t>
  </si>
  <si>
    <t>00101111</t>
  </si>
  <si>
    <t>11001000</t>
  </si>
  <si>
    <t>11110100</t>
  </si>
  <si>
    <t>01101100</t>
  </si>
  <si>
    <t>01101101</t>
  </si>
  <si>
    <t>3</t>
  </si>
  <si>
    <t>11001100</t>
  </si>
  <si>
    <t>11001101</t>
  </si>
  <si>
    <t>11001110</t>
  </si>
  <si>
    <t>0000111100001000</t>
  </si>
  <si>
    <t>11001111</t>
  </si>
  <si>
    <t>10011111</t>
  </si>
  <si>
    <t>11001001</t>
  </si>
  <si>
    <t>10101100</t>
  </si>
  <si>
    <t>10101101</t>
  </si>
  <si>
    <t>10100100</t>
  </si>
  <si>
    <t>10100101</t>
  </si>
  <si>
    <t>10010000</t>
  </si>
  <si>
    <t>01101110</t>
  </si>
  <si>
    <t>01101111</t>
  </si>
  <si>
    <t>01100001</t>
  </si>
  <si>
    <t>10011101</t>
  </si>
  <si>
    <t>01101010</t>
  </si>
  <si>
    <t>01101000</t>
  </si>
  <si>
    <t>01100000</t>
  </si>
  <si>
    <t>10011100</t>
  </si>
  <si>
    <t>0000111100110010</t>
  </si>
  <si>
    <t>11000011</t>
  </si>
  <si>
    <t>11000010</t>
  </si>
  <si>
    <t>11001011</t>
  </si>
  <si>
    <t>11001010</t>
  </si>
  <si>
    <t>0000111100110011</t>
  </si>
  <si>
    <t>0000111110101010</t>
  </si>
  <si>
    <t>11010110</t>
  </si>
  <si>
    <t>10011110</t>
  </si>
  <si>
    <t>10101110</t>
  </si>
  <si>
    <t>10101111</t>
  </si>
  <si>
    <t>11111001</t>
  </si>
  <si>
    <t>11111101</t>
  </si>
  <si>
    <t>11111011</t>
  </si>
  <si>
    <t>10101010</t>
  </si>
  <si>
    <t>10101011</t>
  </si>
  <si>
    <t>10011011</t>
  </si>
  <si>
    <t>0000111100001001</t>
  </si>
  <si>
    <t>0000111100110000</t>
  </si>
  <si>
    <t>11010111</t>
  </si>
  <si>
    <t>11101000</t>
  </si>
  <si>
    <t>10011010</t>
  </si>
  <si>
    <t>11100011</t>
  </si>
  <si>
    <t>11101011</t>
  </si>
  <si>
    <t>11101001</t>
  </si>
  <si>
    <t>11101010</t>
  </si>
  <si>
    <t>11100010</t>
  </si>
  <si>
    <t>11100001</t>
  </si>
  <si>
    <t>11100000</t>
  </si>
  <si>
    <t>11110000</t>
  </si>
  <si>
    <t>11110011</t>
  </si>
  <si>
    <t>11110010</t>
  </si>
  <si>
    <t>00101110</t>
  </si>
  <si>
    <t>00111110</t>
  </si>
  <si>
    <t>00100110</t>
  </si>
  <si>
    <t>01100100</t>
  </si>
  <si>
    <t>01100101</t>
  </si>
  <si>
    <t>00110110</t>
  </si>
  <si>
    <t>LEN</t>
    <phoneticPr fontId="1"/>
  </si>
  <si>
    <t>0000111110110010oorrrmmm</t>
    <phoneticPr fontId="1"/>
  </si>
  <si>
    <t>0000111110110101oorrrmmm</t>
    <phoneticPr fontId="1"/>
  </si>
  <si>
    <t>0000111110110100oorrrmmm</t>
    <phoneticPr fontId="1"/>
  </si>
  <si>
    <t>11000100oorrrmmm</t>
    <phoneticPr fontId="1"/>
  </si>
  <si>
    <t>11000101oorrrmmm</t>
    <phoneticPr fontId="1"/>
  </si>
  <si>
    <t>01100010oorrrmmm</t>
    <phoneticPr fontId="1"/>
  </si>
  <si>
    <t>11100011</t>
    <phoneticPr fontId="1"/>
  </si>
  <si>
    <t>10101011</t>
    <phoneticPr fontId="1"/>
  </si>
  <si>
    <t>10101111</t>
    <phoneticPr fontId="1"/>
  </si>
  <si>
    <t>10011100</t>
    <phoneticPr fontId="1"/>
  </si>
  <si>
    <t>01100000</t>
    <phoneticPr fontId="1"/>
  </si>
  <si>
    <t>01101000</t>
    <phoneticPr fontId="1"/>
  </si>
  <si>
    <t>10011101</t>
    <phoneticPr fontId="1"/>
  </si>
  <si>
    <t>01100001</t>
    <phoneticPr fontId="1"/>
  </si>
  <si>
    <t>01101111</t>
    <phoneticPr fontId="1"/>
  </si>
  <si>
    <t>10100101</t>
    <phoneticPr fontId="1"/>
  </si>
  <si>
    <t>10101101</t>
    <phoneticPr fontId="1"/>
  </si>
  <si>
    <t>11001111</t>
    <phoneticPr fontId="1"/>
  </si>
  <si>
    <t>01101101</t>
    <phoneticPr fontId="1"/>
  </si>
  <si>
    <t>10011000</t>
    <phoneticPr fontId="1"/>
  </si>
  <si>
    <t>10100111</t>
    <phoneticPr fontId="1"/>
  </si>
  <si>
    <t>10011001</t>
    <phoneticPr fontId="1"/>
  </si>
  <si>
    <t>LEFT8</t>
    <phoneticPr fontId="1"/>
  </si>
  <si>
    <t>C:\Users\DBJ\git\hos\dasm\one\100.asm(1): 00000000  64                fs</t>
  </si>
  <si>
    <t>C:\Users\DBJ\git\hos\dasm\one\101.asm(1): 00000000  65                gs</t>
  </si>
  <si>
    <t>C:\Users\DBJ\git\hos\dasm\one\102.asm(1): 00000000  66                o32</t>
  </si>
  <si>
    <t>C:\Users\DBJ\git\hos\dasm\one\103.asm(1): 00000000  67                a32</t>
  </si>
  <si>
    <t>C:\Users\DBJ\git\hos\dasm\one\108.asm(1): 00000000  6C                insb</t>
  </si>
  <si>
    <t>C:\Users\DBJ\git\hos\dasm\one\109.asm(1): 00000000  6D                insw</t>
  </si>
  <si>
    <t>C:\Users\DBJ\git\hos\dasm\one\110.asm(1): 00000000  6E                outsb</t>
  </si>
  <si>
    <t>C:\Users\DBJ\git\hos\dasm\one\111.asm(1): 00000000  6F                outsw</t>
  </si>
  <si>
    <t>C:\Users\DBJ\git\hos\dasm\one\14.asm(1): 00000000  0E                push cs</t>
  </si>
  <si>
    <t>C:\Users\DBJ\git\hos\dasm\one\144.asm(1): 00000000  90                nop</t>
  </si>
  <si>
    <t>C:\Users\DBJ\git\hos\dasm\one\145.asm(1): 00000000  91                xchg ax,cx</t>
  </si>
  <si>
    <t>C:\Users\DBJ\git\hos\dasm\one\146.asm(1): 00000000  92                xchg ax,dx</t>
  </si>
  <si>
    <t>C:\Users\DBJ\git\hos\dasm\one\147.asm(1): 00000000  93                xchg ax,bx</t>
  </si>
  <si>
    <t>C:\Users\DBJ\git\hos\dasm\one\148.asm(1): 00000000  94                xchg ax,sp</t>
  </si>
  <si>
    <t>C:\Users\DBJ\git\hos\dasm\one\149.asm(1): 00000000  95                xchg ax,bp</t>
  </si>
  <si>
    <t>C:\Users\DBJ\git\hos\dasm\one\150.asm(1): 00000000  96                xchg ax,si</t>
  </si>
  <si>
    <t>C:\Users\DBJ\git\hos\dasm\one\151.asm(1): 00000000  97                xchg ax,di</t>
  </si>
  <si>
    <t>C:\Users\DBJ\git\hos\dasm\one\152.asm(1): 00000000  98                cbw</t>
  </si>
  <si>
    <t>C:\Users\DBJ\git\hos\dasm\one\153.asm(1): 00000000  99                cwd</t>
  </si>
  <si>
    <t>C:\Users\DBJ\git\hos\dasm\one\155.asm(1): 00000000  9B                wait</t>
  </si>
  <si>
    <t>C:\Users\DBJ\git\hos\dasm\one\156.asm(1): 00000000  9C                pushfw</t>
  </si>
  <si>
    <t>C:\Users\DBJ\git\hos\dasm\one\157.asm(1): 00000000  9D                popfw</t>
  </si>
  <si>
    <t>C:\Users\DBJ\git\hos\dasm\one\158.asm(1): 00000000  9E                sahf</t>
  </si>
  <si>
    <t>C:\Users\DBJ\git\hos\dasm\one\159.asm(1): 00000000  9F                lahf</t>
  </si>
  <si>
    <t>C:\Users\DBJ\git\hos\dasm\one\164.asm(1): 00000000  A4                movsb</t>
  </si>
  <si>
    <t>C:\Users\DBJ\git\hos\dasm\one\165.asm(1): 00000000  A5                movsw</t>
  </si>
  <si>
    <t>C:\Users\DBJ\git\hos\dasm\one\166.asm(1): 00000000  A6                cmpsb</t>
  </si>
  <si>
    <t>C:\Users\DBJ\git\hos\dasm\one\167.asm(1): 00000000  A7                cmpsw</t>
  </si>
  <si>
    <t>C:\Users\DBJ\git\hos\dasm\one\170.asm(1): 00000000  AA                stosb</t>
  </si>
  <si>
    <t>C:\Users\DBJ\git\hos\dasm\one\171.asm(1): 00000000  AB                stosw</t>
  </si>
  <si>
    <t>C:\Users\DBJ\git\hos\dasm\one\172.asm(1): 00000000  AC                lodsb</t>
  </si>
  <si>
    <t>C:\Users\DBJ\git\hos\dasm\one\173.asm(1): 00000000  AD                lodsw</t>
  </si>
  <si>
    <t>C:\Users\DBJ\git\hos\dasm\one\174.asm(1): 00000000  AE                scasb</t>
  </si>
  <si>
    <t>C:\Users\DBJ\git\hos\dasm\one\175.asm(1): 00000000  AF                scasw</t>
  </si>
  <si>
    <t>C:\Users\DBJ\git\hos\dasm\one\195.asm(1): 00000000  C3                ret</t>
  </si>
  <si>
    <t>C:\Users\DBJ\git\hos\dasm\one\201.asm(1): 00000000  C9                leave</t>
  </si>
  <si>
    <t>C:\Users\DBJ\git\hos\dasm\one\203.asm(1): 00000000  CB                retf</t>
  </si>
  <si>
    <t>C:\Users\DBJ\git\hos\dasm\one\204.asm(1): 00000000  CC                int3</t>
  </si>
  <si>
    <t>C:\Users\DBJ\git\hos\dasm\one\206.asm(1): 00000000  CE                into</t>
  </si>
  <si>
    <t>C:\Users\DBJ\git\hos\dasm\one\207.asm(1): 00000000  CF                iretw</t>
  </si>
  <si>
    <t>C:\Users\DBJ\git\hos\dasm\one\214.asm(1): 00000000  D6                salc</t>
  </si>
  <si>
    <t>C:\Users\DBJ\git\hos\dasm\one\215.asm(1): 00000000  D7                xlatb</t>
  </si>
  <si>
    <t>C:\Users\DBJ\git\hos\dasm\one\22.asm(1): 00000000  16                push ss</t>
  </si>
  <si>
    <t>C:\Users\DBJ\git\hos\dasm\one\23.asm(1): 00000000  17                pop ss</t>
  </si>
  <si>
    <t>C:\Users\DBJ\git\hos\dasm\one\236.asm(1): 00000000  EC                in al,dx</t>
  </si>
  <si>
    <t>C:\Users\DBJ\git\hos\dasm\one\237.asm(1): 00000000  ED                in ax,dx</t>
  </si>
  <si>
    <t>C:\Users\DBJ\git\hos\dasm\one\238.asm(1): 00000000  EE                out dx,al</t>
  </si>
  <si>
    <t>C:\Users\DBJ\git\hos\dasm\one\239.asm(1): 00000000  EF                out dx,ax</t>
  </si>
  <si>
    <t>C:\Users\DBJ\git\hos\dasm\one\240.asm(1): 00000000  F0                lock</t>
  </si>
  <si>
    <t>C:\Users\DBJ\git\hos\dasm\one\241.asm(1): 00000000  F1                int1</t>
  </si>
  <si>
    <t>C:\Users\DBJ\git\hos\dasm\one\242.asm(1): 00000000  F2                repne</t>
  </si>
  <si>
    <t>C:\Users\DBJ\git\hos\dasm\one\243.asm(1): 00000000  F3                rep</t>
  </si>
  <si>
    <t>C:\Users\DBJ\git\hos\dasm\one\244.asm(1): 00000000  F4                hlt</t>
  </si>
  <si>
    <t>C:\Users\DBJ\git\hos\dasm\one\245.asm(1): 00000000  F5                cmc</t>
  </si>
  <si>
    <t>C:\Users\DBJ\git\hos\dasm\one\248.asm(1): 00000000  F8                clc</t>
  </si>
  <si>
    <t>C:\Users\DBJ\git\hos\dasm\one\249.asm(1): 00000000  F9                stc</t>
  </si>
  <si>
    <t>C:\Users\DBJ\git\hos\dasm\one\250.asm(1): 00000000  FA                cli</t>
  </si>
  <si>
    <t>C:\Users\DBJ\git\hos\dasm\one\251.asm(1): 00000000  FB                sti</t>
  </si>
  <si>
    <t>C:\Users\DBJ\git\hos\dasm\one\252.asm(1): 00000000  FC                cld</t>
  </si>
  <si>
    <t>C:\Users\DBJ\git\hos\dasm\one\253.asm(1): 00000000  FD                std</t>
  </si>
  <si>
    <t>C:\Users\DBJ\git\hos\dasm\one\30.asm(1): 00000000  1E                push ds</t>
  </si>
  <si>
    <t>C:\Users\DBJ\git\hos\dasm\one\31.asm(1): 00000000  1F                pop ds</t>
  </si>
  <si>
    <t>C:\Users\DBJ\git\hos\dasm\one\38.asm(1): 00000000  26                es</t>
  </si>
  <si>
    <t>C:\Users\DBJ\git\hos\dasm\one\39.asm(1): 00000000  27                daa</t>
  </si>
  <si>
    <t>C:\Users\DBJ\git\hos\dasm\one\46.asm(1): 00000000  2E                cs</t>
  </si>
  <si>
    <t>C:\Users\DBJ\git\hos\dasm\one\47.asm(1): 00000000  2F                das</t>
  </si>
  <si>
    <t>C:\Users\DBJ\git\hos\dasm\one\54.asm(1): 00000000  36                ss</t>
  </si>
  <si>
    <t>C:\Users\DBJ\git\hos\dasm\one\55.asm(1): 00000000  37                aaa</t>
  </si>
  <si>
    <t>C:\Users\DBJ\git\hos\dasm\one\6.asm(1): 00000000  06                push es</t>
  </si>
  <si>
    <t>C:\Users\DBJ\git\hos\dasm\one\62.asm(1): 00000000  3E                ss</t>
  </si>
  <si>
    <t>C:\Users\DBJ\git\hos\dasm\one\63.asm(1): 00000000  3F                aas</t>
  </si>
  <si>
    <t>C:\Users\DBJ\git\hos\dasm\one\64.asm(1): 00000000  40                inc ax</t>
  </si>
  <si>
    <t>C:\Users\DBJ\git\hos\dasm\one\65.asm(1): 00000000  41                inc cx</t>
  </si>
  <si>
    <t>C:\Users\DBJ\git\hos\dasm\one\66.asm(1): 00000000  42                inc dx</t>
  </si>
  <si>
    <t>C:\Users\DBJ\git\hos\dasm\one\67.asm(1): 00000000  43                inc bx</t>
  </si>
  <si>
    <t>C:\Users\DBJ\git\hos\dasm\one\68.asm(1): 00000000  44                inc sp</t>
  </si>
  <si>
    <t>C:\Users\DBJ\git\hos\dasm\one\69.asm(1): 00000000  45                inc bp</t>
  </si>
  <si>
    <t>C:\Users\DBJ\git\hos\dasm\one\7.asm(1): 00000000  07                pop es</t>
  </si>
  <si>
    <t>C:\Users\DBJ\git\hos\dasm\one\70.asm(1): 00000000  46                inc si</t>
  </si>
  <si>
    <t>C:\Users\DBJ\git\hos\dasm\one\71.asm(1): 00000000  47                inc di</t>
  </si>
  <si>
    <t>C:\Users\DBJ\git\hos\dasm\one\72.asm(1): 00000000  48                dec ax</t>
  </si>
  <si>
    <t>C:\Users\DBJ\git\hos\dasm\one\73.asm(1): 00000000  49                dec cx</t>
  </si>
  <si>
    <t>C:\Users\DBJ\git\hos\dasm\one\74.asm(1): 00000000  4A                dec dx</t>
  </si>
  <si>
    <t>C:\Users\DBJ\git\hos\dasm\one\75.asm(1): 00000000  4B                dec bx</t>
  </si>
  <si>
    <t>C:\Users\DBJ\git\hos\dasm\one\76.asm(1): 00000000  4C                dec sp</t>
  </si>
  <si>
    <t>C:\Users\DBJ\git\hos\dasm\one\77.asm(1): 00000000  4D                dec bp</t>
  </si>
  <si>
    <t>C:\Users\DBJ\git\hos\dasm\one\78.asm(1): 00000000  4E                dec si</t>
  </si>
  <si>
    <t>C:\Users\DBJ\git\hos\dasm\one\79.asm(1): 00000000  4F                dec di</t>
  </si>
  <si>
    <t>C:\Users\DBJ\git\hos\dasm\one\80.asm(1): 00000000  50                push ax</t>
  </si>
  <si>
    <t>C:\Users\DBJ\git\hos\dasm\one\81.asm(1): 00000000  51                push cx</t>
  </si>
  <si>
    <t>C:\Users\DBJ\git\hos\dasm\one\82.asm(1): 00000000  52                push dx</t>
  </si>
  <si>
    <t>C:\Users\DBJ\git\hos\dasm\one\83.asm(1): 00000000  53                push bx</t>
  </si>
  <si>
    <t>C:\Users\DBJ\git\hos\dasm\one\84.asm(1): 00000000  54                push sp</t>
  </si>
  <si>
    <t>C:\Users\DBJ\git\hos\dasm\one\85.asm(1): 00000000  55                push bp</t>
  </si>
  <si>
    <t>C:\Users\DBJ\git\hos\dasm\one\86.asm(1): 00000000  56                push si</t>
  </si>
  <si>
    <t>C:\Users\DBJ\git\hos\dasm\one\87.asm(1): 00000000  57                push di</t>
  </si>
  <si>
    <t>C:\Users\DBJ\git\hos\dasm\one\88.asm(1): 00000000  58                pop ax</t>
  </si>
  <si>
    <t>C:\Users\DBJ\git\hos\dasm\one\89.asm(1): 00000000  59                pop cx</t>
  </si>
  <si>
    <t>C:\Users\DBJ\git\hos\dasm\one\90.asm(1): 00000000  5A                pop dx</t>
  </si>
  <si>
    <t>C:\Users\DBJ\git\hos\dasm\one\91.asm(1): 00000000  5B                pop bx</t>
  </si>
  <si>
    <t>C:\Users\DBJ\git\hos\dasm\one\92.asm(1): 00000000  5C                pop sp</t>
  </si>
  <si>
    <t>C:\Users\DBJ\git\hos\dasm\one\93.asm(1): 00000000  5D                pop bp</t>
  </si>
  <si>
    <t>C:\Users\DBJ\git\hos\dasm\one\94.asm(1): 00000000  5E                pop si</t>
  </si>
  <si>
    <t>C:\Users\DBJ\git\hos\dasm\one\95.asm(1): 00000000  5F                pop di</t>
  </si>
  <si>
    <t>C:\Users\DBJ\git\hos\dasm\one\96.asm(1): 00000000  60                pushaw</t>
  </si>
  <si>
    <t>C:\Users\DBJ\git\hos\dasm\one\97.asm(1): 00000000  61                popaw</t>
  </si>
  <si>
    <t>C:\Users\DBJ\git\hos\dasm\one\100.asm</t>
  </si>
  <si>
    <t>fs</t>
  </si>
  <si>
    <t>C:\Users\DBJ\git\hos\dasm\one\101.asm</t>
  </si>
  <si>
    <t>gs</t>
  </si>
  <si>
    <t>C:\Users\DBJ\git\hos\dasm\one\102.asm</t>
  </si>
  <si>
    <t>o32</t>
  </si>
  <si>
    <t>C:\Users\DBJ\git\hos\dasm\one\103.asm</t>
  </si>
  <si>
    <t>a32</t>
  </si>
  <si>
    <t>C:\Users\DBJ\git\hos\dasm\one\108.asm</t>
  </si>
  <si>
    <t>6C</t>
  </si>
  <si>
    <t>insb</t>
  </si>
  <si>
    <t>C:\Users\DBJ\git\hos\dasm\one\109.asm</t>
  </si>
  <si>
    <t>6D</t>
  </si>
  <si>
    <t>insw</t>
  </si>
  <si>
    <t>C:\Users\DBJ\git\hos\dasm\one\110.asm</t>
  </si>
  <si>
    <t>6E</t>
  </si>
  <si>
    <t>outsb</t>
  </si>
  <si>
    <t>C:\Users\DBJ\git\hos\dasm\one\111.asm</t>
  </si>
  <si>
    <t>6F</t>
  </si>
  <si>
    <t>outsw</t>
  </si>
  <si>
    <t>C:\Users\DBJ\git\hos\dasm\one\14.asm</t>
  </si>
  <si>
    <t>0E</t>
  </si>
  <si>
    <t>push cs</t>
  </si>
  <si>
    <t>C:\Users\DBJ\git\hos\dasm\one\144.asm</t>
  </si>
  <si>
    <t>nop</t>
  </si>
  <si>
    <t>C:\Users\DBJ\git\hos\dasm\one\145.asm</t>
  </si>
  <si>
    <t>xchg ax,cx</t>
  </si>
  <si>
    <t>C:\Users\DBJ\git\hos\dasm\one\146.asm</t>
  </si>
  <si>
    <t>xchg ax,dx</t>
  </si>
  <si>
    <t>C:\Users\DBJ\git\hos\dasm\one\147.asm</t>
  </si>
  <si>
    <t>xchg ax,bx</t>
  </si>
  <si>
    <t>C:\Users\DBJ\git\hos\dasm\one\148.asm</t>
  </si>
  <si>
    <t>xchg ax,sp</t>
  </si>
  <si>
    <t>C:\Users\DBJ\git\hos\dasm\one\149.asm</t>
  </si>
  <si>
    <t>xchg ax,bp</t>
  </si>
  <si>
    <t>C:\Users\DBJ\git\hos\dasm\one\150.asm</t>
  </si>
  <si>
    <t>xchg ax,si</t>
  </si>
  <si>
    <t>C:\Users\DBJ\git\hos\dasm\one\151.asm</t>
  </si>
  <si>
    <t>xchg ax,di</t>
  </si>
  <si>
    <t>C:\Users\DBJ\git\hos\dasm\one\152.asm</t>
  </si>
  <si>
    <t>cbw</t>
  </si>
  <si>
    <t>C:\Users\DBJ\git\hos\dasm\one\153.asm</t>
  </si>
  <si>
    <t>cwd</t>
  </si>
  <si>
    <t>C:\Users\DBJ\git\hos\dasm\one\155.asm</t>
  </si>
  <si>
    <t>9B</t>
  </si>
  <si>
    <t>wait</t>
  </si>
  <si>
    <t>C:\Users\DBJ\git\hos\dasm\one\156.asm</t>
  </si>
  <si>
    <t>9C</t>
  </si>
  <si>
    <t>pushfw</t>
  </si>
  <si>
    <t>C:\Users\DBJ\git\hos\dasm\one\157.asm</t>
  </si>
  <si>
    <t>9D</t>
  </si>
  <si>
    <t>popfw</t>
  </si>
  <si>
    <t>C:\Users\DBJ\git\hos\dasm\one\158.asm</t>
  </si>
  <si>
    <t>9E</t>
  </si>
  <si>
    <t>sahf</t>
  </si>
  <si>
    <t>C:\Users\DBJ\git\hos\dasm\one\159.asm</t>
  </si>
  <si>
    <t>9F</t>
  </si>
  <si>
    <t>lahf</t>
  </si>
  <si>
    <t>C:\Users\DBJ\git\hos\dasm\one\164.asm</t>
  </si>
  <si>
    <t>A4</t>
  </si>
  <si>
    <t>movsb</t>
  </si>
  <si>
    <t>C:\Users\DBJ\git\hos\dasm\one\165.asm</t>
  </si>
  <si>
    <t>A5</t>
  </si>
  <si>
    <t>movsw</t>
  </si>
  <si>
    <t>C:\Users\DBJ\git\hos\dasm\one\166.asm</t>
  </si>
  <si>
    <t>A6</t>
  </si>
  <si>
    <t>cmpsb</t>
  </si>
  <si>
    <t>C:\Users\DBJ\git\hos\dasm\one\167.asm</t>
  </si>
  <si>
    <t>A7</t>
  </si>
  <si>
    <t>cmpsw</t>
  </si>
  <si>
    <t>C:\Users\DBJ\git\hos\dasm\one\170.asm</t>
  </si>
  <si>
    <t>AA</t>
  </si>
  <si>
    <t>stosb</t>
  </si>
  <si>
    <t>C:\Users\DBJ\git\hos\dasm\one\171.asm</t>
  </si>
  <si>
    <t>AB</t>
  </si>
  <si>
    <t>stosw</t>
  </si>
  <si>
    <t>C:\Users\DBJ\git\hos\dasm\one\172.asm</t>
  </si>
  <si>
    <t>AC</t>
  </si>
  <si>
    <t>lodsb</t>
  </si>
  <si>
    <t>C:\Users\DBJ\git\hos\dasm\one\173.asm</t>
  </si>
  <si>
    <t>AD</t>
  </si>
  <si>
    <t>lodsw</t>
  </si>
  <si>
    <t>C:\Users\DBJ\git\hos\dasm\one\174.asm</t>
  </si>
  <si>
    <t>AE</t>
  </si>
  <si>
    <t>scasb</t>
  </si>
  <si>
    <t>C:\Users\DBJ\git\hos\dasm\one\175.asm</t>
  </si>
  <si>
    <t>AF</t>
  </si>
  <si>
    <t>scasw</t>
  </si>
  <si>
    <t>C:\Users\DBJ\git\hos\dasm\one\195.asm</t>
  </si>
  <si>
    <t>C3</t>
  </si>
  <si>
    <t>ret</t>
  </si>
  <si>
    <t>C:\Users\DBJ\git\hos\dasm\one\201.asm</t>
  </si>
  <si>
    <t>C9</t>
  </si>
  <si>
    <t>leave</t>
  </si>
  <si>
    <t>C:\Users\DBJ\git\hos\dasm\one\203.asm</t>
  </si>
  <si>
    <t>CB</t>
  </si>
  <si>
    <t>retf</t>
  </si>
  <si>
    <t>C:\Users\DBJ\git\hos\dasm\one\204.asm</t>
  </si>
  <si>
    <t>CC</t>
  </si>
  <si>
    <t>int3</t>
  </si>
  <si>
    <t>C:\Users\DBJ\git\hos\dasm\one\206.asm</t>
  </si>
  <si>
    <t>CE</t>
  </si>
  <si>
    <t>into</t>
  </si>
  <si>
    <t>C:\Users\DBJ\git\hos\dasm\one\207.asm</t>
  </si>
  <si>
    <t>CF</t>
  </si>
  <si>
    <t>iretw</t>
  </si>
  <si>
    <t>C:\Users\DBJ\git\hos\dasm\one\214.asm</t>
  </si>
  <si>
    <t>D6</t>
  </si>
  <si>
    <t>salc</t>
  </si>
  <si>
    <t>C:\Users\DBJ\git\hos\dasm\one\215.asm</t>
  </si>
  <si>
    <t>D7</t>
  </si>
  <si>
    <t>xlatb</t>
  </si>
  <si>
    <t>C:\Users\DBJ\git\hos\dasm\one\22.asm</t>
  </si>
  <si>
    <t>push ss</t>
  </si>
  <si>
    <t>C:\Users\DBJ\git\hos\dasm\one\23.asm</t>
  </si>
  <si>
    <t>pop ss</t>
  </si>
  <si>
    <t>C:\Users\DBJ\git\hos\dasm\one\236.asm</t>
  </si>
  <si>
    <t>EC</t>
  </si>
  <si>
    <t>in al,dx</t>
  </si>
  <si>
    <t>C:\Users\DBJ\git\hos\dasm\one\237.asm</t>
  </si>
  <si>
    <t>ED</t>
  </si>
  <si>
    <t>in ax,dx</t>
  </si>
  <si>
    <t>C:\Users\DBJ\git\hos\dasm\one\238.asm</t>
  </si>
  <si>
    <t>EE</t>
  </si>
  <si>
    <t>out dx,al</t>
  </si>
  <si>
    <t>C:\Users\DBJ\git\hos\dasm\one\239.asm</t>
  </si>
  <si>
    <t>EF</t>
  </si>
  <si>
    <t>out dx,ax</t>
  </si>
  <si>
    <t>C:\Users\DBJ\git\hos\dasm\one\240.asm</t>
  </si>
  <si>
    <t>F0</t>
  </si>
  <si>
    <t>lock</t>
  </si>
  <si>
    <t>C:\Users\DBJ\git\hos\dasm\one\241.asm</t>
  </si>
  <si>
    <t>F1</t>
  </si>
  <si>
    <t>int1</t>
  </si>
  <si>
    <t>C:\Users\DBJ\git\hos\dasm\one\242.asm</t>
  </si>
  <si>
    <t>F2</t>
  </si>
  <si>
    <t>repne</t>
  </si>
  <si>
    <t>C:\Users\DBJ\git\hos\dasm\one\243.asm</t>
  </si>
  <si>
    <t>F3</t>
  </si>
  <si>
    <t>rep</t>
  </si>
  <si>
    <t>C:\Users\DBJ\git\hos\dasm\one\244.asm</t>
  </si>
  <si>
    <t>F4</t>
  </si>
  <si>
    <t>hlt</t>
  </si>
  <si>
    <t>C:\Users\DBJ\git\hos\dasm\one\245.asm</t>
  </si>
  <si>
    <t>F5</t>
  </si>
  <si>
    <t>cmc</t>
  </si>
  <si>
    <t>C:\Users\DBJ\git\hos\dasm\one\248.asm</t>
  </si>
  <si>
    <t>F8</t>
  </si>
  <si>
    <t>clc</t>
  </si>
  <si>
    <t>C:\Users\DBJ\git\hos\dasm\one\249.asm</t>
  </si>
  <si>
    <t>F9</t>
  </si>
  <si>
    <t>stc</t>
  </si>
  <si>
    <t>C:\Users\DBJ\git\hos\dasm\one\250.asm</t>
  </si>
  <si>
    <t>FA</t>
  </si>
  <si>
    <t>cli</t>
  </si>
  <si>
    <t>C:\Users\DBJ\git\hos\dasm\one\251.asm</t>
  </si>
  <si>
    <t>FB</t>
  </si>
  <si>
    <t>sti</t>
  </si>
  <si>
    <t>C:\Users\DBJ\git\hos\dasm\one\252.asm</t>
  </si>
  <si>
    <t>FC</t>
  </si>
  <si>
    <t>cld</t>
  </si>
  <si>
    <t>C:\Users\DBJ\git\hos\dasm\one\253.asm</t>
  </si>
  <si>
    <t>FD</t>
  </si>
  <si>
    <t>std</t>
  </si>
  <si>
    <t>C:\Users\DBJ\git\hos\dasm\one\30.asm</t>
  </si>
  <si>
    <t>1E</t>
  </si>
  <si>
    <t>push ds</t>
  </si>
  <si>
    <t>C:\Users\DBJ\git\hos\dasm\one\31.asm</t>
  </si>
  <si>
    <t>1F</t>
  </si>
  <si>
    <t>pop ds</t>
  </si>
  <si>
    <t>C:\Users\DBJ\git\hos\dasm\one\38.asm</t>
  </si>
  <si>
    <t>es</t>
  </si>
  <si>
    <t>C:\Users\DBJ\git\hos\dasm\one\39.asm</t>
  </si>
  <si>
    <t>daa</t>
  </si>
  <si>
    <t>C:\Users\DBJ\git\hos\dasm\one\46.asm</t>
  </si>
  <si>
    <t>2E</t>
  </si>
  <si>
    <t>cs</t>
  </si>
  <si>
    <t>C:\Users\DBJ\git\hos\dasm\one\47.asm</t>
  </si>
  <si>
    <t>2F</t>
  </si>
  <si>
    <t>das</t>
  </si>
  <si>
    <t>C:\Users\DBJ\git\hos\dasm\one\54.asm</t>
  </si>
  <si>
    <t>ss</t>
  </si>
  <si>
    <t>C:\Users\DBJ\git\hos\dasm\one\55.asm</t>
  </si>
  <si>
    <t>aaa</t>
  </si>
  <si>
    <t>C:\Users\DBJ\git\hos\dasm\one\6.asm</t>
  </si>
  <si>
    <t>push es</t>
  </si>
  <si>
    <t>C:\Users\DBJ\git\hos\dasm\one\62.asm</t>
  </si>
  <si>
    <t>3E</t>
  </si>
  <si>
    <t>C:\Users\DBJ\git\hos\dasm\one\63.asm</t>
  </si>
  <si>
    <t>3F</t>
  </si>
  <si>
    <t>aas</t>
  </si>
  <si>
    <t>C:\Users\DBJ\git\hos\dasm\one\64.asm</t>
  </si>
  <si>
    <t>inc ax</t>
  </si>
  <si>
    <t>C:\Users\DBJ\git\hos\dasm\one\65.asm</t>
  </si>
  <si>
    <t>inc cx</t>
  </si>
  <si>
    <t>C:\Users\DBJ\git\hos\dasm\one\66.asm</t>
  </si>
  <si>
    <t>inc dx</t>
  </si>
  <si>
    <t>C:\Users\DBJ\git\hos\dasm\one\67.asm</t>
  </si>
  <si>
    <t>inc bx</t>
  </si>
  <si>
    <t>C:\Users\DBJ\git\hos\dasm\one\68.asm</t>
  </si>
  <si>
    <t>inc sp</t>
  </si>
  <si>
    <t>C:\Users\DBJ\git\hos\dasm\one\69.asm</t>
  </si>
  <si>
    <t>inc bp</t>
  </si>
  <si>
    <t>C:\Users\DBJ\git\hos\dasm\one\7.asm</t>
  </si>
  <si>
    <t>pop es</t>
  </si>
  <si>
    <t>C:\Users\DBJ\git\hos\dasm\one\70.asm</t>
  </si>
  <si>
    <t>inc si</t>
  </si>
  <si>
    <t>C:\Users\DBJ\git\hos\dasm\one\71.asm</t>
  </si>
  <si>
    <t>inc di</t>
  </si>
  <si>
    <t>C:\Users\DBJ\git\hos\dasm\one\72.asm</t>
  </si>
  <si>
    <t>dec ax</t>
  </si>
  <si>
    <t>C:\Users\DBJ\git\hos\dasm\one\73.asm</t>
  </si>
  <si>
    <t>dec cx</t>
  </si>
  <si>
    <t>C:\Users\DBJ\git\hos\dasm\one\74.asm</t>
  </si>
  <si>
    <t>4A</t>
  </si>
  <si>
    <t>dec dx</t>
  </si>
  <si>
    <t>C:\Users\DBJ\git\hos\dasm\one\75.asm</t>
  </si>
  <si>
    <t>4B</t>
  </si>
  <si>
    <t>dec bx</t>
  </si>
  <si>
    <t>C:\Users\DBJ\git\hos\dasm\one\76.asm</t>
  </si>
  <si>
    <t>4C</t>
  </si>
  <si>
    <t>dec sp</t>
  </si>
  <si>
    <t>C:\Users\DBJ\git\hos\dasm\one\77.asm</t>
  </si>
  <si>
    <t>4D</t>
  </si>
  <si>
    <t>dec bp</t>
  </si>
  <si>
    <t>C:\Users\DBJ\git\hos\dasm\one\78.asm</t>
  </si>
  <si>
    <t>4E</t>
  </si>
  <si>
    <t>dec si</t>
  </si>
  <si>
    <t>C:\Users\DBJ\git\hos\dasm\one\79.asm</t>
  </si>
  <si>
    <t>4F</t>
  </si>
  <si>
    <t>dec di</t>
  </si>
  <si>
    <t>C:\Users\DBJ\git\hos\dasm\one\80.asm</t>
  </si>
  <si>
    <t>push ax</t>
  </si>
  <si>
    <t>C:\Users\DBJ\git\hos\dasm\one\81.asm</t>
  </si>
  <si>
    <t>push cx</t>
  </si>
  <si>
    <t>C:\Users\DBJ\git\hos\dasm\one\82.asm</t>
  </si>
  <si>
    <t>push dx</t>
  </si>
  <si>
    <t>C:\Users\DBJ\git\hos\dasm\one\83.asm</t>
  </si>
  <si>
    <t>push bx</t>
  </si>
  <si>
    <t>C:\Users\DBJ\git\hos\dasm\one\84.asm</t>
  </si>
  <si>
    <t>push sp</t>
  </si>
  <si>
    <t>C:\Users\DBJ\git\hos\dasm\one\85.asm</t>
  </si>
  <si>
    <t>push bp</t>
  </si>
  <si>
    <t>C:\Users\DBJ\git\hos\dasm\one\86.asm</t>
  </si>
  <si>
    <t>push si</t>
  </si>
  <si>
    <t>C:\Users\DBJ\git\hos\dasm\one\87.asm</t>
  </si>
  <si>
    <t>push di</t>
  </si>
  <si>
    <t>C:\Users\DBJ\git\hos\dasm\one\88.asm</t>
  </si>
  <si>
    <t>pop ax</t>
  </si>
  <si>
    <t>C:\Users\DBJ\git\hos\dasm\one\89.asm</t>
  </si>
  <si>
    <t>pop cx</t>
  </si>
  <si>
    <t>C:\Users\DBJ\git\hos\dasm\one\90.asm</t>
  </si>
  <si>
    <t>5A</t>
  </si>
  <si>
    <t>pop dx</t>
  </si>
  <si>
    <t>C:\Users\DBJ\git\hos\dasm\one\91.asm</t>
  </si>
  <si>
    <t>5B</t>
  </si>
  <si>
    <t>pop bx</t>
  </si>
  <si>
    <t>C:\Users\DBJ\git\hos\dasm\one\92.asm</t>
  </si>
  <si>
    <t>5C</t>
  </si>
  <si>
    <t>pop sp</t>
  </si>
  <si>
    <t>C:\Users\DBJ\git\hos\dasm\one\93.asm</t>
  </si>
  <si>
    <t>5D</t>
  </si>
  <si>
    <t>pop bp</t>
  </si>
  <si>
    <t>C:\Users\DBJ\git\hos\dasm\one\94.asm</t>
  </si>
  <si>
    <t>5E</t>
  </si>
  <si>
    <t>pop si</t>
  </si>
  <si>
    <t>C:\Users\DBJ\git\hos\dasm\one\95.asm</t>
  </si>
  <si>
    <t>5F</t>
  </si>
  <si>
    <t>pop di</t>
  </si>
  <si>
    <t>C:\Users\DBJ\git\hos\dasm\one\96.asm</t>
  </si>
  <si>
    <t>pushaw</t>
  </si>
  <si>
    <t>C:\Users\DBJ\git\hos\dasm\one\97.asm</t>
  </si>
  <si>
    <t>popaw</t>
  </si>
  <si>
    <t>1</t>
  </si>
  <si>
    <t>00000000</t>
  </si>
  <si>
    <t>64</t>
  </si>
  <si>
    <t>65</t>
  </si>
  <si>
    <t>66</t>
  </si>
  <si>
    <t>67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</si>
  <si>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</si>
  <si>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</si>
  <si>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</si>
  <si>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</si>
  <si>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</si>
  <si>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</si>
  <si>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</si>
  <si>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</si>
  <si>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</si>
  <si>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</si>
  <si>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16</t>
  </si>
  <si>
    <t>17</t>
  </si>
  <si>
    <t>26</t>
  </si>
  <si>
    <t>27</t>
  </si>
  <si>
    <t>36</t>
  </si>
  <si>
    <t>37</t>
  </si>
  <si>
    <t>06</t>
  </si>
  <si>
    <t>40</t>
  </si>
  <si>
    <t>41</t>
  </si>
  <si>
    <t>42</t>
  </si>
  <si>
    <t>43</t>
  </si>
  <si>
    <t>44</t>
  </si>
  <si>
    <t>45</t>
  </si>
  <si>
    <t>07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</si>
  <si>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</si>
  <si>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</si>
  <si>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</si>
  <si>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</si>
  <si>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</si>
  <si>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</si>
  <si>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</si>
  <si>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</si>
  <si>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</si>
  <si>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</si>
  <si>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</si>
  <si>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</si>
  <si>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</si>
  <si>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</si>
  <si>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</si>
  <si>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</si>
  <si>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SS</t>
    <phoneticPr fontId="1"/>
  </si>
  <si>
    <t>ES</t>
    <phoneticPr fontId="1"/>
  </si>
  <si>
    <t>DS</t>
    <phoneticPr fontId="1"/>
  </si>
  <si>
    <t>CS</t>
    <phoneticPr fontId="1"/>
  </si>
  <si>
    <t>LOCK</t>
    <phoneticPr fontId="1"/>
  </si>
  <si>
    <t>★</t>
    <phoneticPr fontId="1"/>
  </si>
  <si>
    <r>
      <t>★下一字</t>
    </r>
    <r>
      <rPr>
        <sz val="11"/>
        <color theme="1"/>
        <rFont val="FangSong"/>
        <family val="3"/>
        <charset val="134"/>
      </rPr>
      <t>节为偏移量</t>
    </r>
    <phoneticPr fontId="1"/>
  </si>
  <si>
    <t>CCCC</t>
  </si>
  <si>
    <t>Means</t>
  </si>
  <si>
    <t>In short</t>
  </si>
  <si>
    <t>O</t>
  </si>
  <si>
    <t>overflow</t>
  </si>
  <si>
    <t>o=1</t>
  </si>
  <si>
    <t>NO</t>
  </si>
  <si>
    <t>Not overflow</t>
  </si>
  <si>
    <t>o=0</t>
  </si>
  <si>
    <t>C/B/NAE</t>
  </si>
  <si>
    <t>Carry, below, not above nor equal</t>
  </si>
  <si>
    <t>c=1</t>
  </si>
  <si>
    <t>NC/AE/NB</t>
  </si>
  <si>
    <t>Not carry, above or equal, not below</t>
  </si>
  <si>
    <t>c=0</t>
  </si>
  <si>
    <t>E/Z</t>
  </si>
  <si>
    <t>Equal, zero</t>
  </si>
  <si>
    <t>z=1</t>
  </si>
  <si>
    <t>NE/NZ</t>
  </si>
  <si>
    <t>Not equal, not zero</t>
  </si>
  <si>
    <t>z=0</t>
  </si>
  <si>
    <t>BE/NA</t>
  </si>
  <si>
    <t>Below or equal, not above</t>
  </si>
  <si>
    <t>c=1 or z=1</t>
  </si>
  <si>
    <t>A/NBE</t>
  </si>
  <si>
    <t>Above, not below nor equal</t>
  </si>
  <si>
    <t>c=0 and z=0</t>
  </si>
  <si>
    <t>S</t>
  </si>
  <si>
    <t>Sign (negative)</t>
  </si>
  <si>
    <t>s=1</t>
  </si>
  <si>
    <t>NS</t>
  </si>
  <si>
    <t>Not sign</t>
  </si>
  <si>
    <t>s=0</t>
  </si>
  <si>
    <t>P/PE</t>
  </si>
  <si>
    <t>Parity, parity even</t>
  </si>
  <si>
    <t>p=1</t>
  </si>
  <si>
    <t>NP/PO</t>
  </si>
  <si>
    <t>Not parity, parity odd</t>
  </si>
  <si>
    <t>p=0</t>
  </si>
  <si>
    <t>L/NGE</t>
  </si>
  <si>
    <t>Less, not greater nor equal</t>
  </si>
  <si>
    <t>s&lt;&gt;o</t>
  </si>
  <si>
    <t>GE/NL</t>
  </si>
  <si>
    <t>Greater or egual, not less</t>
  </si>
  <si>
    <t>s=o</t>
  </si>
  <si>
    <t>LE/NG</t>
  </si>
  <si>
    <t>Less or equal, not greater</t>
  </si>
  <si>
    <t>z=1 or s&lt;&gt;o</t>
  </si>
  <si>
    <t>G/NLE</t>
  </si>
  <si>
    <t>Greater, not less nor equal</t>
  </si>
  <si>
    <t>z=0 and s=o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</si>
  <si>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</si>
  <si>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</si>
  <si>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</si>
  <si>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</si>
  <si>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</si>
  <si>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</si>
  <si>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</si>
  <si>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</si>
  <si>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</si>
  <si>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</si>
  <si>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</si>
  <si>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</si>
  <si>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</si>
  <si>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</si>
  <si>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</si>
  <si>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</si>
  <si>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MOV</t>
    <phoneticPr fontId="1"/>
  </si>
  <si>
    <t>Reg,Imm</t>
    <phoneticPr fontId="1"/>
  </si>
  <si>
    <t>★</t>
  </si>
  <si>
    <t>★</t>
    <phoneticPr fontId="1"/>
  </si>
  <si>
    <t>DEC</t>
    <phoneticPr fontId="1"/>
  </si>
  <si>
    <t>INC</t>
    <phoneticPr fontId="1"/>
  </si>
  <si>
    <t>RegWord</t>
    <phoneticPr fontId="1"/>
  </si>
  <si>
    <t>PUSH</t>
    <phoneticPr fontId="1"/>
  </si>
  <si>
    <t>POP</t>
    <phoneticPr fontId="1"/>
  </si>
  <si>
    <t>☆</t>
    <phoneticPr fontId="1"/>
  </si>
  <si>
    <t>☆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</si>
</sst>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FangSong"/>
      <family val="3"/>
      <charset val="134"/>
    </font>
    <font>
      <sz val="11"/>
      <color theme="0"/>
      <name val="ＭＳ Ｐ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49" fontId="0" fillId="2" borderId="1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49" fontId="0" fillId="0" borderId="1" xfId="0" applyNumberFormat="1" applyBorder="1">
      <alignment vertical="center"/>
    </xf>
    <xf numFmtId="49" fontId="0" fillId="4" borderId="0" xfId="0" applyNumberFormat="1" applyFill="1">
      <alignment vertical="center"/>
    </xf>
    <xf numFmtId="49" fontId="0" fillId="6" borderId="0" xfId="0" applyNumberFormat="1" applyFill="1">
      <alignment vertical="center"/>
    </xf>
    <xf numFmtId="0" fontId="5" fillId="8" borderId="0" xfId="0" applyFont="1" applyFill="1">
      <alignment vertical="center"/>
    </xf>
  </cellXfs>
  <cellStyles count="1">
    <cellStyle name="標準" xfId="0" builtinId="0"/>
  </cellStyles>
  <dxfs count="1">
    <dxf>
      <fill>
        <patternFill patternType="solid">
          <fgColor rgb="FF7030A0"/>
          <bgColor rgb="FF000000"/>
        </patternFill>
      </fill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13" sqref="A13:B20"/>
    </sheetView>
  </sheetViews>
  <sheetFormatPr defaultRowHeight="13.5"/>
  <cols>
    <col min="3" max="3" width="20.5" bestFit="1" customWidth="1"/>
  </cols>
  <sheetData>
    <row r="1" spans="1:4">
      <c r="A1" t="s">
        <v>25</v>
      </c>
      <c r="B1" t="s">
        <v>31</v>
      </c>
      <c r="C1" s="1" t="s">
        <v>35</v>
      </c>
    </row>
    <row r="2" spans="1:4">
      <c r="A2" t="s">
        <v>25</v>
      </c>
      <c r="B2" t="s">
        <v>27</v>
      </c>
      <c r="C2" s="1" t="s">
        <v>34</v>
      </c>
    </row>
    <row r="3" spans="1:4">
      <c r="A3" t="s">
        <v>25</v>
      </c>
      <c r="B3" t="s">
        <v>29</v>
      </c>
      <c r="C3" s="1" t="s">
        <v>34</v>
      </c>
    </row>
    <row r="5" spans="1:4">
      <c r="A5" t="s">
        <v>0</v>
      </c>
      <c r="B5" t="s">
        <v>1</v>
      </c>
      <c r="C5" t="s">
        <v>0</v>
      </c>
      <c r="D5" t="s">
        <v>1</v>
      </c>
    </row>
    <row r="6" spans="1:4">
      <c r="A6" t="s">
        <v>2</v>
      </c>
      <c r="B6" t="s">
        <v>3</v>
      </c>
      <c r="C6" t="s">
        <v>2</v>
      </c>
      <c r="D6" t="s">
        <v>3</v>
      </c>
    </row>
    <row r="7" spans="1:4">
      <c r="A7" t="s">
        <v>4</v>
      </c>
      <c r="B7" t="s">
        <v>5</v>
      </c>
      <c r="C7" t="s">
        <v>4</v>
      </c>
      <c r="D7" t="s">
        <v>5</v>
      </c>
    </row>
    <row r="8" spans="1:4">
      <c r="A8" t="s">
        <v>6</v>
      </c>
      <c r="B8" t="s">
        <v>7</v>
      </c>
      <c r="C8" t="s">
        <v>6</v>
      </c>
      <c r="D8" t="s">
        <v>7</v>
      </c>
    </row>
    <row r="9" spans="1:4">
      <c r="A9" t="s">
        <v>8</v>
      </c>
      <c r="B9" t="s">
        <v>9</v>
      </c>
      <c r="C9" t="s">
        <v>8</v>
      </c>
      <c r="D9" t="s">
        <v>9</v>
      </c>
    </row>
    <row r="10" spans="1:4">
      <c r="A10" t="s">
        <v>10</v>
      </c>
      <c r="B10" t="s">
        <v>11</v>
      </c>
      <c r="C10" t="s">
        <v>10</v>
      </c>
      <c r="D10" t="s">
        <v>11</v>
      </c>
    </row>
    <row r="11" spans="1:4">
      <c r="A11" t="s">
        <v>12</v>
      </c>
      <c r="B11" t="s">
        <v>13</v>
      </c>
      <c r="C11" t="s">
        <v>12</v>
      </c>
      <c r="D11" t="s">
        <v>13</v>
      </c>
    </row>
    <row r="12" spans="1:4">
      <c r="A12" t="s">
        <v>14</v>
      </c>
      <c r="B12" t="s">
        <v>15</v>
      </c>
      <c r="C12" t="s">
        <v>14</v>
      </c>
      <c r="D12" t="s">
        <v>15</v>
      </c>
    </row>
    <row r="13" spans="1:4">
      <c r="A13" t="s">
        <v>16</v>
      </c>
      <c r="B13">
        <v>40</v>
      </c>
      <c r="C13" t="s">
        <v>16</v>
      </c>
      <c r="D13">
        <v>40</v>
      </c>
    </row>
    <row r="14" spans="1:4">
      <c r="A14" t="s">
        <v>17</v>
      </c>
      <c r="B14">
        <v>41</v>
      </c>
      <c r="C14" t="s">
        <v>17</v>
      </c>
      <c r="D14">
        <v>41</v>
      </c>
    </row>
    <row r="15" spans="1:4">
      <c r="A15" t="s">
        <v>18</v>
      </c>
      <c r="B15">
        <v>42</v>
      </c>
      <c r="C15" t="s">
        <v>18</v>
      </c>
      <c r="D15">
        <v>42</v>
      </c>
    </row>
    <row r="16" spans="1:4">
      <c r="A16" t="s">
        <v>19</v>
      </c>
      <c r="B16">
        <v>43</v>
      </c>
      <c r="C16" t="s">
        <v>19</v>
      </c>
      <c r="D16">
        <v>43</v>
      </c>
    </row>
    <row r="17" spans="1:4">
      <c r="A17" t="s">
        <v>20</v>
      </c>
      <c r="B17">
        <v>44</v>
      </c>
      <c r="C17" t="s">
        <v>20</v>
      </c>
      <c r="D17">
        <v>44</v>
      </c>
    </row>
    <row r="18" spans="1:4">
      <c r="A18" t="s">
        <v>21</v>
      </c>
      <c r="B18">
        <v>45</v>
      </c>
      <c r="C18" t="s">
        <v>21</v>
      </c>
      <c r="D18">
        <v>45</v>
      </c>
    </row>
    <row r="19" spans="1:4">
      <c r="A19" t="s">
        <v>22</v>
      </c>
      <c r="B19">
        <v>46</v>
      </c>
      <c r="C19" t="s">
        <v>22</v>
      </c>
      <c r="D19">
        <v>46</v>
      </c>
    </row>
    <row r="20" spans="1:4">
      <c r="A20" t="s">
        <v>23</v>
      </c>
      <c r="B20">
        <v>47</v>
      </c>
      <c r="C20" t="s">
        <v>23</v>
      </c>
      <c r="D20">
        <v>47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outlinePr summaryRight="0"/>
  </sheetPr>
  <dimension ref="A1:V378"/>
  <sheetViews>
    <sheetView tabSelected="1" zoomScale="85" zoomScaleNormal="85" workbookViewId="0">
      <selection activeCell="R382" sqref="R382"/>
    </sheetView>
  </sheetViews>
  <sheetFormatPr defaultRowHeight="13.5" outlineLevelCol="1"/>
  <cols>
    <col min="1" max="1" width="12.625" bestFit="1" customWidth="1"/>
    <col min="2" max="2" width="22.25" bestFit="1" customWidth="1"/>
    <col min="3" max="3" width="28.375" bestFit="1" customWidth="1" collapsed="1"/>
    <col min="4" max="4" width="6.625" hidden="1" customWidth="1" outlineLevel="1"/>
    <col min="5" max="5" width="9.75" hidden="1" customWidth="1" outlineLevel="1"/>
    <col min="6" max="7" width="8.5" hidden="1" customWidth="1" outlineLevel="1"/>
    <col min="8" max="8" width="11.5" hidden="1" customWidth="1" outlineLevel="1"/>
    <col min="9" max="9" width="47" hidden="1" customWidth="1" outlineLevel="1"/>
    <col min="10" max="12" width="9" hidden="1" customWidth="1" outlineLevel="1"/>
    <col min="14" max="14" width="17.25" bestFit="1" customWidth="1"/>
    <col min="16" max="16" width="18.375" bestFit="1" customWidth="1"/>
    <col min="17" max="17" width="3.5" bestFit="1" customWidth="1"/>
    <col min="18" max="18" width="5.5" bestFit="1" customWidth="1"/>
    <col min="19" max="19" width="2.625" bestFit="1" customWidth="1"/>
    <col min="20" max="20" width="2.875" bestFit="1" customWidth="1"/>
  </cols>
  <sheetData>
    <row r="1" spans="1:22">
      <c r="A1" s="2" t="s">
        <v>36</v>
      </c>
      <c r="B1" s="2" t="s">
        <v>37</v>
      </c>
      <c r="C1" s="2" t="s">
        <v>38</v>
      </c>
      <c r="D1" s="2" t="s">
        <v>680</v>
      </c>
      <c r="E1" s="2" t="s">
        <v>703</v>
      </c>
      <c r="F1" s="2"/>
      <c r="G1" s="2"/>
      <c r="H1" s="2" t="s">
        <v>39</v>
      </c>
      <c r="I1" s="2" t="s">
        <v>40</v>
      </c>
      <c r="L1" t="s">
        <v>1206</v>
      </c>
    </row>
    <row r="2" spans="1:22" ht="13.5" hidden="1" customHeight="1">
      <c r="A2" s="2" t="s">
        <v>41</v>
      </c>
      <c r="B2" s="2" t="s">
        <v>42</v>
      </c>
      <c r="C2" s="2" t="s">
        <v>594</v>
      </c>
      <c r="D2" s="4">
        <f t="shared" ref="D2:D65" si="0">LENB(C2)</f>
        <v>8</v>
      </c>
      <c r="E2" s="4" t="str">
        <f t="shared" ref="E2:E65" si="1">LEFT(C2,8)</f>
        <v>00110111</v>
      </c>
      <c r="F2" s="4"/>
      <c r="G2" s="9" t="str">
        <f>TEXT(BIN2HEX(C2),"00")</f>
        <v>37</v>
      </c>
      <c r="H2" s="10" t="s">
        <v>595</v>
      </c>
      <c r="I2" s="10" t="s">
        <v>43</v>
      </c>
      <c r="J2" s="11" t="str">
        <f>VLOOKUP(G2,Sheet3!E:F,2,0)</f>
        <v>aaa</v>
      </c>
      <c r="K2" s="11" t="b">
        <f>EXACT(UPPER(A2),UPPER(J2))</f>
        <v>1</v>
      </c>
      <c r="L2" t="s">
        <v>1206</v>
      </c>
      <c r="M2" t="str">
        <f>BIN2HEX(C2)</f>
        <v>37</v>
      </c>
      <c r="P2" s="16" t="str">
        <f>C2</f>
        <v>00110111</v>
      </c>
      <c r="Q2">
        <f>LENB(P2)</f>
        <v>8</v>
      </c>
      <c r="R2" t="str">
        <f>LEFT(P2,4)</f>
        <v>0011</v>
      </c>
      <c r="S2" s="18" t="str">
        <f>BIN2HEX(R2)</f>
        <v>3</v>
      </c>
      <c r="T2" s="18" t="str">
        <f>BIN2HEX(RIGHT(P2,LEN(P2)-4))</f>
        <v>7</v>
      </c>
    </row>
    <row r="3" spans="1:22" ht="13.5" hidden="1" customHeight="1">
      <c r="A3" s="2" t="s">
        <v>44</v>
      </c>
      <c r="B3" s="2" t="s">
        <v>45</v>
      </c>
      <c r="C3" s="2" t="s">
        <v>596</v>
      </c>
      <c r="D3" s="4">
        <f t="shared" si="0"/>
        <v>8</v>
      </c>
      <c r="E3" s="4" t="str">
        <f t="shared" si="1"/>
        <v>11010101</v>
      </c>
      <c r="F3" s="4"/>
      <c r="G3" s="4" t="str">
        <f>TEXT(BIN2HEX(C3),"00")</f>
        <v>D5</v>
      </c>
      <c r="H3" s="2" t="s">
        <v>46</v>
      </c>
      <c r="I3" s="2" t="s">
        <v>47</v>
      </c>
      <c r="J3" t="e">
        <f>VLOOKUP(G3,Sheet3!E:F,2,0)</f>
        <v>#N/A</v>
      </c>
      <c r="M3" t="str">
        <f t="shared" ref="M3:M66" si="2">BIN2HEX(C3)</f>
        <v>D5</v>
      </c>
      <c r="P3" s="5" t="str">
        <f>C3</f>
        <v>11010101</v>
      </c>
      <c r="Q3">
        <f t="shared" ref="Q3:Q66" si="3">LENB(P3)</f>
        <v>8</v>
      </c>
      <c r="R3" t="str">
        <f t="shared" ref="R3:R66" si="4">LEFT(P3,4)</f>
        <v>1101</v>
      </c>
      <c r="S3" t="str">
        <f t="shared" ref="S3:S66" si="5">BIN2HEX(R3)</f>
        <v>D</v>
      </c>
    </row>
    <row r="4" spans="1:22" ht="13.5" hidden="1" customHeight="1">
      <c r="A4" s="3" t="s">
        <v>44</v>
      </c>
      <c r="B4" s="2" t="s">
        <v>42</v>
      </c>
      <c r="C4" s="2" t="s">
        <v>597</v>
      </c>
      <c r="D4" s="4">
        <f t="shared" si="0"/>
        <v>16</v>
      </c>
      <c r="E4" s="4" t="str">
        <f t="shared" si="1"/>
        <v>11010101</v>
      </c>
      <c r="F4" s="4"/>
      <c r="G4" s="4" t="str">
        <f>TEXT(BIN2HEX(E4),"00")</f>
        <v>D5</v>
      </c>
      <c r="H4" s="2" t="s">
        <v>595</v>
      </c>
      <c r="I4" s="2" t="s">
        <v>47</v>
      </c>
      <c r="M4" s="12" t="e">
        <f t="shared" si="2"/>
        <v>#NUM!</v>
      </c>
      <c r="N4" s="12" t="e">
        <f>LEFT(C4,FIND("w",C4)-1)</f>
        <v>#VALUE!</v>
      </c>
      <c r="O4" s="12" t="e">
        <f t="shared" ref="O4" si="6">BIN2HEX(N4)</f>
        <v>#VALUE!</v>
      </c>
      <c r="P4" s="5" t="str">
        <f>C4</f>
        <v>1101010100001010</v>
      </c>
      <c r="Q4">
        <f t="shared" si="3"/>
        <v>16</v>
      </c>
      <c r="R4" t="str">
        <f t="shared" si="4"/>
        <v>1101</v>
      </c>
      <c r="S4" t="str">
        <f t="shared" si="5"/>
        <v>D</v>
      </c>
    </row>
    <row r="5" spans="1:22" ht="13.5" hidden="1" customHeight="1">
      <c r="A5" s="2" t="s">
        <v>48</v>
      </c>
      <c r="B5" s="2" t="s">
        <v>45</v>
      </c>
      <c r="C5" s="2" t="s">
        <v>598</v>
      </c>
      <c r="D5" s="4">
        <f t="shared" si="0"/>
        <v>8</v>
      </c>
      <c r="E5" s="4" t="str">
        <f t="shared" si="1"/>
        <v>11010100</v>
      </c>
      <c r="F5" s="4"/>
      <c r="G5" s="4" t="str">
        <f>TEXT(BIN2HEX(C5),"00")</f>
        <v>D4</v>
      </c>
      <c r="H5" s="2" t="s">
        <v>46</v>
      </c>
      <c r="I5" s="2" t="s">
        <v>49</v>
      </c>
      <c r="J5" t="e">
        <f>VLOOKUP(G5,Sheet3!E:F,2,0)</f>
        <v>#N/A</v>
      </c>
      <c r="M5" t="str">
        <f t="shared" si="2"/>
        <v>D4</v>
      </c>
      <c r="P5" s="5" t="str">
        <f>C5</f>
        <v>11010100</v>
      </c>
      <c r="Q5">
        <f t="shared" si="3"/>
        <v>8</v>
      </c>
      <c r="R5" t="str">
        <f t="shared" si="4"/>
        <v>1101</v>
      </c>
      <c r="S5" t="str">
        <f t="shared" si="5"/>
        <v>D</v>
      </c>
    </row>
    <row r="6" spans="1:22" ht="13.5" hidden="1" customHeight="1">
      <c r="A6" s="3" t="s">
        <v>48</v>
      </c>
      <c r="B6" s="2" t="s">
        <v>42</v>
      </c>
      <c r="C6" s="2" t="s">
        <v>599</v>
      </c>
      <c r="D6" s="4">
        <f t="shared" si="0"/>
        <v>16</v>
      </c>
      <c r="E6" s="4" t="str">
        <f t="shared" si="1"/>
        <v>11010100</v>
      </c>
      <c r="F6" s="4"/>
      <c r="G6" s="4" t="str">
        <f>TEXT(BIN2HEX(E6),"00")</f>
        <v>D4</v>
      </c>
      <c r="H6" s="2" t="s">
        <v>595</v>
      </c>
      <c r="I6" s="2" t="s">
        <v>49</v>
      </c>
      <c r="M6" s="12" t="e">
        <f t="shared" si="2"/>
        <v>#NUM!</v>
      </c>
      <c r="N6" s="12" t="e">
        <f>LEFT(C6,FIND("w",C6)-1)</f>
        <v>#VALUE!</v>
      </c>
      <c r="O6" s="12" t="e">
        <f t="shared" ref="O6" si="7">BIN2HEX(N6)</f>
        <v>#VALUE!</v>
      </c>
      <c r="P6" s="5" t="str">
        <f>C6</f>
        <v>1101010000001010</v>
      </c>
      <c r="Q6">
        <f t="shared" si="3"/>
        <v>16</v>
      </c>
      <c r="R6" t="str">
        <f t="shared" si="4"/>
        <v>1101</v>
      </c>
      <c r="S6" t="str">
        <f t="shared" si="5"/>
        <v>D</v>
      </c>
    </row>
    <row r="7" spans="1:22" ht="13.5" hidden="1" customHeight="1">
      <c r="A7" s="2" t="s">
        <v>50</v>
      </c>
      <c r="B7" s="2" t="s">
        <v>42</v>
      </c>
      <c r="C7" s="2" t="s">
        <v>600</v>
      </c>
      <c r="D7" s="4">
        <f t="shared" si="0"/>
        <v>8</v>
      </c>
      <c r="E7" s="4" t="str">
        <f t="shared" si="1"/>
        <v>00111111</v>
      </c>
      <c r="F7" s="4"/>
      <c r="G7" s="9" t="str">
        <f>TEXT(BIN2HEX(C7),"00")</f>
        <v>3F</v>
      </c>
      <c r="H7" s="10" t="s">
        <v>595</v>
      </c>
      <c r="I7" s="10" t="s">
        <v>51</v>
      </c>
      <c r="J7" s="11" t="str">
        <f>VLOOKUP(G7,Sheet3!E:F,2,0)</f>
        <v>aas</v>
      </c>
      <c r="K7" s="11" t="b">
        <f>EXACT(UPPER(A7),UPPER(J7))</f>
        <v>1</v>
      </c>
      <c r="L7" t="s">
        <v>1206</v>
      </c>
      <c r="M7" t="str">
        <f t="shared" si="2"/>
        <v>3F</v>
      </c>
      <c r="P7" s="17" t="str">
        <f>C7</f>
        <v>00111111</v>
      </c>
      <c r="Q7">
        <f t="shared" si="3"/>
        <v>8</v>
      </c>
      <c r="R7" t="str">
        <f t="shared" si="4"/>
        <v>0011</v>
      </c>
      <c r="S7" s="18" t="str">
        <f t="shared" si="5"/>
        <v>3</v>
      </c>
      <c r="T7" s="18" t="str">
        <f>BIN2HEX(RIGHT(P7,LEN(P7)-4))</f>
        <v>F</v>
      </c>
    </row>
    <row r="8" spans="1:22" ht="13.5" hidden="1" customHeight="1">
      <c r="A8" s="2" t="s">
        <v>52</v>
      </c>
      <c r="B8" s="2" t="s">
        <v>53</v>
      </c>
      <c r="C8" s="2" t="s">
        <v>54</v>
      </c>
      <c r="D8" s="4">
        <f t="shared" si="0"/>
        <v>16</v>
      </c>
      <c r="E8" s="4" t="str">
        <f t="shared" si="1"/>
        <v>0001001w</v>
      </c>
      <c r="F8" s="4" t="str">
        <f>LEFT(E8,7)</f>
        <v>0001001</v>
      </c>
      <c r="G8" s="4" t="str">
        <f>TEXT(BIN2HEX(F8&amp;"0"),"00")&amp;" "&amp;TEXT(BIN2HEX(F8&amp;"1"),"00")</f>
        <v>12 13</v>
      </c>
      <c r="H8" s="2" t="s">
        <v>595</v>
      </c>
      <c r="I8" s="2" t="s">
        <v>55</v>
      </c>
      <c r="M8" t="e">
        <f t="shared" si="2"/>
        <v>#NUM!</v>
      </c>
      <c r="N8" t="str">
        <f t="shared" ref="N8:N56" si="8">LEFT(C8,FIND("w",C8)-1)</f>
        <v>0001001</v>
      </c>
      <c r="O8" t="str">
        <f>BIN2HEX(N8)</f>
        <v>9</v>
      </c>
      <c r="P8" t="str">
        <f>N8</f>
        <v>0001001</v>
      </c>
      <c r="Q8">
        <f t="shared" si="3"/>
        <v>7</v>
      </c>
      <c r="R8" t="str">
        <f t="shared" si="4"/>
        <v>0001</v>
      </c>
      <c r="S8" t="str">
        <f t="shared" si="5"/>
        <v>1</v>
      </c>
    </row>
    <row r="9" spans="1:22" ht="13.5" hidden="1" customHeight="1">
      <c r="A9" s="3" t="s">
        <v>52</v>
      </c>
      <c r="B9" s="2" t="s">
        <v>56</v>
      </c>
      <c r="C9" s="2" t="s">
        <v>57</v>
      </c>
      <c r="D9" s="4">
        <f t="shared" si="0"/>
        <v>16</v>
      </c>
      <c r="E9" s="4" t="str">
        <f t="shared" si="1"/>
        <v>0001000w</v>
      </c>
      <c r="F9" s="4" t="str">
        <f>LEFT(E9,7)</f>
        <v>0001000</v>
      </c>
      <c r="G9" s="4" t="str">
        <f>TEXT(BIN2HEX(F9&amp;"0"),"00")&amp;" "&amp;TEXT(BIN2HEX(F9&amp;"1"),"00")</f>
        <v>10 11</v>
      </c>
      <c r="H9" s="2" t="s">
        <v>595</v>
      </c>
      <c r="I9" s="2" t="s">
        <v>55</v>
      </c>
      <c r="M9" t="e">
        <f t="shared" si="2"/>
        <v>#NUM!</v>
      </c>
      <c r="N9" t="str">
        <f t="shared" si="8"/>
        <v>0001000</v>
      </c>
      <c r="O9" t="str">
        <f t="shared" ref="O9:O56" si="9">BIN2HEX(N9)</f>
        <v>8</v>
      </c>
      <c r="P9" t="str">
        <f t="shared" ref="P9:P35" si="10">N9</f>
        <v>0001000</v>
      </c>
      <c r="Q9">
        <f t="shared" si="3"/>
        <v>7</v>
      </c>
      <c r="R9" t="str">
        <f t="shared" si="4"/>
        <v>0001</v>
      </c>
      <c r="S9" t="str">
        <f t="shared" si="5"/>
        <v>1</v>
      </c>
    </row>
    <row r="10" spans="1:22" ht="13.5" hidden="1" customHeight="1">
      <c r="A10" s="3" t="s">
        <v>52</v>
      </c>
      <c r="B10" s="2" t="s">
        <v>58</v>
      </c>
      <c r="C10" s="2" t="s">
        <v>54</v>
      </c>
      <c r="D10" s="4">
        <f t="shared" si="0"/>
        <v>16</v>
      </c>
      <c r="E10" s="4" t="str">
        <f t="shared" si="1"/>
        <v>0001001w</v>
      </c>
      <c r="F10" s="4" t="str">
        <f>LEFT(E10,7)</f>
        <v>0001001</v>
      </c>
      <c r="G10" s="4" t="str">
        <f>TEXT(BIN2HEX(F10&amp;"0"),"00")&amp;" "&amp;TEXT(BIN2HEX(F10&amp;"1"),"00")</f>
        <v>12 13</v>
      </c>
      <c r="H10" s="2" t="s">
        <v>595</v>
      </c>
      <c r="I10" s="2" t="s">
        <v>55</v>
      </c>
      <c r="M10" t="e">
        <f t="shared" si="2"/>
        <v>#NUM!</v>
      </c>
      <c r="N10" t="str">
        <f t="shared" si="8"/>
        <v>0001001</v>
      </c>
      <c r="O10" t="str">
        <f t="shared" si="9"/>
        <v>9</v>
      </c>
      <c r="P10" t="str">
        <f t="shared" si="10"/>
        <v>0001001</v>
      </c>
      <c r="Q10">
        <f t="shared" si="3"/>
        <v>7</v>
      </c>
      <c r="R10" t="str">
        <f t="shared" si="4"/>
        <v>0001</v>
      </c>
      <c r="S10" t="str">
        <f t="shared" si="5"/>
        <v>1</v>
      </c>
    </row>
    <row r="11" spans="1:22" ht="13.5" hidden="1" customHeight="1">
      <c r="A11" s="3" t="s">
        <v>52</v>
      </c>
      <c r="B11" s="2" t="s">
        <v>59</v>
      </c>
      <c r="C11" s="2" t="s">
        <v>60</v>
      </c>
      <c r="D11" s="4">
        <f t="shared" si="0"/>
        <v>8</v>
      </c>
      <c r="E11" s="4" t="str">
        <f t="shared" si="1"/>
        <v>0001010w</v>
      </c>
      <c r="F11" s="4" t="str">
        <f>LEFT(C11,7)</f>
        <v>0001010</v>
      </c>
      <c r="G11" s="4" t="str">
        <f>TEXT(BIN2HEX(F11&amp;"0"),"00") &amp; " "&amp;TEXT(BIN2HEX(F11&amp;"1"),"00")</f>
        <v>14 15</v>
      </c>
      <c r="H11" s="2" t="s">
        <v>595</v>
      </c>
      <c r="I11" s="2" t="s">
        <v>55</v>
      </c>
      <c r="J11" t="e">
        <f>VLOOKUP(G11,Sheet3!E:F,2,0)</f>
        <v>#N/A</v>
      </c>
      <c r="M11" t="e">
        <f t="shared" si="2"/>
        <v>#NUM!</v>
      </c>
      <c r="N11" t="str">
        <f t="shared" si="8"/>
        <v>0001010</v>
      </c>
      <c r="O11" t="str">
        <f t="shared" si="9"/>
        <v>A</v>
      </c>
      <c r="P11" t="str">
        <f t="shared" si="10"/>
        <v>0001010</v>
      </c>
      <c r="Q11">
        <f t="shared" si="3"/>
        <v>7</v>
      </c>
      <c r="R11" t="str">
        <f t="shared" si="4"/>
        <v>0001</v>
      </c>
      <c r="S11" t="str">
        <f t="shared" si="5"/>
        <v>1</v>
      </c>
    </row>
    <row r="12" spans="1:22" ht="13.5" hidden="1" customHeight="1">
      <c r="A12" s="3" t="s">
        <v>52</v>
      </c>
      <c r="B12" s="2" t="s">
        <v>61</v>
      </c>
      <c r="C12" s="2" t="s">
        <v>62</v>
      </c>
      <c r="D12" s="4">
        <f t="shared" si="0"/>
        <v>16</v>
      </c>
      <c r="E12" s="4" t="str">
        <f t="shared" si="1"/>
        <v>1000001w</v>
      </c>
      <c r="F12" s="4" t="str">
        <f t="shared" ref="F12:F18" si="11">LEFT(E12,7)</f>
        <v>1000001</v>
      </c>
      <c r="G12" s="4" t="str">
        <f t="shared" ref="G12:G18" si="12">TEXT(BIN2HEX(F12&amp;"0"),"00")&amp;" "&amp;TEXT(BIN2HEX(F12&amp;"1"),"00")</f>
        <v>82 83</v>
      </c>
      <c r="H12" s="2" t="s">
        <v>595</v>
      </c>
      <c r="I12" s="2" t="s">
        <v>55</v>
      </c>
      <c r="M12" t="e">
        <f t="shared" si="2"/>
        <v>#NUM!</v>
      </c>
      <c r="N12" t="str">
        <f t="shared" si="8"/>
        <v>1000001</v>
      </c>
      <c r="O12" t="str">
        <f t="shared" si="9"/>
        <v>41</v>
      </c>
      <c r="P12" t="str">
        <f t="shared" si="10"/>
        <v>1000001</v>
      </c>
      <c r="Q12">
        <f t="shared" si="3"/>
        <v>7</v>
      </c>
      <c r="R12" t="str">
        <f t="shared" si="4"/>
        <v>1000</v>
      </c>
      <c r="S12" t="str">
        <f t="shared" si="5"/>
        <v>8</v>
      </c>
      <c r="T12" t="str">
        <f>BIN2HEX(RIGHT(P12,LEN(P12)-4))</f>
        <v>1</v>
      </c>
      <c r="U12" s="7" t="str">
        <f>BIN2HEX(MID(C12,11,3))</f>
        <v>2</v>
      </c>
      <c r="V12" t="str">
        <f t="shared" ref="V12:V15" si="13">BIN2HEX(MID(P12,5,3))</f>
        <v>1</v>
      </c>
    </row>
    <row r="13" spans="1:22" ht="13.5" hidden="1" customHeight="1">
      <c r="A13" s="3" t="s">
        <v>52</v>
      </c>
      <c r="B13" s="2" t="s">
        <v>63</v>
      </c>
      <c r="C13" s="2" t="s">
        <v>62</v>
      </c>
      <c r="D13" s="4">
        <f t="shared" si="0"/>
        <v>16</v>
      </c>
      <c r="E13" s="4" t="str">
        <f t="shared" si="1"/>
        <v>1000001w</v>
      </c>
      <c r="F13" s="4" t="str">
        <f t="shared" si="11"/>
        <v>1000001</v>
      </c>
      <c r="G13" s="4" t="str">
        <f t="shared" si="12"/>
        <v>82 83</v>
      </c>
      <c r="H13" s="2" t="s">
        <v>595</v>
      </c>
      <c r="I13" s="2" t="s">
        <v>55</v>
      </c>
      <c r="M13" t="e">
        <f t="shared" si="2"/>
        <v>#NUM!</v>
      </c>
      <c r="N13" t="str">
        <f t="shared" si="8"/>
        <v>1000001</v>
      </c>
      <c r="O13" t="str">
        <f t="shared" si="9"/>
        <v>41</v>
      </c>
      <c r="P13" t="str">
        <f t="shared" si="10"/>
        <v>1000001</v>
      </c>
      <c r="Q13">
        <f t="shared" si="3"/>
        <v>7</v>
      </c>
      <c r="R13" t="str">
        <f t="shared" si="4"/>
        <v>1000</v>
      </c>
      <c r="S13" t="str">
        <f t="shared" si="5"/>
        <v>8</v>
      </c>
      <c r="T13" t="str">
        <f t="shared" ref="T13:T15" si="14">BIN2HEX(RIGHT(P13,LEN(P13)-4))</f>
        <v>1</v>
      </c>
      <c r="U13" s="7" t="str">
        <f t="shared" ref="U13:U15" si="15">BIN2HEX(MID(C13,11,3))</f>
        <v>2</v>
      </c>
      <c r="V13" t="str">
        <f t="shared" si="13"/>
        <v>1</v>
      </c>
    </row>
    <row r="14" spans="1:22" ht="13.5" hidden="1" customHeight="1">
      <c r="A14" s="3" t="s">
        <v>52</v>
      </c>
      <c r="B14" s="2" t="s">
        <v>64</v>
      </c>
      <c r="C14" s="2" t="s">
        <v>65</v>
      </c>
      <c r="D14" s="4">
        <f t="shared" si="0"/>
        <v>16</v>
      </c>
      <c r="E14" s="4" t="str">
        <f t="shared" si="1"/>
        <v>1000000w</v>
      </c>
      <c r="F14" s="4" t="str">
        <f t="shared" si="11"/>
        <v>1000000</v>
      </c>
      <c r="G14" s="4" t="str">
        <f t="shared" si="12"/>
        <v>80 81</v>
      </c>
      <c r="H14" s="2" t="s">
        <v>595</v>
      </c>
      <c r="I14" s="2" t="s">
        <v>55</v>
      </c>
      <c r="M14" t="e">
        <f t="shared" si="2"/>
        <v>#NUM!</v>
      </c>
      <c r="N14" t="str">
        <f t="shared" si="8"/>
        <v>1000000</v>
      </c>
      <c r="O14" t="str">
        <f t="shared" si="9"/>
        <v>40</v>
      </c>
      <c r="P14" t="str">
        <f t="shared" si="10"/>
        <v>1000000</v>
      </c>
      <c r="Q14">
        <f t="shared" si="3"/>
        <v>7</v>
      </c>
      <c r="R14" t="str">
        <f t="shared" si="4"/>
        <v>1000</v>
      </c>
      <c r="S14" t="str">
        <f t="shared" si="5"/>
        <v>8</v>
      </c>
      <c r="T14" t="str">
        <f t="shared" si="14"/>
        <v>0</v>
      </c>
      <c r="U14" s="7" t="str">
        <f t="shared" si="15"/>
        <v>2</v>
      </c>
      <c r="V14" t="str">
        <f t="shared" si="13"/>
        <v>0</v>
      </c>
    </row>
    <row r="15" spans="1:22" ht="13.5" hidden="1" customHeight="1">
      <c r="A15" s="3" t="s">
        <v>52</v>
      </c>
      <c r="B15" s="2" t="s">
        <v>66</v>
      </c>
      <c r="C15" s="2" t="s">
        <v>65</v>
      </c>
      <c r="D15" s="4">
        <f t="shared" si="0"/>
        <v>16</v>
      </c>
      <c r="E15" s="4" t="str">
        <f t="shared" si="1"/>
        <v>1000000w</v>
      </c>
      <c r="F15" s="4" t="str">
        <f t="shared" si="11"/>
        <v>1000000</v>
      </c>
      <c r="G15" s="4" t="str">
        <f t="shared" si="12"/>
        <v>80 81</v>
      </c>
      <c r="H15" s="2" t="s">
        <v>595</v>
      </c>
      <c r="I15" s="2" t="s">
        <v>55</v>
      </c>
      <c r="M15" t="e">
        <f t="shared" si="2"/>
        <v>#NUM!</v>
      </c>
      <c r="N15" t="str">
        <f t="shared" si="8"/>
        <v>1000000</v>
      </c>
      <c r="O15" t="str">
        <f t="shared" si="9"/>
        <v>40</v>
      </c>
      <c r="P15" t="str">
        <f t="shared" si="10"/>
        <v>1000000</v>
      </c>
      <c r="Q15">
        <f t="shared" si="3"/>
        <v>7</v>
      </c>
      <c r="R15" t="str">
        <f t="shared" si="4"/>
        <v>1000</v>
      </c>
      <c r="S15" t="str">
        <f t="shared" si="5"/>
        <v>8</v>
      </c>
      <c r="T15" t="str">
        <f t="shared" si="14"/>
        <v>0</v>
      </c>
      <c r="U15" s="7" t="str">
        <f t="shared" si="15"/>
        <v>2</v>
      </c>
      <c r="V15" t="str">
        <f t="shared" si="13"/>
        <v>0</v>
      </c>
    </row>
    <row r="16" spans="1:22" ht="13.5" hidden="1" customHeight="1">
      <c r="A16" s="2" t="s">
        <v>67</v>
      </c>
      <c r="B16" s="2" t="s">
        <v>53</v>
      </c>
      <c r="C16" s="2" t="s">
        <v>68</v>
      </c>
      <c r="D16" s="4">
        <f t="shared" si="0"/>
        <v>16</v>
      </c>
      <c r="E16" s="4" t="str">
        <f t="shared" si="1"/>
        <v>0000001w</v>
      </c>
      <c r="F16" s="4" t="str">
        <f t="shared" si="11"/>
        <v>0000001</v>
      </c>
      <c r="G16" s="4" t="str">
        <f t="shared" si="12"/>
        <v>02 03</v>
      </c>
      <c r="H16" s="2" t="s">
        <v>595</v>
      </c>
      <c r="I16" s="2" t="s">
        <v>69</v>
      </c>
      <c r="M16" t="e">
        <f t="shared" si="2"/>
        <v>#NUM!</v>
      </c>
      <c r="N16" t="str">
        <f t="shared" si="8"/>
        <v>0000001</v>
      </c>
      <c r="O16" t="str">
        <f t="shared" si="9"/>
        <v>1</v>
      </c>
      <c r="P16" t="str">
        <f t="shared" si="10"/>
        <v>0000001</v>
      </c>
      <c r="Q16">
        <f t="shared" si="3"/>
        <v>7</v>
      </c>
      <c r="R16" t="str">
        <f t="shared" si="4"/>
        <v>0000</v>
      </c>
      <c r="S16" t="str">
        <f t="shared" si="5"/>
        <v>0</v>
      </c>
    </row>
    <row r="17" spans="1:22" ht="13.5" hidden="1" customHeight="1">
      <c r="A17" s="3" t="s">
        <v>67</v>
      </c>
      <c r="B17" s="2" t="s">
        <v>56</v>
      </c>
      <c r="C17" s="2" t="s">
        <v>70</v>
      </c>
      <c r="D17" s="4">
        <f t="shared" si="0"/>
        <v>16</v>
      </c>
      <c r="E17" s="4" t="str">
        <f t="shared" si="1"/>
        <v>0000000w</v>
      </c>
      <c r="F17" s="4" t="str">
        <f t="shared" si="11"/>
        <v>0000000</v>
      </c>
      <c r="G17" s="4" t="str">
        <f t="shared" si="12"/>
        <v>00 01</v>
      </c>
      <c r="H17" s="2" t="s">
        <v>595</v>
      </c>
      <c r="I17" s="2" t="s">
        <v>69</v>
      </c>
      <c r="M17" t="e">
        <f t="shared" si="2"/>
        <v>#NUM!</v>
      </c>
      <c r="N17" t="str">
        <f t="shared" si="8"/>
        <v>0000000</v>
      </c>
      <c r="O17" t="str">
        <f t="shared" si="9"/>
        <v>0</v>
      </c>
      <c r="P17" t="str">
        <f t="shared" si="10"/>
        <v>0000000</v>
      </c>
      <c r="Q17">
        <f t="shared" si="3"/>
        <v>7</v>
      </c>
      <c r="R17" t="str">
        <f t="shared" si="4"/>
        <v>0000</v>
      </c>
      <c r="S17" t="str">
        <f t="shared" si="5"/>
        <v>0</v>
      </c>
    </row>
    <row r="18" spans="1:22" ht="13.5" hidden="1" customHeight="1">
      <c r="A18" s="3" t="s">
        <v>67</v>
      </c>
      <c r="B18" s="2" t="s">
        <v>58</v>
      </c>
      <c r="C18" s="2" t="s">
        <v>68</v>
      </c>
      <c r="D18" s="4">
        <f t="shared" si="0"/>
        <v>16</v>
      </c>
      <c r="E18" s="4" t="str">
        <f t="shared" si="1"/>
        <v>0000001w</v>
      </c>
      <c r="F18" s="4" t="str">
        <f t="shared" si="11"/>
        <v>0000001</v>
      </c>
      <c r="G18" s="4" t="str">
        <f t="shared" si="12"/>
        <v>02 03</v>
      </c>
      <c r="H18" s="2" t="s">
        <v>595</v>
      </c>
      <c r="I18" s="2" t="s">
        <v>69</v>
      </c>
      <c r="M18" t="e">
        <f t="shared" si="2"/>
        <v>#NUM!</v>
      </c>
      <c r="N18" t="str">
        <f t="shared" si="8"/>
        <v>0000001</v>
      </c>
      <c r="O18" t="str">
        <f t="shared" si="9"/>
        <v>1</v>
      </c>
      <c r="P18" t="str">
        <f t="shared" si="10"/>
        <v>0000001</v>
      </c>
      <c r="Q18">
        <f t="shared" si="3"/>
        <v>7</v>
      </c>
      <c r="R18" t="str">
        <f t="shared" si="4"/>
        <v>0000</v>
      </c>
      <c r="S18" t="str">
        <f t="shared" si="5"/>
        <v>0</v>
      </c>
    </row>
    <row r="19" spans="1:22" ht="13.5" hidden="1" customHeight="1">
      <c r="A19" s="3" t="s">
        <v>67</v>
      </c>
      <c r="B19" s="2" t="s">
        <v>59</v>
      </c>
      <c r="C19" s="2" t="s">
        <v>71</v>
      </c>
      <c r="D19" s="4">
        <f t="shared" si="0"/>
        <v>8</v>
      </c>
      <c r="E19" s="4" t="str">
        <f t="shared" si="1"/>
        <v>0000010w</v>
      </c>
      <c r="F19" s="4" t="str">
        <f>LEFT(C19,7)</f>
        <v>0000010</v>
      </c>
      <c r="G19" s="4" t="str">
        <f>TEXT(BIN2HEX(F19&amp;"0"),"00") &amp; " "&amp;TEXT(BIN2HEX(F19&amp;"1"),"00")</f>
        <v>04 05</v>
      </c>
      <c r="H19" s="2" t="s">
        <v>595</v>
      </c>
      <c r="I19" s="2" t="s">
        <v>69</v>
      </c>
      <c r="J19" t="e">
        <f>VLOOKUP(G19,Sheet3!E:F,2,0)</f>
        <v>#N/A</v>
      </c>
      <c r="M19" t="e">
        <f t="shared" si="2"/>
        <v>#NUM!</v>
      </c>
      <c r="N19" t="str">
        <f t="shared" si="8"/>
        <v>0000010</v>
      </c>
      <c r="O19" t="str">
        <f t="shared" si="9"/>
        <v>2</v>
      </c>
      <c r="P19" t="str">
        <f t="shared" si="10"/>
        <v>0000010</v>
      </c>
      <c r="Q19">
        <f t="shared" si="3"/>
        <v>7</v>
      </c>
      <c r="R19" t="str">
        <f t="shared" si="4"/>
        <v>0000</v>
      </c>
      <c r="S19" t="str">
        <f t="shared" si="5"/>
        <v>0</v>
      </c>
    </row>
    <row r="20" spans="1:22" ht="13.5" hidden="1" customHeight="1">
      <c r="A20" s="3" t="s">
        <v>67</v>
      </c>
      <c r="B20" s="2" t="s">
        <v>61</v>
      </c>
      <c r="C20" s="2" t="s">
        <v>72</v>
      </c>
      <c r="D20" s="4">
        <f t="shared" si="0"/>
        <v>16</v>
      </c>
      <c r="E20" s="4" t="str">
        <f t="shared" si="1"/>
        <v>1000001w</v>
      </c>
      <c r="F20" s="4" t="str">
        <f t="shared" ref="F20:F26" si="16">LEFT(E20,7)</f>
        <v>1000001</v>
      </c>
      <c r="G20" s="4" t="str">
        <f t="shared" ref="G20:G26" si="17">TEXT(BIN2HEX(F20&amp;"0"),"00")&amp;" "&amp;TEXT(BIN2HEX(F20&amp;"1"),"00")</f>
        <v>82 83</v>
      </c>
      <c r="H20" s="2" t="s">
        <v>595</v>
      </c>
      <c r="I20" s="2" t="s">
        <v>69</v>
      </c>
      <c r="M20" t="e">
        <f t="shared" si="2"/>
        <v>#NUM!</v>
      </c>
      <c r="N20" t="str">
        <f t="shared" si="8"/>
        <v>1000001</v>
      </c>
      <c r="O20" t="str">
        <f t="shared" si="9"/>
        <v>41</v>
      </c>
      <c r="P20" t="str">
        <f t="shared" si="10"/>
        <v>1000001</v>
      </c>
      <c r="Q20">
        <f t="shared" si="3"/>
        <v>7</v>
      </c>
      <c r="R20" t="str">
        <f t="shared" si="4"/>
        <v>1000</v>
      </c>
      <c r="S20" t="str">
        <f t="shared" si="5"/>
        <v>8</v>
      </c>
      <c r="T20" t="str">
        <f t="shared" ref="T20:T23" si="18">BIN2HEX(RIGHT(P20,LEN(P20)-4))</f>
        <v>1</v>
      </c>
      <c r="U20" t="str">
        <f t="shared" ref="U20:U23" si="19">BIN2HEX(MID(C20,11,3))</f>
        <v>0</v>
      </c>
      <c r="V20" t="str">
        <f t="shared" ref="V20:V23" si="20">BIN2HEX(MID(P20,5,3))</f>
        <v>1</v>
      </c>
    </row>
    <row r="21" spans="1:22" ht="13.5" hidden="1" customHeight="1">
      <c r="A21" s="3" t="s">
        <v>67</v>
      </c>
      <c r="B21" s="2" t="s">
        <v>63</v>
      </c>
      <c r="C21" s="2" t="s">
        <v>72</v>
      </c>
      <c r="D21" s="4">
        <f t="shared" si="0"/>
        <v>16</v>
      </c>
      <c r="E21" s="4" t="str">
        <f t="shared" si="1"/>
        <v>1000001w</v>
      </c>
      <c r="F21" s="4" t="str">
        <f t="shared" si="16"/>
        <v>1000001</v>
      </c>
      <c r="G21" s="4" t="str">
        <f t="shared" si="17"/>
        <v>82 83</v>
      </c>
      <c r="H21" s="2" t="s">
        <v>595</v>
      </c>
      <c r="I21" s="2" t="s">
        <v>69</v>
      </c>
      <c r="M21" t="e">
        <f t="shared" si="2"/>
        <v>#NUM!</v>
      </c>
      <c r="N21" t="str">
        <f t="shared" si="8"/>
        <v>1000001</v>
      </c>
      <c r="O21" t="str">
        <f t="shared" si="9"/>
        <v>41</v>
      </c>
      <c r="P21" t="str">
        <f t="shared" si="10"/>
        <v>1000001</v>
      </c>
      <c r="Q21">
        <f t="shared" si="3"/>
        <v>7</v>
      </c>
      <c r="R21" t="str">
        <f t="shared" si="4"/>
        <v>1000</v>
      </c>
      <c r="S21" t="str">
        <f t="shared" si="5"/>
        <v>8</v>
      </c>
      <c r="T21" t="str">
        <f t="shared" si="18"/>
        <v>1</v>
      </c>
      <c r="U21" t="str">
        <f t="shared" si="19"/>
        <v>0</v>
      </c>
      <c r="V21" t="str">
        <f t="shared" si="20"/>
        <v>1</v>
      </c>
    </row>
    <row r="22" spans="1:22" ht="13.5" hidden="1" customHeight="1">
      <c r="A22" s="3" t="s">
        <v>67</v>
      </c>
      <c r="B22" s="2" t="s">
        <v>64</v>
      </c>
      <c r="C22" s="2" t="s">
        <v>73</v>
      </c>
      <c r="D22" s="4">
        <f t="shared" si="0"/>
        <v>16</v>
      </c>
      <c r="E22" s="4" t="str">
        <f t="shared" si="1"/>
        <v>1000000w</v>
      </c>
      <c r="F22" s="4" t="str">
        <f t="shared" si="16"/>
        <v>1000000</v>
      </c>
      <c r="G22" s="4" t="str">
        <f t="shared" si="17"/>
        <v>80 81</v>
      </c>
      <c r="H22" s="2" t="s">
        <v>595</v>
      </c>
      <c r="I22" s="2" t="s">
        <v>69</v>
      </c>
      <c r="M22" t="e">
        <f t="shared" si="2"/>
        <v>#NUM!</v>
      </c>
      <c r="N22" t="str">
        <f t="shared" si="8"/>
        <v>1000000</v>
      </c>
      <c r="O22" t="str">
        <f t="shared" si="9"/>
        <v>40</v>
      </c>
      <c r="P22" t="str">
        <f t="shared" si="10"/>
        <v>1000000</v>
      </c>
      <c r="Q22">
        <f t="shared" si="3"/>
        <v>7</v>
      </c>
      <c r="R22" t="str">
        <f t="shared" si="4"/>
        <v>1000</v>
      </c>
      <c r="S22" t="str">
        <f t="shared" si="5"/>
        <v>8</v>
      </c>
      <c r="T22" t="str">
        <f t="shared" si="18"/>
        <v>0</v>
      </c>
      <c r="U22" t="str">
        <f t="shared" si="19"/>
        <v>0</v>
      </c>
      <c r="V22" t="str">
        <f t="shared" si="20"/>
        <v>0</v>
      </c>
    </row>
    <row r="23" spans="1:22" ht="13.5" hidden="1" customHeight="1">
      <c r="A23" s="3" t="s">
        <v>67</v>
      </c>
      <c r="B23" s="2" t="s">
        <v>66</v>
      </c>
      <c r="C23" s="2" t="s">
        <v>73</v>
      </c>
      <c r="D23" s="4">
        <f t="shared" si="0"/>
        <v>16</v>
      </c>
      <c r="E23" s="4" t="str">
        <f t="shared" si="1"/>
        <v>1000000w</v>
      </c>
      <c r="F23" s="4" t="str">
        <f t="shared" si="16"/>
        <v>1000000</v>
      </c>
      <c r="G23" s="4" t="str">
        <f t="shared" si="17"/>
        <v>80 81</v>
      </c>
      <c r="H23" s="2" t="s">
        <v>595</v>
      </c>
      <c r="I23" s="2" t="s">
        <v>69</v>
      </c>
      <c r="M23" t="e">
        <f t="shared" si="2"/>
        <v>#NUM!</v>
      </c>
      <c r="N23" t="str">
        <f t="shared" si="8"/>
        <v>1000000</v>
      </c>
      <c r="O23" t="str">
        <f t="shared" si="9"/>
        <v>40</v>
      </c>
      <c r="P23" t="str">
        <f t="shared" si="10"/>
        <v>1000000</v>
      </c>
      <c r="Q23">
        <f t="shared" si="3"/>
        <v>7</v>
      </c>
      <c r="R23" t="str">
        <f t="shared" si="4"/>
        <v>1000</v>
      </c>
      <c r="S23" t="str">
        <f t="shared" si="5"/>
        <v>8</v>
      </c>
      <c r="T23" t="str">
        <f t="shared" si="18"/>
        <v>0</v>
      </c>
      <c r="U23" t="str">
        <f t="shared" si="19"/>
        <v>0</v>
      </c>
      <c r="V23" t="str">
        <f t="shared" si="20"/>
        <v>0</v>
      </c>
    </row>
    <row r="24" spans="1:22" ht="13.5" hidden="1" customHeight="1">
      <c r="A24" s="2" t="s">
        <v>74</v>
      </c>
      <c r="B24" s="2" t="s">
        <v>53</v>
      </c>
      <c r="C24" s="2" t="s">
        <v>75</v>
      </c>
      <c r="D24" s="4">
        <f t="shared" si="0"/>
        <v>16</v>
      </c>
      <c r="E24" s="4" t="str">
        <f t="shared" si="1"/>
        <v>0010001w</v>
      </c>
      <c r="F24" s="4" t="str">
        <f t="shared" si="16"/>
        <v>0010001</v>
      </c>
      <c r="G24" s="4" t="str">
        <f t="shared" si="17"/>
        <v>22 23</v>
      </c>
      <c r="H24" s="2" t="s">
        <v>595</v>
      </c>
      <c r="I24" s="2" t="s">
        <v>76</v>
      </c>
      <c r="M24" t="e">
        <f t="shared" si="2"/>
        <v>#NUM!</v>
      </c>
      <c r="N24" t="str">
        <f t="shared" si="8"/>
        <v>0010001</v>
      </c>
      <c r="O24" t="str">
        <f t="shared" si="9"/>
        <v>11</v>
      </c>
      <c r="P24" t="str">
        <f t="shared" si="10"/>
        <v>0010001</v>
      </c>
      <c r="Q24">
        <f t="shared" si="3"/>
        <v>7</v>
      </c>
      <c r="R24" t="str">
        <f t="shared" si="4"/>
        <v>0010</v>
      </c>
      <c r="S24" t="str">
        <f t="shared" si="5"/>
        <v>2</v>
      </c>
    </row>
    <row r="25" spans="1:22" ht="13.5" hidden="1" customHeight="1">
      <c r="A25" s="3" t="s">
        <v>74</v>
      </c>
      <c r="B25" s="2" t="s">
        <v>56</v>
      </c>
      <c r="C25" s="2" t="s">
        <v>77</v>
      </c>
      <c r="D25" s="4">
        <f t="shared" si="0"/>
        <v>16</v>
      </c>
      <c r="E25" s="4" t="str">
        <f t="shared" si="1"/>
        <v>0010000w</v>
      </c>
      <c r="F25" s="4" t="str">
        <f t="shared" si="16"/>
        <v>0010000</v>
      </c>
      <c r="G25" s="4" t="str">
        <f t="shared" si="17"/>
        <v>20 21</v>
      </c>
      <c r="H25" s="2" t="s">
        <v>595</v>
      </c>
      <c r="I25" s="2" t="s">
        <v>76</v>
      </c>
      <c r="M25" t="e">
        <f t="shared" si="2"/>
        <v>#NUM!</v>
      </c>
      <c r="N25" t="str">
        <f t="shared" si="8"/>
        <v>0010000</v>
      </c>
      <c r="O25" t="str">
        <f t="shared" si="9"/>
        <v>10</v>
      </c>
      <c r="P25" t="str">
        <f t="shared" si="10"/>
        <v>0010000</v>
      </c>
      <c r="Q25">
        <f t="shared" si="3"/>
        <v>7</v>
      </c>
      <c r="R25" t="str">
        <f t="shared" si="4"/>
        <v>0010</v>
      </c>
      <c r="S25" t="str">
        <f t="shared" si="5"/>
        <v>2</v>
      </c>
    </row>
    <row r="26" spans="1:22" ht="13.5" hidden="1" customHeight="1">
      <c r="A26" s="3" t="s">
        <v>74</v>
      </c>
      <c r="B26" s="2" t="s">
        <v>58</v>
      </c>
      <c r="C26" s="2" t="s">
        <v>75</v>
      </c>
      <c r="D26" s="4">
        <f t="shared" si="0"/>
        <v>16</v>
      </c>
      <c r="E26" s="4" t="str">
        <f t="shared" si="1"/>
        <v>0010001w</v>
      </c>
      <c r="F26" s="4" t="str">
        <f t="shared" si="16"/>
        <v>0010001</v>
      </c>
      <c r="G26" s="4" t="str">
        <f t="shared" si="17"/>
        <v>22 23</v>
      </c>
      <c r="H26" s="2" t="s">
        <v>595</v>
      </c>
      <c r="I26" s="2" t="s">
        <v>76</v>
      </c>
      <c r="M26" t="e">
        <f t="shared" si="2"/>
        <v>#NUM!</v>
      </c>
      <c r="N26" t="str">
        <f t="shared" si="8"/>
        <v>0010001</v>
      </c>
      <c r="O26" t="str">
        <f t="shared" si="9"/>
        <v>11</v>
      </c>
      <c r="P26" t="str">
        <f t="shared" si="10"/>
        <v>0010001</v>
      </c>
      <c r="Q26">
        <f t="shared" si="3"/>
        <v>7</v>
      </c>
      <c r="R26" t="str">
        <f t="shared" si="4"/>
        <v>0010</v>
      </c>
      <c r="S26" t="str">
        <f t="shared" si="5"/>
        <v>2</v>
      </c>
    </row>
    <row r="27" spans="1:22" ht="13.5" hidden="1" customHeight="1">
      <c r="A27" s="3" t="s">
        <v>74</v>
      </c>
      <c r="B27" s="2" t="s">
        <v>59</v>
      </c>
      <c r="C27" s="2" t="s">
        <v>78</v>
      </c>
      <c r="D27" s="4">
        <f t="shared" si="0"/>
        <v>8</v>
      </c>
      <c r="E27" s="4" t="str">
        <f t="shared" si="1"/>
        <v>0010010w</v>
      </c>
      <c r="F27" s="4" t="str">
        <f>LEFT(C27,7)</f>
        <v>0010010</v>
      </c>
      <c r="G27" s="4" t="str">
        <f>TEXT(BIN2HEX(F27&amp;"0"),"00") &amp; " "&amp;TEXT(BIN2HEX(F27&amp;"1"),"00")</f>
        <v>24 25</v>
      </c>
      <c r="H27" s="2" t="s">
        <v>595</v>
      </c>
      <c r="I27" s="2" t="s">
        <v>76</v>
      </c>
      <c r="J27" t="e">
        <f>VLOOKUP(G27,Sheet3!E:F,2,0)</f>
        <v>#N/A</v>
      </c>
      <c r="M27" t="e">
        <f t="shared" si="2"/>
        <v>#NUM!</v>
      </c>
      <c r="N27" t="str">
        <f t="shared" si="8"/>
        <v>0010010</v>
      </c>
      <c r="O27" t="str">
        <f t="shared" si="9"/>
        <v>12</v>
      </c>
      <c r="P27" t="str">
        <f t="shared" si="10"/>
        <v>0010010</v>
      </c>
      <c r="Q27">
        <f t="shared" si="3"/>
        <v>7</v>
      </c>
      <c r="R27" t="str">
        <f t="shared" si="4"/>
        <v>0010</v>
      </c>
      <c r="S27" t="str">
        <f t="shared" si="5"/>
        <v>2</v>
      </c>
    </row>
    <row r="28" spans="1:22" ht="13.5" hidden="1" customHeight="1">
      <c r="A28" s="3" t="s">
        <v>74</v>
      </c>
      <c r="B28" s="2" t="s">
        <v>61</v>
      </c>
      <c r="C28" s="2" t="s">
        <v>79</v>
      </c>
      <c r="D28" s="4">
        <f t="shared" si="0"/>
        <v>16</v>
      </c>
      <c r="E28" s="4" t="str">
        <f t="shared" si="1"/>
        <v>1000001w</v>
      </c>
      <c r="F28" s="4" t="str">
        <f>LEFT(E28,7)</f>
        <v>1000001</v>
      </c>
      <c r="G28" s="4" t="str">
        <f>TEXT(BIN2HEX(F28&amp;"0"),"00")&amp;" "&amp;TEXT(BIN2HEX(F28&amp;"1"),"00")</f>
        <v>82 83</v>
      </c>
      <c r="H28" s="2" t="s">
        <v>595</v>
      </c>
      <c r="I28" s="2" t="s">
        <v>76</v>
      </c>
      <c r="M28" t="e">
        <f t="shared" si="2"/>
        <v>#NUM!</v>
      </c>
      <c r="N28" t="str">
        <f t="shared" si="8"/>
        <v>1000001</v>
      </c>
      <c r="O28" t="str">
        <f t="shared" si="9"/>
        <v>41</v>
      </c>
      <c r="P28" t="str">
        <f t="shared" si="10"/>
        <v>1000001</v>
      </c>
      <c r="Q28">
        <f t="shared" si="3"/>
        <v>7</v>
      </c>
      <c r="R28" t="str">
        <f t="shared" si="4"/>
        <v>1000</v>
      </c>
      <c r="S28" t="str">
        <f t="shared" si="5"/>
        <v>8</v>
      </c>
      <c r="T28" t="str">
        <f t="shared" ref="T28:T31" si="21">BIN2HEX(RIGHT(P28,LEN(P28)-4))</f>
        <v>1</v>
      </c>
      <c r="U28" t="str">
        <f t="shared" ref="U28:U31" si="22">BIN2HEX(MID(C28,11,3))</f>
        <v>4</v>
      </c>
      <c r="V28" t="str">
        <f t="shared" ref="V28:V31" si="23">BIN2HEX(MID(P28,5,3))</f>
        <v>1</v>
      </c>
    </row>
    <row r="29" spans="1:22" ht="13.5" hidden="1" customHeight="1">
      <c r="A29" s="3" t="s">
        <v>74</v>
      </c>
      <c r="B29" s="2" t="s">
        <v>63</v>
      </c>
      <c r="C29" s="2" t="s">
        <v>79</v>
      </c>
      <c r="D29" s="4">
        <f t="shared" si="0"/>
        <v>16</v>
      </c>
      <c r="E29" s="4" t="str">
        <f t="shared" si="1"/>
        <v>1000001w</v>
      </c>
      <c r="F29" s="4" t="str">
        <f>LEFT(E29,7)</f>
        <v>1000001</v>
      </c>
      <c r="G29" s="4" t="str">
        <f>TEXT(BIN2HEX(F29&amp;"0"),"00")&amp;" "&amp;TEXT(BIN2HEX(F29&amp;"1"),"00")</f>
        <v>82 83</v>
      </c>
      <c r="H29" s="2" t="s">
        <v>595</v>
      </c>
      <c r="I29" s="2" t="s">
        <v>76</v>
      </c>
      <c r="M29" t="e">
        <f t="shared" si="2"/>
        <v>#NUM!</v>
      </c>
      <c r="N29" t="str">
        <f t="shared" si="8"/>
        <v>1000001</v>
      </c>
      <c r="O29" t="str">
        <f t="shared" si="9"/>
        <v>41</v>
      </c>
      <c r="P29" t="str">
        <f t="shared" si="10"/>
        <v>1000001</v>
      </c>
      <c r="Q29">
        <f t="shared" si="3"/>
        <v>7</v>
      </c>
      <c r="R29" t="str">
        <f t="shared" si="4"/>
        <v>1000</v>
      </c>
      <c r="S29" t="str">
        <f t="shared" si="5"/>
        <v>8</v>
      </c>
      <c r="T29" t="str">
        <f t="shared" si="21"/>
        <v>1</v>
      </c>
      <c r="U29" t="str">
        <f t="shared" si="22"/>
        <v>4</v>
      </c>
      <c r="V29" t="str">
        <f t="shared" si="23"/>
        <v>1</v>
      </c>
    </row>
    <row r="30" spans="1:22" ht="13.5" hidden="1" customHeight="1">
      <c r="A30" s="3" t="s">
        <v>74</v>
      </c>
      <c r="B30" s="2" t="s">
        <v>64</v>
      </c>
      <c r="C30" s="2" t="s">
        <v>80</v>
      </c>
      <c r="D30" s="4">
        <f t="shared" si="0"/>
        <v>16</v>
      </c>
      <c r="E30" s="4" t="str">
        <f t="shared" si="1"/>
        <v>1000000w</v>
      </c>
      <c r="F30" s="4" t="str">
        <f>LEFT(E30,7)</f>
        <v>1000000</v>
      </c>
      <c r="G30" s="4" t="str">
        <f>TEXT(BIN2HEX(F30&amp;"0"),"00")&amp;" "&amp;TEXT(BIN2HEX(F30&amp;"1"),"00")</f>
        <v>80 81</v>
      </c>
      <c r="H30" s="2" t="s">
        <v>595</v>
      </c>
      <c r="I30" s="2" t="s">
        <v>76</v>
      </c>
      <c r="M30" t="e">
        <f t="shared" si="2"/>
        <v>#NUM!</v>
      </c>
      <c r="N30" t="str">
        <f t="shared" si="8"/>
        <v>1000000</v>
      </c>
      <c r="O30" t="str">
        <f t="shared" si="9"/>
        <v>40</v>
      </c>
      <c r="P30" t="str">
        <f t="shared" si="10"/>
        <v>1000000</v>
      </c>
      <c r="Q30">
        <f t="shared" si="3"/>
        <v>7</v>
      </c>
      <c r="R30" t="str">
        <f t="shared" si="4"/>
        <v>1000</v>
      </c>
      <c r="S30" t="str">
        <f t="shared" si="5"/>
        <v>8</v>
      </c>
      <c r="T30" t="str">
        <f t="shared" si="21"/>
        <v>0</v>
      </c>
      <c r="U30" t="str">
        <f t="shared" si="22"/>
        <v>4</v>
      </c>
      <c r="V30" t="str">
        <f t="shared" si="23"/>
        <v>0</v>
      </c>
    </row>
    <row r="31" spans="1:22" ht="13.5" hidden="1" customHeight="1">
      <c r="A31" s="3" t="s">
        <v>74</v>
      </c>
      <c r="B31" s="2" t="s">
        <v>66</v>
      </c>
      <c r="C31" s="2" t="s">
        <v>80</v>
      </c>
      <c r="D31" s="4">
        <f t="shared" si="0"/>
        <v>16</v>
      </c>
      <c r="E31" s="4" t="str">
        <f t="shared" si="1"/>
        <v>1000000w</v>
      </c>
      <c r="F31" s="4" t="str">
        <f>LEFT(E31,7)</f>
        <v>1000000</v>
      </c>
      <c r="G31" s="4" t="str">
        <f>TEXT(BIN2HEX(F31&amp;"0"),"00")&amp;" "&amp;TEXT(BIN2HEX(F31&amp;"1"),"00")</f>
        <v>80 81</v>
      </c>
      <c r="H31" s="2" t="s">
        <v>595</v>
      </c>
      <c r="I31" s="2" t="s">
        <v>76</v>
      </c>
      <c r="M31" t="e">
        <f t="shared" si="2"/>
        <v>#NUM!</v>
      </c>
      <c r="N31" t="str">
        <f t="shared" si="8"/>
        <v>1000000</v>
      </c>
      <c r="O31" t="str">
        <f t="shared" si="9"/>
        <v>40</v>
      </c>
      <c r="P31" t="str">
        <f t="shared" si="10"/>
        <v>1000000</v>
      </c>
      <c r="Q31">
        <f t="shared" si="3"/>
        <v>7</v>
      </c>
      <c r="R31" t="str">
        <f t="shared" si="4"/>
        <v>1000</v>
      </c>
      <c r="S31" t="str">
        <f t="shared" si="5"/>
        <v>8</v>
      </c>
      <c r="T31" t="str">
        <f t="shared" si="21"/>
        <v>0</v>
      </c>
      <c r="U31" t="str">
        <f t="shared" si="22"/>
        <v>4</v>
      </c>
      <c r="V31" t="str">
        <f t="shared" si="23"/>
        <v>0</v>
      </c>
    </row>
    <row r="32" spans="1:22" ht="13.5" hidden="1" customHeight="1">
      <c r="A32" s="2" t="s">
        <v>81</v>
      </c>
      <c r="B32" s="2" t="s">
        <v>82</v>
      </c>
      <c r="C32" s="2" t="s">
        <v>83</v>
      </c>
      <c r="D32" s="4">
        <f t="shared" si="0"/>
        <v>16</v>
      </c>
      <c r="E32" s="4" t="str">
        <f t="shared" si="1"/>
        <v>01100011</v>
      </c>
      <c r="F32" s="4"/>
      <c r="G32" s="4" t="str">
        <f>TEXT(BIN2HEX(E32),"00")</f>
        <v>63</v>
      </c>
      <c r="H32" s="2" t="s">
        <v>601</v>
      </c>
      <c r="I32" s="2" t="s">
        <v>84</v>
      </c>
      <c r="M32" t="e">
        <f t="shared" si="2"/>
        <v>#NUM!</v>
      </c>
      <c r="N32" t="str">
        <f>LEFT(C32,FIND("o",C32)-1)</f>
        <v>01100011</v>
      </c>
      <c r="O32" t="str">
        <f t="shared" si="9"/>
        <v>63</v>
      </c>
      <c r="P32" t="str">
        <f t="shared" si="10"/>
        <v>01100011</v>
      </c>
      <c r="Q32">
        <f t="shared" si="3"/>
        <v>8</v>
      </c>
      <c r="R32" t="str">
        <f t="shared" si="4"/>
        <v>0110</v>
      </c>
      <c r="S32" t="str">
        <f t="shared" si="5"/>
        <v>6</v>
      </c>
    </row>
    <row r="33" spans="1:19" ht="13.5" hidden="1" customHeight="1">
      <c r="A33" s="3" t="s">
        <v>81</v>
      </c>
      <c r="B33" s="2" t="s">
        <v>85</v>
      </c>
      <c r="C33" s="2" t="s">
        <v>83</v>
      </c>
      <c r="D33" s="4">
        <f t="shared" si="0"/>
        <v>16</v>
      </c>
      <c r="E33" s="4" t="str">
        <f t="shared" si="1"/>
        <v>01100011</v>
      </c>
      <c r="F33" s="4"/>
      <c r="G33" s="4" t="str">
        <f>TEXT(BIN2HEX(E33),"00")</f>
        <v>63</v>
      </c>
      <c r="H33" s="2" t="s">
        <v>601</v>
      </c>
      <c r="I33" s="2" t="s">
        <v>84</v>
      </c>
      <c r="M33" t="e">
        <f t="shared" si="2"/>
        <v>#NUM!</v>
      </c>
      <c r="N33" t="str">
        <f t="shared" ref="N33:N56" si="24">LEFT(C33,FIND("o",C33)-1)</f>
        <v>01100011</v>
      </c>
      <c r="O33" t="str">
        <f t="shared" si="9"/>
        <v>63</v>
      </c>
      <c r="P33" t="str">
        <f t="shared" si="10"/>
        <v>01100011</v>
      </c>
      <c r="Q33">
        <f t="shared" si="3"/>
        <v>8</v>
      </c>
      <c r="R33" t="str">
        <f t="shared" si="4"/>
        <v>0110</v>
      </c>
      <c r="S33" t="str">
        <f t="shared" si="5"/>
        <v>6</v>
      </c>
    </row>
    <row r="34" spans="1:19" ht="13.5" hidden="1" customHeight="1">
      <c r="A34" s="2" t="s">
        <v>86</v>
      </c>
      <c r="B34" s="2" t="s">
        <v>87</v>
      </c>
      <c r="C34" s="2" t="s">
        <v>686</v>
      </c>
      <c r="D34" s="4">
        <f t="shared" si="0"/>
        <v>16</v>
      </c>
      <c r="E34" s="4" t="str">
        <f t="shared" si="1"/>
        <v>01100010</v>
      </c>
      <c r="F34" s="4"/>
      <c r="G34" s="4" t="str">
        <f>TEXT(BIN2HEX(E34),"00")</f>
        <v>62</v>
      </c>
      <c r="H34" s="2" t="s">
        <v>602</v>
      </c>
      <c r="I34" s="2" t="s">
        <v>88</v>
      </c>
      <c r="M34" t="e">
        <f t="shared" si="2"/>
        <v>#NUM!</v>
      </c>
      <c r="N34" t="str">
        <f t="shared" si="24"/>
        <v>01100010</v>
      </c>
      <c r="O34" t="str">
        <f t="shared" si="9"/>
        <v>62</v>
      </c>
      <c r="P34" t="str">
        <f t="shared" si="10"/>
        <v>01100010</v>
      </c>
      <c r="Q34">
        <f t="shared" si="3"/>
        <v>8</v>
      </c>
      <c r="R34" t="str">
        <f t="shared" si="4"/>
        <v>0110</v>
      </c>
      <c r="S34" t="str">
        <f t="shared" si="5"/>
        <v>6</v>
      </c>
    </row>
    <row r="35" spans="1:19" ht="13.5" hidden="1" customHeight="1">
      <c r="A35" s="3" t="s">
        <v>86</v>
      </c>
      <c r="B35" s="2" t="s">
        <v>89</v>
      </c>
      <c r="C35" s="2" t="s">
        <v>90</v>
      </c>
      <c r="D35" s="4">
        <f t="shared" si="0"/>
        <v>16</v>
      </c>
      <c r="E35" s="4" t="str">
        <f t="shared" si="1"/>
        <v>01100010</v>
      </c>
      <c r="F35" s="4"/>
      <c r="G35" s="4" t="str">
        <f>TEXT(BIN2HEX(E35),"00")</f>
        <v>62</v>
      </c>
      <c r="H35" s="2" t="s">
        <v>603</v>
      </c>
      <c r="I35" s="2" t="s">
        <v>88</v>
      </c>
      <c r="M35" t="e">
        <f t="shared" si="2"/>
        <v>#NUM!</v>
      </c>
      <c r="N35" t="str">
        <f t="shared" si="24"/>
        <v>01100010</v>
      </c>
      <c r="O35" t="str">
        <f t="shared" si="9"/>
        <v>62</v>
      </c>
      <c r="P35" t="str">
        <f t="shared" si="10"/>
        <v>01100010</v>
      </c>
      <c r="Q35">
        <f t="shared" si="3"/>
        <v>8</v>
      </c>
      <c r="R35" t="str">
        <f t="shared" si="4"/>
        <v>0110</v>
      </c>
      <c r="S35" t="str">
        <f t="shared" si="5"/>
        <v>6</v>
      </c>
    </row>
    <row r="36" spans="1:19" ht="13.5" hidden="1" customHeight="1">
      <c r="A36" s="2" t="s">
        <v>91</v>
      </c>
      <c r="B36" s="2" t="s">
        <v>92</v>
      </c>
      <c r="C36" s="2" t="s">
        <v>93</v>
      </c>
      <c r="D36" s="4">
        <f t="shared" si="0"/>
        <v>24</v>
      </c>
      <c r="E36" s="4" t="str">
        <f t="shared" si="1"/>
        <v>00001111</v>
      </c>
      <c r="F36" s="4"/>
      <c r="G36" s="4" t="str">
        <f t="shared" ref="G36:G56" si="25">"0"&amp;BIN2HEX(E36)</f>
        <v>0F</v>
      </c>
      <c r="H36" s="2" t="s">
        <v>603</v>
      </c>
      <c r="I36" s="2" t="s">
        <v>94</v>
      </c>
      <c r="M36" t="e">
        <f t="shared" si="2"/>
        <v>#NUM!</v>
      </c>
      <c r="N36" s="12" t="str">
        <f t="shared" si="24"/>
        <v>0000111110111100</v>
      </c>
      <c r="O36" s="12" t="e">
        <f t="shared" si="9"/>
        <v>#NUM!</v>
      </c>
      <c r="P36" t="str">
        <f>N36</f>
        <v>0000111110111100</v>
      </c>
      <c r="Q36">
        <f t="shared" si="3"/>
        <v>16</v>
      </c>
      <c r="R36" t="str">
        <f t="shared" si="4"/>
        <v>0000</v>
      </c>
      <c r="S36" t="str">
        <f t="shared" si="5"/>
        <v>0</v>
      </c>
    </row>
    <row r="37" spans="1:19" ht="13.5" hidden="1" customHeight="1">
      <c r="A37" s="3" t="s">
        <v>91</v>
      </c>
      <c r="B37" s="2" t="s">
        <v>95</v>
      </c>
      <c r="C37" s="2" t="s">
        <v>93</v>
      </c>
      <c r="D37" s="4">
        <f t="shared" si="0"/>
        <v>24</v>
      </c>
      <c r="E37" s="4" t="str">
        <f t="shared" si="1"/>
        <v>00001111</v>
      </c>
      <c r="F37" s="4"/>
      <c r="G37" s="4" t="str">
        <f t="shared" si="25"/>
        <v>0F</v>
      </c>
      <c r="H37" s="2" t="s">
        <v>603</v>
      </c>
      <c r="I37" s="2" t="s">
        <v>94</v>
      </c>
      <c r="M37" t="e">
        <f t="shared" si="2"/>
        <v>#NUM!</v>
      </c>
      <c r="N37" s="12" t="str">
        <f t="shared" si="24"/>
        <v>0000111110111100</v>
      </c>
      <c r="O37" s="12" t="e">
        <f t="shared" si="9"/>
        <v>#NUM!</v>
      </c>
      <c r="P37" t="str">
        <f t="shared" ref="P37:P56" si="26">N37</f>
        <v>0000111110111100</v>
      </c>
      <c r="Q37">
        <f t="shared" si="3"/>
        <v>16</v>
      </c>
      <c r="R37" t="str">
        <f t="shared" si="4"/>
        <v>0000</v>
      </c>
      <c r="S37" t="str">
        <f t="shared" si="5"/>
        <v>0</v>
      </c>
    </row>
    <row r="38" spans="1:19" ht="13.5" hidden="1" customHeight="1">
      <c r="A38" s="2" t="s">
        <v>96</v>
      </c>
      <c r="B38" s="2" t="s">
        <v>92</v>
      </c>
      <c r="C38" s="2" t="s">
        <v>97</v>
      </c>
      <c r="D38" s="4">
        <f t="shared" si="0"/>
        <v>24</v>
      </c>
      <c r="E38" s="4" t="str">
        <f t="shared" si="1"/>
        <v>00001111</v>
      </c>
      <c r="F38" s="4"/>
      <c r="G38" s="4" t="str">
        <f t="shared" si="25"/>
        <v>0F</v>
      </c>
      <c r="H38" s="2" t="s">
        <v>603</v>
      </c>
      <c r="I38" s="2" t="s">
        <v>98</v>
      </c>
      <c r="M38" t="e">
        <f t="shared" si="2"/>
        <v>#NUM!</v>
      </c>
      <c r="N38" s="12" t="str">
        <f t="shared" si="24"/>
        <v>0000111110111101</v>
      </c>
      <c r="O38" s="12" t="e">
        <f t="shared" si="9"/>
        <v>#NUM!</v>
      </c>
      <c r="P38" t="str">
        <f t="shared" si="26"/>
        <v>0000111110111101</v>
      </c>
      <c r="Q38">
        <f t="shared" si="3"/>
        <v>16</v>
      </c>
      <c r="R38" t="str">
        <f t="shared" si="4"/>
        <v>0000</v>
      </c>
      <c r="S38" t="str">
        <f t="shared" si="5"/>
        <v>0</v>
      </c>
    </row>
    <row r="39" spans="1:19" ht="13.5" hidden="1" customHeight="1">
      <c r="A39" s="3" t="s">
        <v>96</v>
      </c>
      <c r="B39" s="2" t="s">
        <v>95</v>
      </c>
      <c r="C39" s="2" t="s">
        <v>97</v>
      </c>
      <c r="D39" s="4">
        <f t="shared" si="0"/>
        <v>24</v>
      </c>
      <c r="E39" s="4" t="str">
        <f t="shared" si="1"/>
        <v>00001111</v>
      </c>
      <c r="F39" s="4"/>
      <c r="G39" s="4" t="str">
        <f t="shared" si="25"/>
        <v>0F</v>
      </c>
      <c r="H39" s="2" t="s">
        <v>603</v>
      </c>
      <c r="I39" s="2" t="s">
        <v>98</v>
      </c>
      <c r="M39" t="e">
        <f t="shared" si="2"/>
        <v>#NUM!</v>
      </c>
      <c r="N39" s="12" t="str">
        <f t="shared" si="24"/>
        <v>0000111110111101</v>
      </c>
      <c r="O39" s="12" t="e">
        <f t="shared" si="9"/>
        <v>#NUM!</v>
      </c>
      <c r="P39" t="str">
        <f t="shared" si="26"/>
        <v>0000111110111101</v>
      </c>
      <c r="Q39">
        <f t="shared" si="3"/>
        <v>16</v>
      </c>
      <c r="R39" t="str">
        <f t="shared" si="4"/>
        <v>0000</v>
      </c>
      <c r="S39" t="str">
        <f t="shared" si="5"/>
        <v>0</v>
      </c>
    </row>
    <row r="40" spans="1:19" ht="13.5" hidden="1" customHeight="1">
      <c r="A40" s="2" t="s">
        <v>99</v>
      </c>
      <c r="B40" s="2" t="s">
        <v>30</v>
      </c>
      <c r="C40" s="2" t="s">
        <v>100</v>
      </c>
      <c r="D40" s="4">
        <f t="shared" si="0"/>
        <v>16</v>
      </c>
      <c r="E40" s="4" t="str">
        <f t="shared" si="1"/>
        <v>00001111</v>
      </c>
      <c r="F40" s="4"/>
      <c r="G40" s="4" t="str">
        <f t="shared" si="25"/>
        <v>0F</v>
      </c>
      <c r="H40" s="2" t="s">
        <v>604</v>
      </c>
      <c r="I40" s="2" t="s">
        <v>101</v>
      </c>
      <c r="M40" s="12" t="e">
        <f t="shared" si="2"/>
        <v>#NUM!</v>
      </c>
      <c r="N40" s="12" t="str">
        <f>LEFT(C40,FIND("r",C40)-1)</f>
        <v>0000111111001</v>
      </c>
      <c r="O40" s="12" t="e">
        <f t="shared" si="9"/>
        <v>#NUM!</v>
      </c>
      <c r="P40" t="str">
        <f t="shared" si="26"/>
        <v>0000111111001</v>
      </c>
      <c r="Q40">
        <f t="shared" si="3"/>
        <v>13</v>
      </c>
      <c r="R40" t="str">
        <f t="shared" si="4"/>
        <v>0000</v>
      </c>
      <c r="S40" t="str">
        <f t="shared" si="5"/>
        <v>0</v>
      </c>
    </row>
    <row r="41" spans="1:19" ht="13.5" hidden="1" customHeight="1">
      <c r="A41" s="2" t="s">
        <v>102</v>
      </c>
      <c r="B41" s="2" t="s">
        <v>103</v>
      </c>
      <c r="C41" s="2" t="s">
        <v>104</v>
      </c>
      <c r="D41" s="4">
        <f t="shared" si="0"/>
        <v>24</v>
      </c>
      <c r="E41" s="4" t="str">
        <f t="shared" si="1"/>
        <v>00001111</v>
      </c>
      <c r="F41" s="4"/>
      <c r="G41" s="4" t="str">
        <f t="shared" si="25"/>
        <v>0F</v>
      </c>
      <c r="H41" s="2" t="s">
        <v>603</v>
      </c>
      <c r="I41" s="2" t="s">
        <v>105</v>
      </c>
      <c r="M41" t="e">
        <f t="shared" si="2"/>
        <v>#NUM!</v>
      </c>
      <c r="N41" s="12" t="str">
        <f t="shared" si="24"/>
        <v>0000111110111010</v>
      </c>
      <c r="O41" s="12" t="e">
        <f t="shared" si="9"/>
        <v>#NUM!</v>
      </c>
      <c r="P41" t="str">
        <f t="shared" si="26"/>
        <v>0000111110111010</v>
      </c>
      <c r="Q41">
        <f t="shared" si="3"/>
        <v>16</v>
      </c>
      <c r="R41" t="str">
        <f t="shared" si="4"/>
        <v>0000</v>
      </c>
      <c r="S41" t="str">
        <f t="shared" si="5"/>
        <v>0</v>
      </c>
    </row>
    <row r="42" spans="1:19" ht="13.5" hidden="1" customHeight="1">
      <c r="A42" s="3" t="s">
        <v>102</v>
      </c>
      <c r="B42" s="2" t="s">
        <v>106</v>
      </c>
      <c r="C42" s="2" t="s">
        <v>104</v>
      </c>
      <c r="D42" s="4">
        <f t="shared" si="0"/>
        <v>24</v>
      </c>
      <c r="E42" s="4" t="str">
        <f t="shared" si="1"/>
        <v>00001111</v>
      </c>
      <c r="F42" s="4"/>
      <c r="G42" s="4" t="str">
        <f t="shared" si="25"/>
        <v>0F</v>
      </c>
      <c r="H42" s="2" t="s">
        <v>603</v>
      </c>
      <c r="I42" s="2" t="s">
        <v>105</v>
      </c>
      <c r="M42" t="e">
        <f t="shared" si="2"/>
        <v>#NUM!</v>
      </c>
      <c r="N42" s="12" t="str">
        <f t="shared" si="24"/>
        <v>0000111110111010</v>
      </c>
      <c r="O42" s="12" t="e">
        <f t="shared" si="9"/>
        <v>#NUM!</v>
      </c>
      <c r="P42" t="str">
        <f t="shared" si="26"/>
        <v>0000111110111010</v>
      </c>
      <c r="Q42">
        <f t="shared" si="3"/>
        <v>16</v>
      </c>
      <c r="R42" t="str">
        <f t="shared" si="4"/>
        <v>0000</v>
      </c>
      <c r="S42" t="str">
        <f t="shared" si="5"/>
        <v>0</v>
      </c>
    </row>
    <row r="43" spans="1:19" ht="13.5" hidden="1" customHeight="1">
      <c r="A43" s="3" t="s">
        <v>102</v>
      </c>
      <c r="B43" s="2" t="s">
        <v>92</v>
      </c>
      <c r="C43" s="2" t="s">
        <v>107</v>
      </c>
      <c r="D43" s="4">
        <f t="shared" si="0"/>
        <v>24</v>
      </c>
      <c r="E43" s="4" t="str">
        <f t="shared" si="1"/>
        <v>00001111</v>
      </c>
      <c r="F43" s="4"/>
      <c r="G43" s="4" t="str">
        <f t="shared" si="25"/>
        <v>0F</v>
      </c>
      <c r="H43" s="2" t="s">
        <v>603</v>
      </c>
      <c r="I43" s="2" t="s">
        <v>105</v>
      </c>
      <c r="M43" t="e">
        <f t="shared" si="2"/>
        <v>#NUM!</v>
      </c>
      <c r="N43" s="12" t="str">
        <f t="shared" si="24"/>
        <v>0000111110100011</v>
      </c>
      <c r="O43" s="12" t="e">
        <f t="shared" si="9"/>
        <v>#NUM!</v>
      </c>
      <c r="P43" t="str">
        <f t="shared" si="26"/>
        <v>0000111110100011</v>
      </c>
      <c r="Q43">
        <f t="shared" si="3"/>
        <v>16</v>
      </c>
      <c r="R43" t="str">
        <f t="shared" si="4"/>
        <v>0000</v>
      </c>
      <c r="S43" t="str">
        <f t="shared" si="5"/>
        <v>0</v>
      </c>
    </row>
    <row r="44" spans="1:19" ht="13.5" hidden="1" customHeight="1">
      <c r="A44" s="3" t="s">
        <v>102</v>
      </c>
      <c r="B44" s="2" t="s">
        <v>108</v>
      </c>
      <c r="C44" s="2" t="s">
        <v>107</v>
      </c>
      <c r="D44" s="4">
        <f t="shared" si="0"/>
        <v>24</v>
      </c>
      <c r="E44" s="4" t="str">
        <f t="shared" si="1"/>
        <v>00001111</v>
      </c>
      <c r="F44" s="4"/>
      <c r="G44" s="4" t="str">
        <f t="shared" si="25"/>
        <v>0F</v>
      </c>
      <c r="H44" s="2" t="s">
        <v>603</v>
      </c>
      <c r="I44" s="2" t="s">
        <v>105</v>
      </c>
      <c r="M44" t="e">
        <f t="shared" si="2"/>
        <v>#NUM!</v>
      </c>
      <c r="N44" s="12" t="str">
        <f t="shared" si="24"/>
        <v>0000111110100011</v>
      </c>
      <c r="O44" s="12" t="e">
        <f t="shared" si="9"/>
        <v>#NUM!</v>
      </c>
      <c r="P44" t="str">
        <f t="shared" si="26"/>
        <v>0000111110100011</v>
      </c>
      <c r="Q44">
        <f t="shared" si="3"/>
        <v>16</v>
      </c>
      <c r="R44" t="str">
        <f t="shared" si="4"/>
        <v>0000</v>
      </c>
      <c r="S44" t="str">
        <f t="shared" si="5"/>
        <v>0</v>
      </c>
    </row>
    <row r="45" spans="1:19" ht="13.5" hidden="1" customHeight="1">
      <c r="A45" s="2" t="s">
        <v>109</v>
      </c>
      <c r="B45" s="2" t="s">
        <v>103</v>
      </c>
      <c r="C45" s="2" t="s">
        <v>110</v>
      </c>
      <c r="D45" s="4">
        <f t="shared" si="0"/>
        <v>24</v>
      </c>
      <c r="E45" s="4" t="str">
        <f t="shared" si="1"/>
        <v>00001111</v>
      </c>
      <c r="F45" s="4"/>
      <c r="G45" s="4" t="str">
        <f t="shared" si="25"/>
        <v>0F</v>
      </c>
      <c r="H45" s="2" t="s">
        <v>603</v>
      </c>
      <c r="I45" s="2" t="s">
        <v>111</v>
      </c>
      <c r="M45" t="e">
        <f t="shared" si="2"/>
        <v>#NUM!</v>
      </c>
      <c r="N45" s="12" t="str">
        <f t="shared" si="24"/>
        <v>0000111110111010</v>
      </c>
      <c r="O45" s="12" t="e">
        <f t="shared" si="9"/>
        <v>#NUM!</v>
      </c>
      <c r="P45" t="str">
        <f t="shared" si="26"/>
        <v>0000111110111010</v>
      </c>
      <c r="Q45">
        <f t="shared" si="3"/>
        <v>16</v>
      </c>
      <c r="R45" t="str">
        <f t="shared" si="4"/>
        <v>0000</v>
      </c>
      <c r="S45" t="str">
        <f t="shared" si="5"/>
        <v>0</v>
      </c>
    </row>
    <row r="46" spans="1:19" ht="13.5" hidden="1" customHeight="1">
      <c r="A46" s="3" t="s">
        <v>109</v>
      </c>
      <c r="B46" s="2" t="s">
        <v>106</v>
      </c>
      <c r="C46" s="2" t="s">
        <v>110</v>
      </c>
      <c r="D46" s="4">
        <f t="shared" si="0"/>
        <v>24</v>
      </c>
      <c r="E46" s="4" t="str">
        <f t="shared" si="1"/>
        <v>00001111</v>
      </c>
      <c r="F46" s="4"/>
      <c r="G46" s="4" t="str">
        <f t="shared" si="25"/>
        <v>0F</v>
      </c>
      <c r="H46" s="2" t="s">
        <v>603</v>
      </c>
      <c r="I46" s="2" t="s">
        <v>111</v>
      </c>
      <c r="M46" t="e">
        <f t="shared" si="2"/>
        <v>#NUM!</v>
      </c>
      <c r="N46" s="12" t="str">
        <f t="shared" si="24"/>
        <v>0000111110111010</v>
      </c>
      <c r="O46" s="12" t="e">
        <f t="shared" si="9"/>
        <v>#NUM!</v>
      </c>
      <c r="P46" t="str">
        <f t="shared" si="26"/>
        <v>0000111110111010</v>
      </c>
      <c r="Q46">
        <f t="shared" si="3"/>
        <v>16</v>
      </c>
      <c r="R46" t="str">
        <f t="shared" si="4"/>
        <v>0000</v>
      </c>
      <c r="S46" t="str">
        <f t="shared" si="5"/>
        <v>0</v>
      </c>
    </row>
    <row r="47" spans="1:19" ht="13.5" hidden="1" customHeight="1">
      <c r="A47" s="3" t="s">
        <v>109</v>
      </c>
      <c r="B47" s="2" t="s">
        <v>92</v>
      </c>
      <c r="C47" s="2" t="s">
        <v>112</v>
      </c>
      <c r="D47" s="4">
        <f t="shared" si="0"/>
        <v>24</v>
      </c>
      <c r="E47" s="4" t="str">
        <f t="shared" si="1"/>
        <v>00001111</v>
      </c>
      <c r="F47" s="4"/>
      <c r="G47" s="4" t="str">
        <f t="shared" si="25"/>
        <v>0F</v>
      </c>
      <c r="H47" s="2" t="s">
        <v>603</v>
      </c>
      <c r="I47" s="2" t="s">
        <v>111</v>
      </c>
      <c r="M47" t="e">
        <f t="shared" si="2"/>
        <v>#NUM!</v>
      </c>
      <c r="N47" s="12" t="str">
        <f t="shared" si="24"/>
        <v>0000111110111011</v>
      </c>
      <c r="O47" s="12" t="e">
        <f t="shared" si="9"/>
        <v>#NUM!</v>
      </c>
      <c r="P47" t="str">
        <f t="shared" si="26"/>
        <v>0000111110111011</v>
      </c>
      <c r="Q47">
        <f t="shared" si="3"/>
        <v>16</v>
      </c>
      <c r="R47" t="str">
        <f t="shared" si="4"/>
        <v>0000</v>
      </c>
      <c r="S47" t="str">
        <f t="shared" si="5"/>
        <v>0</v>
      </c>
    </row>
    <row r="48" spans="1:19" ht="13.5" hidden="1" customHeight="1">
      <c r="A48" s="3" t="s">
        <v>109</v>
      </c>
      <c r="B48" s="2" t="s">
        <v>108</v>
      </c>
      <c r="C48" s="2" t="s">
        <v>112</v>
      </c>
      <c r="D48" s="4">
        <f t="shared" si="0"/>
        <v>24</v>
      </c>
      <c r="E48" s="4" t="str">
        <f t="shared" si="1"/>
        <v>00001111</v>
      </c>
      <c r="F48" s="4"/>
      <c r="G48" s="4" t="str">
        <f t="shared" si="25"/>
        <v>0F</v>
      </c>
      <c r="H48" s="2" t="s">
        <v>603</v>
      </c>
      <c r="I48" s="2" t="s">
        <v>111</v>
      </c>
      <c r="M48" t="e">
        <f t="shared" si="2"/>
        <v>#NUM!</v>
      </c>
      <c r="N48" s="12" t="str">
        <f t="shared" si="24"/>
        <v>0000111110111011</v>
      </c>
      <c r="O48" s="12" t="e">
        <f t="shared" si="9"/>
        <v>#NUM!</v>
      </c>
      <c r="P48" t="str">
        <f t="shared" si="26"/>
        <v>0000111110111011</v>
      </c>
      <c r="Q48">
        <f t="shared" si="3"/>
        <v>16</v>
      </c>
      <c r="R48" t="str">
        <f t="shared" si="4"/>
        <v>0000</v>
      </c>
      <c r="S48" t="str">
        <f t="shared" si="5"/>
        <v>0</v>
      </c>
    </row>
    <row r="49" spans="1:20" ht="13.5" hidden="1" customHeight="1">
      <c r="A49" s="2" t="s">
        <v>113</v>
      </c>
      <c r="B49" s="2" t="s">
        <v>103</v>
      </c>
      <c r="C49" s="2" t="s">
        <v>114</v>
      </c>
      <c r="D49" s="4">
        <f t="shared" si="0"/>
        <v>24</v>
      </c>
      <c r="E49" s="4" t="str">
        <f t="shared" si="1"/>
        <v>00001111</v>
      </c>
      <c r="F49" s="4"/>
      <c r="G49" s="4" t="str">
        <f t="shared" si="25"/>
        <v>0F</v>
      </c>
      <c r="H49" s="2" t="s">
        <v>603</v>
      </c>
      <c r="I49" s="2" t="s">
        <v>115</v>
      </c>
      <c r="M49" t="e">
        <f t="shared" si="2"/>
        <v>#NUM!</v>
      </c>
      <c r="N49" s="12" t="str">
        <f t="shared" si="24"/>
        <v>0000111110111010</v>
      </c>
      <c r="O49" s="12" t="e">
        <f t="shared" si="9"/>
        <v>#NUM!</v>
      </c>
      <c r="P49" t="str">
        <f t="shared" si="26"/>
        <v>0000111110111010</v>
      </c>
      <c r="Q49">
        <f t="shared" si="3"/>
        <v>16</v>
      </c>
      <c r="R49" t="str">
        <f t="shared" si="4"/>
        <v>0000</v>
      </c>
      <c r="S49" t="str">
        <f t="shared" si="5"/>
        <v>0</v>
      </c>
    </row>
    <row r="50" spans="1:20" ht="13.5" hidden="1" customHeight="1">
      <c r="A50" s="3" t="s">
        <v>113</v>
      </c>
      <c r="B50" s="2" t="s">
        <v>106</v>
      </c>
      <c r="C50" s="2" t="s">
        <v>114</v>
      </c>
      <c r="D50" s="4">
        <f t="shared" si="0"/>
        <v>24</v>
      </c>
      <c r="E50" s="4" t="str">
        <f t="shared" si="1"/>
        <v>00001111</v>
      </c>
      <c r="F50" s="4"/>
      <c r="G50" s="4" t="str">
        <f t="shared" si="25"/>
        <v>0F</v>
      </c>
      <c r="H50" s="2" t="s">
        <v>603</v>
      </c>
      <c r="I50" s="2" t="s">
        <v>115</v>
      </c>
      <c r="M50" t="e">
        <f t="shared" si="2"/>
        <v>#NUM!</v>
      </c>
      <c r="N50" s="12" t="str">
        <f t="shared" si="24"/>
        <v>0000111110111010</v>
      </c>
      <c r="O50" s="12" t="e">
        <f t="shared" si="9"/>
        <v>#NUM!</v>
      </c>
      <c r="P50" t="str">
        <f t="shared" si="26"/>
        <v>0000111110111010</v>
      </c>
      <c r="Q50">
        <f t="shared" si="3"/>
        <v>16</v>
      </c>
      <c r="R50" t="str">
        <f t="shared" si="4"/>
        <v>0000</v>
      </c>
      <c r="S50" t="str">
        <f t="shared" si="5"/>
        <v>0</v>
      </c>
    </row>
    <row r="51" spans="1:20" ht="13.5" hidden="1" customHeight="1">
      <c r="A51" s="3" t="s">
        <v>113</v>
      </c>
      <c r="B51" s="2" t="s">
        <v>92</v>
      </c>
      <c r="C51" s="2" t="s">
        <v>116</v>
      </c>
      <c r="D51" s="4">
        <f t="shared" si="0"/>
        <v>24</v>
      </c>
      <c r="E51" s="4" t="str">
        <f t="shared" si="1"/>
        <v>00001111</v>
      </c>
      <c r="F51" s="4"/>
      <c r="G51" s="4" t="str">
        <f t="shared" si="25"/>
        <v>0F</v>
      </c>
      <c r="H51" s="2" t="s">
        <v>603</v>
      </c>
      <c r="I51" s="2" t="s">
        <v>115</v>
      </c>
      <c r="M51" t="e">
        <f t="shared" si="2"/>
        <v>#NUM!</v>
      </c>
      <c r="N51" s="12" t="str">
        <f t="shared" si="24"/>
        <v>0000111110110011</v>
      </c>
      <c r="O51" s="12" t="e">
        <f t="shared" si="9"/>
        <v>#NUM!</v>
      </c>
      <c r="P51" t="str">
        <f t="shared" si="26"/>
        <v>0000111110110011</v>
      </c>
      <c r="Q51">
        <f t="shared" si="3"/>
        <v>16</v>
      </c>
      <c r="R51" t="str">
        <f t="shared" si="4"/>
        <v>0000</v>
      </c>
      <c r="S51" t="str">
        <f t="shared" si="5"/>
        <v>0</v>
      </c>
    </row>
    <row r="52" spans="1:20" ht="13.5" hidden="1" customHeight="1">
      <c r="A52" s="3" t="s">
        <v>113</v>
      </c>
      <c r="B52" s="2" t="s">
        <v>108</v>
      </c>
      <c r="C52" s="2" t="s">
        <v>116</v>
      </c>
      <c r="D52" s="4">
        <f t="shared" si="0"/>
        <v>24</v>
      </c>
      <c r="E52" s="4" t="str">
        <f t="shared" si="1"/>
        <v>00001111</v>
      </c>
      <c r="F52" s="4"/>
      <c r="G52" s="4" t="str">
        <f t="shared" si="25"/>
        <v>0F</v>
      </c>
      <c r="H52" s="2" t="s">
        <v>603</v>
      </c>
      <c r="I52" s="2" t="s">
        <v>115</v>
      </c>
      <c r="M52" t="e">
        <f t="shared" si="2"/>
        <v>#NUM!</v>
      </c>
      <c r="N52" s="12" t="str">
        <f t="shared" si="24"/>
        <v>0000111110110011</v>
      </c>
      <c r="O52" s="12" t="e">
        <f t="shared" si="9"/>
        <v>#NUM!</v>
      </c>
      <c r="P52" t="str">
        <f t="shared" si="26"/>
        <v>0000111110110011</v>
      </c>
      <c r="Q52">
        <f t="shared" si="3"/>
        <v>16</v>
      </c>
      <c r="R52" t="str">
        <f t="shared" si="4"/>
        <v>0000</v>
      </c>
      <c r="S52" t="str">
        <f t="shared" si="5"/>
        <v>0</v>
      </c>
    </row>
    <row r="53" spans="1:20" ht="13.5" hidden="1" customHeight="1">
      <c r="A53" s="2" t="s">
        <v>117</v>
      </c>
      <c r="B53" s="2" t="s">
        <v>103</v>
      </c>
      <c r="C53" s="2" t="s">
        <v>118</v>
      </c>
      <c r="D53" s="4">
        <f t="shared" si="0"/>
        <v>24</v>
      </c>
      <c r="E53" s="4" t="str">
        <f t="shared" si="1"/>
        <v>00001111</v>
      </c>
      <c r="F53" s="4"/>
      <c r="G53" s="4" t="str">
        <f t="shared" si="25"/>
        <v>0F</v>
      </c>
      <c r="H53" s="2" t="s">
        <v>603</v>
      </c>
      <c r="I53" s="2" t="s">
        <v>119</v>
      </c>
      <c r="M53" t="e">
        <f t="shared" si="2"/>
        <v>#NUM!</v>
      </c>
      <c r="N53" s="12" t="str">
        <f t="shared" si="24"/>
        <v>0000111110111010</v>
      </c>
      <c r="O53" s="12" t="e">
        <f t="shared" si="9"/>
        <v>#NUM!</v>
      </c>
      <c r="P53" t="str">
        <f t="shared" si="26"/>
        <v>0000111110111010</v>
      </c>
      <c r="Q53">
        <f t="shared" si="3"/>
        <v>16</v>
      </c>
      <c r="R53" t="str">
        <f t="shared" si="4"/>
        <v>0000</v>
      </c>
      <c r="S53" t="str">
        <f t="shared" si="5"/>
        <v>0</v>
      </c>
    </row>
    <row r="54" spans="1:20" ht="13.5" hidden="1" customHeight="1">
      <c r="A54" s="3" t="s">
        <v>117</v>
      </c>
      <c r="B54" s="2" t="s">
        <v>106</v>
      </c>
      <c r="C54" s="2" t="s">
        <v>118</v>
      </c>
      <c r="D54" s="4">
        <f t="shared" si="0"/>
        <v>24</v>
      </c>
      <c r="E54" s="4" t="str">
        <f t="shared" si="1"/>
        <v>00001111</v>
      </c>
      <c r="F54" s="4"/>
      <c r="G54" s="4" t="str">
        <f t="shared" si="25"/>
        <v>0F</v>
      </c>
      <c r="H54" s="2" t="s">
        <v>603</v>
      </c>
      <c r="I54" s="2" t="s">
        <v>119</v>
      </c>
      <c r="M54" t="e">
        <f t="shared" si="2"/>
        <v>#NUM!</v>
      </c>
      <c r="N54" s="12" t="str">
        <f t="shared" si="24"/>
        <v>0000111110111010</v>
      </c>
      <c r="O54" s="12" t="e">
        <f t="shared" si="9"/>
        <v>#NUM!</v>
      </c>
      <c r="P54" t="str">
        <f t="shared" si="26"/>
        <v>0000111110111010</v>
      </c>
      <c r="Q54">
        <f t="shared" si="3"/>
        <v>16</v>
      </c>
      <c r="R54" t="str">
        <f t="shared" si="4"/>
        <v>0000</v>
      </c>
      <c r="S54" t="str">
        <f t="shared" si="5"/>
        <v>0</v>
      </c>
    </row>
    <row r="55" spans="1:20" ht="13.5" hidden="1" customHeight="1">
      <c r="A55" s="3" t="s">
        <v>117</v>
      </c>
      <c r="B55" s="2" t="s">
        <v>92</v>
      </c>
      <c r="C55" s="2" t="s">
        <v>120</v>
      </c>
      <c r="D55" s="4">
        <f t="shared" si="0"/>
        <v>24</v>
      </c>
      <c r="E55" s="4" t="str">
        <f t="shared" si="1"/>
        <v>00001111</v>
      </c>
      <c r="F55" s="4"/>
      <c r="G55" s="4" t="str">
        <f t="shared" si="25"/>
        <v>0F</v>
      </c>
      <c r="H55" s="2" t="s">
        <v>603</v>
      </c>
      <c r="I55" s="2" t="s">
        <v>119</v>
      </c>
      <c r="M55" t="e">
        <f t="shared" si="2"/>
        <v>#NUM!</v>
      </c>
      <c r="N55" s="12" t="str">
        <f t="shared" si="24"/>
        <v>0000111110101011</v>
      </c>
      <c r="O55" s="12" t="e">
        <f t="shared" si="9"/>
        <v>#NUM!</v>
      </c>
      <c r="P55" t="str">
        <f t="shared" si="26"/>
        <v>0000111110101011</v>
      </c>
      <c r="Q55">
        <f t="shared" si="3"/>
        <v>16</v>
      </c>
      <c r="R55" t="str">
        <f t="shared" si="4"/>
        <v>0000</v>
      </c>
      <c r="S55" t="str">
        <f t="shared" si="5"/>
        <v>0</v>
      </c>
    </row>
    <row r="56" spans="1:20" ht="13.5" hidden="1" customHeight="1">
      <c r="A56" s="3" t="s">
        <v>117</v>
      </c>
      <c r="B56" s="2" t="s">
        <v>108</v>
      </c>
      <c r="C56" s="2" t="s">
        <v>120</v>
      </c>
      <c r="D56" s="4">
        <f t="shared" si="0"/>
        <v>24</v>
      </c>
      <c r="E56" s="4" t="str">
        <f t="shared" si="1"/>
        <v>00001111</v>
      </c>
      <c r="F56" s="4"/>
      <c r="G56" s="4" t="str">
        <f t="shared" si="25"/>
        <v>0F</v>
      </c>
      <c r="H56" s="2" t="s">
        <v>603</v>
      </c>
      <c r="I56" s="2" t="s">
        <v>119</v>
      </c>
      <c r="M56" t="e">
        <f t="shared" si="2"/>
        <v>#NUM!</v>
      </c>
      <c r="N56" s="12" t="str">
        <f t="shared" si="24"/>
        <v>0000111110101011</v>
      </c>
      <c r="O56" s="12" t="e">
        <f t="shared" si="9"/>
        <v>#NUM!</v>
      </c>
      <c r="P56" t="str">
        <f t="shared" si="26"/>
        <v>0000111110101011</v>
      </c>
      <c r="Q56">
        <f t="shared" si="3"/>
        <v>16</v>
      </c>
      <c r="R56" t="str">
        <f t="shared" si="4"/>
        <v>0000</v>
      </c>
      <c r="S56" t="str">
        <f t="shared" si="5"/>
        <v>0</v>
      </c>
    </row>
    <row r="57" spans="1:20" ht="13.5" hidden="1" customHeight="1">
      <c r="A57" s="2" t="s">
        <v>121</v>
      </c>
      <c r="B57" s="2" t="s">
        <v>42</v>
      </c>
      <c r="C57" s="2" t="s">
        <v>700</v>
      </c>
      <c r="D57" s="4">
        <f t="shared" si="0"/>
        <v>8</v>
      </c>
      <c r="E57" s="4" t="str">
        <f t="shared" si="1"/>
        <v>10011000</v>
      </c>
      <c r="F57" s="4"/>
      <c r="G57" s="9" t="str">
        <f>TEXT(BIN2HEX(C57),"00")</f>
        <v>98</v>
      </c>
      <c r="H57" s="10" t="s">
        <v>595</v>
      </c>
      <c r="I57" s="10" t="s">
        <v>122</v>
      </c>
      <c r="J57" s="11" t="str">
        <f>VLOOKUP(G57,Sheet3!E:F,2,0)</f>
        <v>cbw</v>
      </c>
      <c r="K57" s="11" t="b">
        <f>EXACT(UPPER(A57),UPPER(J57))</f>
        <v>1</v>
      </c>
      <c r="M57" t="str">
        <f t="shared" si="2"/>
        <v>98</v>
      </c>
      <c r="P57" s="5" t="str">
        <f t="shared" ref="P57:P61" si="27">C57</f>
        <v>10011000</v>
      </c>
      <c r="Q57">
        <f t="shared" si="3"/>
        <v>8</v>
      </c>
      <c r="R57" t="str">
        <f t="shared" si="4"/>
        <v>1001</v>
      </c>
      <c r="S57" t="str">
        <f t="shared" si="5"/>
        <v>9</v>
      </c>
      <c r="T57" t="str">
        <f>BIN2HEX(RIGHT(P57,LEN(P57)-4))</f>
        <v>8</v>
      </c>
    </row>
    <row r="58" spans="1:20" ht="13.5" hidden="1" customHeight="1">
      <c r="A58" s="2" t="s">
        <v>123</v>
      </c>
      <c r="B58" s="2" t="s">
        <v>42</v>
      </c>
      <c r="C58" s="2" t="s">
        <v>605</v>
      </c>
      <c r="D58" s="4">
        <f t="shared" si="0"/>
        <v>8</v>
      </c>
      <c r="E58" s="4" t="str">
        <f t="shared" si="1"/>
        <v>10011001</v>
      </c>
      <c r="F58" s="4"/>
      <c r="G58" s="8" t="str">
        <f>TEXT(BIN2HEX(C58),"00")</f>
        <v>99</v>
      </c>
      <c r="H58" s="3" t="s">
        <v>603</v>
      </c>
      <c r="I58" s="3" t="s">
        <v>124</v>
      </c>
      <c r="J58" s="7" t="str">
        <f>VLOOKUP(G58,Sheet3!E:F,2,0)</f>
        <v>cwd</v>
      </c>
      <c r="M58" t="str">
        <f t="shared" si="2"/>
        <v>99</v>
      </c>
      <c r="P58" s="5" t="str">
        <f t="shared" si="27"/>
        <v>10011001</v>
      </c>
      <c r="Q58">
        <f t="shared" si="3"/>
        <v>8</v>
      </c>
      <c r="R58" t="str">
        <f t="shared" si="4"/>
        <v>1001</v>
      </c>
      <c r="S58" t="str">
        <f t="shared" si="5"/>
        <v>9</v>
      </c>
      <c r="T58" t="str">
        <f>BIN2HEX(RIGHT(P58,LEN(P58)-4))</f>
        <v>9</v>
      </c>
    </row>
    <row r="59" spans="1:20" ht="13.5" hidden="1" customHeight="1">
      <c r="A59" s="2" t="s">
        <v>125</v>
      </c>
      <c r="B59" s="2" t="s">
        <v>42</v>
      </c>
      <c r="C59" s="2" t="s">
        <v>606</v>
      </c>
      <c r="D59" s="4">
        <f t="shared" si="0"/>
        <v>8</v>
      </c>
      <c r="E59" s="4" t="str">
        <f t="shared" si="1"/>
        <v>11111000</v>
      </c>
      <c r="F59" s="4"/>
      <c r="G59" s="9" t="str">
        <f>TEXT(BIN2HEX(C59),"00")</f>
        <v>F8</v>
      </c>
      <c r="H59" s="10" t="s">
        <v>595</v>
      </c>
      <c r="I59" s="10" t="s">
        <v>126</v>
      </c>
      <c r="J59" s="11" t="str">
        <f>VLOOKUP(G59,Sheet3!E:F,2,0)</f>
        <v>clc</v>
      </c>
      <c r="K59" s="11" t="b">
        <f t="shared" ref="K59:K61" si="28">EXACT(UPPER(A59),UPPER(J59))</f>
        <v>1</v>
      </c>
      <c r="M59" t="str">
        <f t="shared" si="2"/>
        <v>F8</v>
      </c>
      <c r="P59" s="5" t="str">
        <f t="shared" si="27"/>
        <v>11111000</v>
      </c>
      <c r="Q59">
        <f t="shared" si="3"/>
        <v>8</v>
      </c>
      <c r="R59" t="str">
        <f t="shared" si="4"/>
        <v>1111</v>
      </c>
      <c r="S59" t="str">
        <f t="shared" si="5"/>
        <v>F</v>
      </c>
    </row>
    <row r="60" spans="1:20" ht="13.5" hidden="1" customHeight="1">
      <c r="A60" s="2" t="s">
        <v>127</v>
      </c>
      <c r="B60" s="2" t="s">
        <v>42</v>
      </c>
      <c r="C60" s="2" t="s">
        <v>607</v>
      </c>
      <c r="D60" s="4">
        <f t="shared" si="0"/>
        <v>8</v>
      </c>
      <c r="E60" s="4" t="str">
        <f t="shared" si="1"/>
        <v>11111100</v>
      </c>
      <c r="F60" s="4"/>
      <c r="G60" s="9" t="str">
        <f>TEXT(BIN2HEX(C60),"00")</f>
        <v>FC</v>
      </c>
      <c r="H60" s="10" t="s">
        <v>595</v>
      </c>
      <c r="I60" s="10" t="s">
        <v>128</v>
      </c>
      <c r="J60" s="11" t="str">
        <f>VLOOKUP(G60,Sheet3!E:F,2,0)</f>
        <v>cld</v>
      </c>
      <c r="K60" s="11" t="b">
        <f t="shared" si="28"/>
        <v>1</v>
      </c>
      <c r="M60" t="str">
        <f t="shared" si="2"/>
        <v>FC</v>
      </c>
      <c r="P60" s="5" t="str">
        <f t="shared" si="27"/>
        <v>11111100</v>
      </c>
      <c r="Q60">
        <f t="shared" si="3"/>
        <v>8</v>
      </c>
      <c r="R60" t="str">
        <f t="shared" si="4"/>
        <v>1111</v>
      </c>
      <c r="S60" t="str">
        <f t="shared" si="5"/>
        <v>F</v>
      </c>
    </row>
    <row r="61" spans="1:20" ht="13.5" hidden="1" customHeight="1">
      <c r="A61" s="2" t="s">
        <v>129</v>
      </c>
      <c r="B61" s="2" t="s">
        <v>42</v>
      </c>
      <c r="C61" s="2" t="s">
        <v>608</v>
      </c>
      <c r="D61" s="4">
        <f t="shared" si="0"/>
        <v>8</v>
      </c>
      <c r="E61" s="4" t="str">
        <f t="shared" si="1"/>
        <v>11111010</v>
      </c>
      <c r="F61" s="4"/>
      <c r="G61" s="9" t="str">
        <f>TEXT(BIN2HEX(C61),"00")</f>
        <v>FA</v>
      </c>
      <c r="H61" s="10" t="s">
        <v>595</v>
      </c>
      <c r="I61" s="10" t="s">
        <v>130</v>
      </c>
      <c r="J61" s="11" t="str">
        <f>VLOOKUP(G61,Sheet3!E:F,2,0)</f>
        <v>cli</v>
      </c>
      <c r="K61" s="11" t="b">
        <f t="shared" si="28"/>
        <v>1</v>
      </c>
      <c r="M61" t="str">
        <f t="shared" si="2"/>
        <v>FA</v>
      </c>
      <c r="P61" s="5" t="str">
        <f t="shared" si="27"/>
        <v>11111010</v>
      </c>
      <c r="Q61">
        <f t="shared" si="3"/>
        <v>8</v>
      </c>
      <c r="R61" t="str">
        <f t="shared" si="4"/>
        <v>1111</v>
      </c>
      <c r="S61" t="str">
        <f t="shared" si="5"/>
        <v>F</v>
      </c>
    </row>
    <row r="62" spans="1:20" ht="13.5" hidden="1" customHeight="1">
      <c r="A62" s="2" t="s">
        <v>131</v>
      </c>
      <c r="B62" s="2" t="s">
        <v>42</v>
      </c>
      <c r="C62" s="2" t="s">
        <v>609</v>
      </c>
      <c r="D62" s="4">
        <f t="shared" si="0"/>
        <v>16</v>
      </c>
      <c r="E62" s="4" t="str">
        <f t="shared" si="1"/>
        <v>00001111</v>
      </c>
      <c r="F62" s="4"/>
      <c r="G62" s="4" t="str">
        <f>"0"&amp;BIN2HEX(E62)</f>
        <v>0F</v>
      </c>
      <c r="H62" s="2" t="s">
        <v>601</v>
      </c>
      <c r="I62" s="2" t="s">
        <v>132</v>
      </c>
      <c r="M62" s="12" t="e">
        <f t="shared" si="2"/>
        <v>#NUM!</v>
      </c>
      <c r="N62" s="12" t="e">
        <f>LEFT(C62,FIND("o",C62)-1)</f>
        <v>#VALUE!</v>
      </c>
      <c r="O62" s="12" t="e">
        <f t="shared" ref="O62" si="29">BIN2HEX(N62)</f>
        <v>#VALUE!</v>
      </c>
      <c r="P62" s="5" t="str">
        <f>C62</f>
        <v>0000111100000110</v>
      </c>
      <c r="Q62">
        <f t="shared" si="3"/>
        <v>16</v>
      </c>
      <c r="R62" t="str">
        <f t="shared" si="4"/>
        <v>0000</v>
      </c>
      <c r="S62" t="str">
        <f t="shared" si="5"/>
        <v>0</v>
      </c>
    </row>
    <row r="63" spans="1:20" ht="13.5" hidden="1" customHeight="1">
      <c r="A63" s="2" t="s">
        <v>133</v>
      </c>
      <c r="B63" s="2" t="s">
        <v>42</v>
      </c>
      <c r="C63" s="2" t="s">
        <v>610</v>
      </c>
      <c r="D63" s="4">
        <f t="shared" si="0"/>
        <v>8</v>
      </c>
      <c r="E63" s="4" t="str">
        <f t="shared" si="1"/>
        <v>11110101</v>
      </c>
      <c r="F63" s="4"/>
      <c r="G63" s="9" t="str">
        <f>TEXT(BIN2HEX(C63),"00")</f>
        <v>F5</v>
      </c>
      <c r="H63" s="10" t="s">
        <v>595</v>
      </c>
      <c r="I63" s="10" t="s">
        <v>134</v>
      </c>
      <c r="J63" s="11" t="str">
        <f>VLOOKUP(G63,Sheet3!E:F,2,0)</f>
        <v>cmc</v>
      </c>
      <c r="K63" s="11" t="b">
        <f>EXACT(UPPER(A63),UPPER(J63))</f>
        <v>1</v>
      </c>
      <c r="M63" t="str">
        <f t="shared" si="2"/>
        <v>F5</v>
      </c>
      <c r="P63" s="5" t="str">
        <f>C63</f>
        <v>11110101</v>
      </c>
      <c r="Q63">
        <f t="shared" si="3"/>
        <v>8</v>
      </c>
      <c r="R63" t="str">
        <f t="shared" si="4"/>
        <v>1111</v>
      </c>
      <c r="S63" t="str">
        <f t="shared" si="5"/>
        <v>F</v>
      </c>
    </row>
    <row r="64" spans="1:20" ht="13.5" hidden="1" customHeight="1">
      <c r="A64" s="2" t="s">
        <v>135</v>
      </c>
      <c r="B64" s="2" t="s">
        <v>53</v>
      </c>
      <c r="C64" s="2" t="s">
        <v>136</v>
      </c>
      <c r="D64" s="4">
        <f t="shared" si="0"/>
        <v>24</v>
      </c>
      <c r="E64" s="4" t="str">
        <f t="shared" si="1"/>
        <v>00001111</v>
      </c>
      <c r="F64" s="4"/>
      <c r="G64" s="4" t="str">
        <f>"0"&amp;BIN2HEX(E64)</f>
        <v>0F</v>
      </c>
      <c r="H64" s="2" t="s">
        <v>137</v>
      </c>
      <c r="I64" s="2" t="s">
        <v>138</v>
      </c>
      <c r="M64" t="e">
        <f t="shared" si="2"/>
        <v>#NUM!</v>
      </c>
      <c r="N64" s="12" t="str">
        <f>LEFT(C64,FIND("c",C64)-1)</f>
        <v>000011110100</v>
      </c>
      <c r="O64" s="12" t="e">
        <f>BIN2HEX(N64)</f>
        <v>#NUM!</v>
      </c>
      <c r="P64" t="str">
        <f t="shared" ref="P64:P73" si="30">N64</f>
        <v>000011110100</v>
      </c>
      <c r="Q64">
        <f t="shared" si="3"/>
        <v>12</v>
      </c>
      <c r="R64" t="str">
        <f t="shared" si="4"/>
        <v>0000</v>
      </c>
      <c r="S64" t="str">
        <f t="shared" si="5"/>
        <v>0</v>
      </c>
    </row>
    <row r="65" spans="1:22" ht="13.5" hidden="1" customHeight="1">
      <c r="A65" s="3" t="s">
        <v>135</v>
      </c>
      <c r="B65" s="2" t="s">
        <v>58</v>
      </c>
      <c r="C65" s="2" t="s">
        <v>136</v>
      </c>
      <c r="D65" s="4">
        <f t="shared" si="0"/>
        <v>24</v>
      </c>
      <c r="E65" s="4" t="str">
        <f t="shared" si="1"/>
        <v>00001111</v>
      </c>
      <c r="F65" s="4"/>
      <c r="G65" s="4" t="str">
        <f>"0"&amp;BIN2HEX(E65)</f>
        <v>0F</v>
      </c>
      <c r="H65" s="2" t="s">
        <v>137</v>
      </c>
      <c r="I65" s="2" t="s">
        <v>138</v>
      </c>
      <c r="M65" t="e">
        <f t="shared" si="2"/>
        <v>#NUM!</v>
      </c>
      <c r="N65" s="12" t="str">
        <f>LEFT(C65,FIND("c",C65)-1)</f>
        <v>000011110100</v>
      </c>
      <c r="O65" s="12" t="e">
        <f t="shared" ref="O64:O65" si="31">BIN2HEX(N65)</f>
        <v>#NUM!</v>
      </c>
      <c r="P65" t="str">
        <f t="shared" si="30"/>
        <v>000011110100</v>
      </c>
      <c r="Q65">
        <f t="shared" si="3"/>
        <v>12</v>
      </c>
      <c r="R65" t="str">
        <f t="shared" si="4"/>
        <v>0000</v>
      </c>
      <c r="S65" t="str">
        <f t="shared" si="5"/>
        <v>0</v>
      </c>
    </row>
    <row r="66" spans="1:22" ht="13.5" hidden="1" customHeight="1">
      <c r="A66" s="2" t="s">
        <v>139</v>
      </c>
      <c r="B66" s="3" t="s">
        <v>53</v>
      </c>
      <c r="C66" s="3" t="s">
        <v>140</v>
      </c>
      <c r="D66" s="4">
        <f t="shared" ref="D66:D129" si="32">LENB(C66)</f>
        <v>16</v>
      </c>
      <c r="E66" s="4" t="str">
        <f t="shared" ref="E66:E129" si="33">LEFT(C66,8)</f>
        <v>0011101w</v>
      </c>
      <c r="F66" s="4" t="str">
        <f>LEFT(E66,7)</f>
        <v>0011101</v>
      </c>
      <c r="G66" s="4" t="str">
        <f>TEXT(BIN2HEX(F66&amp;"0"),"00")&amp;" "&amp;TEXT(BIN2HEX(F66&amp;"1"),"00")</f>
        <v>3A 3B</v>
      </c>
      <c r="H66" s="2" t="s">
        <v>595</v>
      </c>
      <c r="I66" s="2" t="s">
        <v>141</v>
      </c>
      <c r="L66" t="s">
        <v>1206</v>
      </c>
      <c r="M66" s="7" t="e">
        <f t="shared" si="2"/>
        <v>#NUM!</v>
      </c>
      <c r="N66" s="7" t="str">
        <f t="shared" ref="N64:N73" si="34">LEFT(C66,FIND("w",C66)-1)</f>
        <v>0011101</v>
      </c>
      <c r="O66" s="7" t="str">
        <f t="shared" ref="O66:O73" si="35">BIN2HEX(N66)</f>
        <v>1D</v>
      </c>
      <c r="P66" s="7" t="str">
        <f t="shared" si="30"/>
        <v>0011101</v>
      </c>
      <c r="Q66" s="7">
        <f t="shared" si="3"/>
        <v>7</v>
      </c>
      <c r="R66" s="7" t="str">
        <f t="shared" si="4"/>
        <v>0011</v>
      </c>
      <c r="S66" s="18" t="str">
        <f t="shared" si="5"/>
        <v>3</v>
      </c>
      <c r="T66" s="18" t="str">
        <f t="shared" ref="T66:T73" si="36">BIN2HEX(RIGHT(P66,LEN(P66)-4))</f>
        <v>5</v>
      </c>
    </row>
    <row r="67" spans="1:22" ht="13.5" hidden="1" customHeight="1">
      <c r="A67" s="3" t="s">
        <v>139</v>
      </c>
      <c r="B67" s="2" t="s">
        <v>56</v>
      </c>
      <c r="C67" s="2" t="s">
        <v>142</v>
      </c>
      <c r="D67" s="4">
        <f t="shared" si="32"/>
        <v>16</v>
      </c>
      <c r="E67" s="4" t="str">
        <f t="shared" si="33"/>
        <v>0011100w</v>
      </c>
      <c r="F67" s="4" t="str">
        <f>LEFT(E67,7)</f>
        <v>0011100</v>
      </c>
      <c r="G67" s="4" t="str">
        <f>TEXT(BIN2HEX(F67&amp;"0"),"00")&amp;" "&amp;TEXT(BIN2HEX(F67&amp;"1"),"00")</f>
        <v>38 39</v>
      </c>
      <c r="H67" s="2" t="s">
        <v>595</v>
      </c>
      <c r="I67" s="2" t="s">
        <v>141</v>
      </c>
      <c r="L67" t="s">
        <v>1206</v>
      </c>
      <c r="M67" t="e">
        <f t="shared" ref="M67:M130" si="37">BIN2HEX(C67)</f>
        <v>#NUM!</v>
      </c>
      <c r="N67" t="str">
        <f t="shared" si="34"/>
        <v>0011100</v>
      </c>
      <c r="O67" t="str">
        <f t="shared" si="35"/>
        <v>1C</v>
      </c>
      <c r="P67" s="7" t="str">
        <f t="shared" si="30"/>
        <v>0011100</v>
      </c>
      <c r="Q67" s="7">
        <f t="shared" ref="Q67:Q130" si="38">LENB(P67)</f>
        <v>7</v>
      </c>
      <c r="R67" s="7" t="str">
        <f t="shared" ref="R67:R130" si="39">LEFT(P67,4)</f>
        <v>0011</v>
      </c>
      <c r="S67" s="18" t="str">
        <f t="shared" ref="S67:S130" si="40">BIN2HEX(R67)</f>
        <v>3</v>
      </c>
      <c r="T67" s="18" t="str">
        <f t="shared" si="36"/>
        <v>4</v>
      </c>
    </row>
    <row r="68" spans="1:22" ht="13.5" hidden="1" customHeight="1">
      <c r="A68" s="3" t="s">
        <v>139</v>
      </c>
      <c r="B68" s="3" t="s">
        <v>58</v>
      </c>
      <c r="C68" s="3" t="s">
        <v>140</v>
      </c>
      <c r="D68" s="4">
        <f t="shared" si="32"/>
        <v>16</v>
      </c>
      <c r="E68" s="4" t="str">
        <f t="shared" si="33"/>
        <v>0011101w</v>
      </c>
      <c r="F68" s="4" t="str">
        <f>LEFT(E68,7)</f>
        <v>0011101</v>
      </c>
      <c r="G68" s="4" t="str">
        <f>TEXT(BIN2HEX(F68&amp;"0"),"00")&amp;" "&amp;TEXT(BIN2HEX(F68&amp;"1"),"00")</f>
        <v>3A 3B</v>
      </c>
      <c r="H68" s="2" t="s">
        <v>595</v>
      </c>
      <c r="I68" s="2" t="s">
        <v>141</v>
      </c>
      <c r="L68" t="s">
        <v>1206</v>
      </c>
      <c r="M68" s="7" t="e">
        <f t="shared" si="37"/>
        <v>#NUM!</v>
      </c>
      <c r="N68" s="7" t="str">
        <f t="shared" si="34"/>
        <v>0011101</v>
      </c>
      <c r="O68" s="7" t="str">
        <f t="shared" si="35"/>
        <v>1D</v>
      </c>
      <c r="P68" s="7" t="str">
        <f t="shared" si="30"/>
        <v>0011101</v>
      </c>
      <c r="Q68" s="7">
        <f t="shared" si="38"/>
        <v>7</v>
      </c>
      <c r="R68" s="7" t="str">
        <f t="shared" si="39"/>
        <v>0011</v>
      </c>
      <c r="S68" s="18" t="str">
        <f t="shared" si="40"/>
        <v>3</v>
      </c>
      <c r="T68" s="18" t="str">
        <f t="shared" si="36"/>
        <v>5</v>
      </c>
    </row>
    <row r="69" spans="1:22" ht="13.5" hidden="1" customHeight="1">
      <c r="A69" s="3" t="s">
        <v>139</v>
      </c>
      <c r="B69" s="2" t="s">
        <v>59</v>
      </c>
      <c r="C69" s="2" t="s">
        <v>143</v>
      </c>
      <c r="D69" s="4">
        <f t="shared" si="32"/>
        <v>8</v>
      </c>
      <c r="E69" s="4" t="str">
        <f t="shared" si="33"/>
        <v>0011110w</v>
      </c>
      <c r="F69" s="4" t="str">
        <f>LEFT(C69,7)</f>
        <v>0011110</v>
      </c>
      <c r="G69" s="4" t="str">
        <f>TEXT(BIN2HEX(F69&amp;"0"),"00") &amp; " "&amp;TEXT(BIN2HEX(F69&amp;"1"),"00")</f>
        <v>3C 3D</v>
      </c>
      <c r="H69" s="2" t="s">
        <v>595</v>
      </c>
      <c r="I69" s="2" t="s">
        <v>141</v>
      </c>
      <c r="J69" t="e">
        <f>VLOOKUP(G69,Sheet3!E:F,2,0)</f>
        <v>#N/A</v>
      </c>
      <c r="L69" t="s">
        <v>1212</v>
      </c>
      <c r="M69" t="e">
        <f t="shared" si="37"/>
        <v>#NUM!</v>
      </c>
      <c r="N69" t="str">
        <f t="shared" si="34"/>
        <v>0011110</v>
      </c>
      <c r="O69" t="str">
        <f t="shared" si="35"/>
        <v>1E</v>
      </c>
      <c r="P69" s="7" t="str">
        <f t="shared" si="30"/>
        <v>0011110</v>
      </c>
      <c r="Q69" s="7">
        <f t="shared" si="38"/>
        <v>7</v>
      </c>
      <c r="R69" s="7" t="str">
        <f t="shared" si="39"/>
        <v>0011</v>
      </c>
      <c r="S69" s="18" t="str">
        <f t="shared" si="40"/>
        <v>3</v>
      </c>
      <c r="T69" s="18" t="str">
        <f t="shared" si="36"/>
        <v>6</v>
      </c>
    </row>
    <row r="70" spans="1:22" ht="13.5" hidden="1" customHeight="1">
      <c r="A70" s="3" t="s">
        <v>139</v>
      </c>
      <c r="B70" s="2" t="s">
        <v>61</v>
      </c>
      <c r="C70" s="2" t="s">
        <v>144</v>
      </c>
      <c r="D70" s="4">
        <f t="shared" si="32"/>
        <v>16</v>
      </c>
      <c r="E70" s="4" t="str">
        <f t="shared" si="33"/>
        <v>1000001w</v>
      </c>
      <c r="F70" s="4" t="str">
        <f>LEFT(E70,7)</f>
        <v>1000001</v>
      </c>
      <c r="G70" s="4" t="str">
        <f>TEXT(BIN2HEX(F70&amp;"0"),"00")&amp;" "&amp;TEXT(BIN2HEX(F70&amp;"1"),"00")</f>
        <v>82 83</v>
      </c>
      <c r="H70" s="2" t="s">
        <v>595</v>
      </c>
      <c r="I70" s="2" t="s">
        <v>141</v>
      </c>
      <c r="M70" t="e">
        <f t="shared" si="37"/>
        <v>#NUM!</v>
      </c>
      <c r="N70" t="str">
        <f t="shared" si="34"/>
        <v>1000001</v>
      </c>
      <c r="O70" t="str">
        <f t="shared" si="35"/>
        <v>41</v>
      </c>
      <c r="P70" t="str">
        <f t="shared" si="30"/>
        <v>1000001</v>
      </c>
      <c r="Q70">
        <f t="shared" si="38"/>
        <v>7</v>
      </c>
      <c r="R70" t="str">
        <f t="shared" si="39"/>
        <v>1000</v>
      </c>
      <c r="S70" t="str">
        <f t="shared" si="40"/>
        <v>8</v>
      </c>
      <c r="T70" t="str">
        <f t="shared" si="36"/>
        <v>1</v>
      </c>
      <c r="U70" t="str">
        <f t="shared" ref="U70:U73" si="41">BIN2HEX(MID(C70,11,3))</f>
        <v>7</v>
      </c>
      <c r="V70" t="str">
        <f t="shared" ref="V70:V73" si="42">BIN2HEX(MID(P70,5,3))</f>
        <v>1</v>
      </c>
    </row>
    <row r="71" spans="1:22" ht="13.5" hidden="1" customHeight="1">
      <c r="A71" s="3" t="s">
        <v>139</v>
      </c>
      <c r="B71" s="2" t="s">
        <v>63</v>
      </c>
      <c r="C71" s="2" t="s">
        <v>144</v>
      </c>
      <c r="D71" s="4">
        <f t="shared" si="32"/>
        <v>16</v>
      </c>
      <c r="E71" s="4" t="str">
        <f t="shared" si="33"/>
        <v>1000001w</v>
      </c>
      <c r="F71" s="4" t="str">
        <f>LEFT(E71,7)</f>
        <v>1000001</v>
      </c>
      <c r="G71" s="4" t="str">
        <f>TEXT(BIN2HEX(F71&amp;"0"),"00")&amp;" "&amp;TEXT(BIN2HEX(F71&amp;"1"),"00")</f>
        <v>82 83</v>
      </c>
      <c r="H71" s="2" t="s">
        <v>595</v>
      </c>
      <c r="I71" s="2" t="s">
        <v>141</v>
      </c>
      <c r="M71" t="e">
        <f t="shared" si="37"/>
        <v>#NUM!</v>
      </c>
      <c r="N71" t="str">
        <f t="shared" si="34"/>
        <v>1000001</v>
      </c>
      <c r="O71" t="str">
        <f t="shared" si="35"/>
        <v>41</v>
      </c>
      <c r="P71" t="str">
        <f t="shared" si="30"/>
        <v>1000001</v>
      </c>
      <c r="Q71">
        <f t="shared" si="38"/>
        <v>7</v>
      </c>
      <c r="R71" t="str">
        <f t="shared" si="39"/>
        <v>1000</v>
      </c>
      <c r="S71" t="str">
        <f t="shared" si="40"/>
        <v>8</v>
      </c>
      <c r="T71" t="str">
        <f t="shared" si="36"/>
        <v>1</v>
      </c>
      <c r="U71" t="str">
        <f t="shared" si="41"/>
        <v>7</v>
      </c>
      <c r="V71" t="str">
        <f t="shared" si="42"/>
        <v>1</v>
      </c>
    </row>
    <row r="72" spans="1:22" ht="13.5" hidden="1" customHeight="1">
      <c r="A72" s="3" t="s">
        <v>139</v>
      </c>
      <c r="B72" s="2" t="s">
        <v>64</v>
      </c>
      <c r="C72" s="2" t="s">
        <v>145</v>
      </c>
      <c r="D72" s="4">
        <f t="shared" si="32"/>
        <v>16</v>
      </c>
      <c r="E72" s="4" t="str">
        <f t="shared" si="33"/>
        <v>1000000w</v>
      </c>
      <c r="F72" s="4" t="str">
        <f>LEFT(E72,7)</f>
        <v>1000000</v>
      </c>
      <c r="G72" s="4" t="str">
        <f>TEXT(BIN2HEX(F72&amp;"0"),"00")&amp;" "&amp;TEXT(BIN2HEX(F72&amp;"1"),"00")</f>
        <v>80 81</v>
      </c>
      <c r="H72" s="2" t="s">
        <v>595</v>
      </c>
      <c r="I72" s="2" t="s">
        <v>141</v>
      </c>
      <c r="M72" t="e">
        <f t="shared" si="37"/>
        <v>#NUM!</v>
      </c>
      <c r="N72" t="str">
        <f t="shared" si="34"/>
        <v>1000000</v>
      </c>
      <c r="O72" t="str">
        <f t="shared" si="35"/>
        <v>40</v>
      </c>
      <c r="P72" t="str">
        <f t="shared" si="30"/>
        <v>1000000</v>
      </c>
      <c r="Q72">
        <f t="shared" si="38"/>
        <v>7</v>
      </c>
      <c r="R72" t="str">
        <f t="shared" si="39"/>
        <v>1000</v>
      </c>
      <c r="S72" t="str">
        <f t="shared" si="40"/>
        <v>8</v>
      </c>
      <c r="T72" t="str">
        <f t="shared" si="36"/>
        <v>0</v>
      </c>
      <c r="U72" t="str">
        <f t="shared" si="41"/>
        <v>7</v>
      </c>
      <c r="V72" t="str">
        <f t="shared" si="42"/>
        <v>0</v>
      </c>
    </row>
    <row r="73" spans="1:22" ht="13.5" hidden="1" customHeight="1">
      <c r="A73" s="3" t="s">
        <v>139</v>
      </c>
      <c r="B73" s="2" t="s">
        <v>66</v>
      </c>
      <c r="C73" s="2" t="s">
        <v>145</v>
      </c>
      <c r="D73" s="4">
        <f t="shared" si="32"/>
        <v>16</v>
      </c>
      <c r="E73" s="4" t="str">
        <f t="shared" si="33"/>
        <v>1000000w</v>
      </c>
      <c r="F73" s="4" t="str">
        <f>LEFT(E73,7)</f>
        <v>1000000</v>
      </c>
      <c r="G73" s="4" t="str">
        <f>TEXT(BIN2HEX(F73&amp;"0"),"00")&amp;" "&amp;TEXT(BIN2HEX(F73&amp;"1"),"00")</f>
        <v>80 81</v>
      </c>
      <c r="H73" s="2" t="s">
        <v>595</v>
      </c>
      <c r="I73" s="2" t="s">
        <v>141</v>
      </c>
      <c r="M73" t="e">
        <f t="shared" si="37"/>
        <v>#NUM!</v>
      </c>
      <c r="N73" t="str">
        <f t="shared" si="34"/>
        <v>1000000</v>
      </c>
      <c r="O73" t="str">
        <f t="shared" si="35"/>
        <v>40</v>
      </c>
      <c r="P73" t="str">
        <f t="shared" si="30"/>
        <v>1000000</v>
      </c>
      <c r="Q73">
        <f t="shared" si="38"/>
        <v>7</v>
      </c>
      <c r="R73" t="str">
        <f t="shared" si="39"/>
        <v>1000</v>
      </c>
      <c r="S73" t="str">
        <f t="shared" si="40"/>
        <v>8</v>
      </c>
      <c r="T73" t="str">
        <f t="shared" si="36"/>
        <v>0</v>
      </c>
      <c r="U73" t="str">
        <f t="shared" si="41"/>
        <v>7</v>
      </c>
      <c r="V73" t="str">
        <f t="shared" si="42"/>
        <v>0</v>
      </c>
    </row>
    <row r="74" spans="1:22" ht="13.5" hidden="1" customHeight="1">
      <c r="A74" s="2" t="s">
        <v>146</v>
      </c>
      <c r="B74" s="2" t="s">
        <v>42</v>
      </c>
      <c r="C74" s="2" t="s">
        <v>611</v>
      </c>
      <c r="D74" s="4">
        <f t="shared" si="32"/>
        <v>8</v>
      </c>
      <c r="E74" s="4" t="str">
        <f t="shared" si="33"/>
        <v>10100110</v>
      </c>
      <c r="F74" s="4"/>
      <c r="G74" s="9" t="str">
        <f>TEXT(BIN2HEX(C74),"00")</f>
        <v>A6</v>
      </c>
      <c r="H74" s="10" t="s">
        <v>595</v>
      </c>
      <c r="I74" s="10" t="s">
        <v>147</v>
      </c>
      <c r="J74" s="11" t="str">
        <f>VLOOKUP(G74,Sheet3!E:F,2,0)</f>
        <v>cmpsb</v>
      </c>
      <c r="K74" s="11" t="b">
        <f t="shared" ref="K74:K75" si="43">EXACT(UPPER(A74),UPPER(J74))</f>
        <v>1</v>
      </c>
      <c r="M74" t="str">
        <f t="shared" si="37"/>
        <v>A6</v>
      </c>
      <c r="P74" s="5" t="str">
        <f t="shared" ref="P74:P76" si="44">C74</f>
        <v>10100110</v>
      </c>
      <c r="Q74">
        <f t="shared" si="38"/>
        <v>8</v>
      </c>
      <c r="R74" t="str">
        <f t="shared" si="39"/>
        <v>1010</v>
      </c>
      <c r="S74" t="str">
        <f t="shared" si="40"/>
        <v>A</v>
      </c>
    </row>
    <row r="75" spans="1:22" ht="13.5" hidden="1" customHeight="1">
      <c r="A75" s="2" t="s">
        <v>148</v>
      </c>
      <c r="B75" s="2" t="s">
        <v>42</v>
      </c>
      <c r="C75" s="2" t="s">
        <v>701</v>
      </c>
      <c r="D75" s="4">
        <f t="shared" si="32"/>
        <v>8</v>
      </c>
      <c r="E75" s="4" t="str">
        <f t="shared" si="33"/>
        <v>10100111</v>
      </c>
      <c r="F75" s="4"/>
      <c r="G75" s="9" t="str">
        <f>TEXT(BIN2HEX(C75),"00")</f>
        <v>A7</v>
      </c>
      <c r="H75" s="10" t="s">
        <v>595</v>
      </c>
      <c r="I75" s="10" t="s">
        <v>149</v>
      </c>
      <c r="J75" s="11" t="str">
        <f>VLOOKUP(G75,Sheet3!E:F,2,0)</f>
        <v>cmpsw</v>
      </c>
      <c r="K75" s="11" t="b">
        <f t="shared" si="43"/>
        <v>1</v>
      </c>
      <c r="M75" t="str">
        <f t="shared" si="37"/>
        <v>A7</v>
      </c>
      <c r="P75" s="5" t="str">
        <f t="shared" si="44"/>
        <v>10100111</v>
      </c>
      <c r="Q75">
        <f t="shared" si="38"/>
        <v>8</v>
      </c>
      <c r="R75" t="str">
        <f t="shared" si="39"/>
        <v>1010</v>
      </c>
      <c r="S75" t="str">
        <f t="shared" si="40"/>
        <v>A</v>
      </c>
    </row>
    <row r="76" spans="1:22" ht="13.5" hidden="1" customHeight="1">
      <c r="A76" s="2" t="s">
        <v>150</v>
      </c>
      <c r="B76" s="2" t="s">
        <v>42</v>
      </c>
      <c r="C76" s="2" t="s">
        <v>612</v>
      </c>
      <c r="D76" s="4">
        <f t="shared" si="32"/>
        <v>8</v>
      </c>
      <c r="E76" s="4" t="str">
        <f t="shared" si="33"/>
        <v>10100111</v>
      </c>
      <c r="F76" s="4"/>
      <c r="G76" s="8" t="str">
        <f>TEXT(BIN2HEX(C76),"00")</f>
        <v>A7</v>
      </c>
      <c r="H76" s="3" t="s">
        <v>603</v>
      </c>
      <c r="I76" s="3" t="s">
        <v>151</v>
      </c>
      <c r="J76" s="7" t="str">
        <f>VLOOKUP(G76,Sheet3!E:F,2,0)</f>
        <v>cmpsw</v>
      </c>
      <c r="M76" t="str">
        <f t="shared" si="37"/>
        <v>A7</v>
      </c>
      <c r="P76" s="5" t="str">
        <f t="shared" si="44"/>
        <v>10100111</v>
      </c>
      <c r="Q76">
        <f t="shared" si="38"/>
        <v>8</v>
      </c>
      <c r="R76" t="str">
        <f t="shared" si="39"/>
        <v>1010</v>
      </c>
      <c r="S76" t="str">
        <f t="shared" si="40"/>
        <v>A</v>
      </c>
    </row>
    <row r="77" spans="1:22" ht="13.5" hidden="1" customHeight="1">
      <c r="A77" s="2" t="s">
        <v>152</v>
      </c>
      <c r="B77" s="2" t="s">
        <v>53</v>
      </c>
      <c r="C77" s="2" t="s">
        <v>153</v>
      </c>
      <c r="D77" s="4">
        <f t="shared" si="32"/>
        <v>24</v>
      </c>
      <c r="E77" s="4" t="str">
        <f t="shared" si="33"/>
        <v>00001111</v>
      </c>
      <c r="F77" s="4"/>
      <c r="G77" s="4" t="str">
        <f>"0"&amp;BIN2HEX(E77)</f>
        <v>0F</v>
      </c>
      <c r="H77" s="2" t="s">
        <v>604</v>
      </c>
      <c r="I77" s="2" t="s">
        <v>154</v>
      </c>
      <c r="M77" t="e">
        <f t="shared" si="37"/>
        <v>#NUM!</v>
      </c>
      <c r="N77" s="12" t="str">
        <f t="shared" ref="N77:N80" si="45">LEFT(C77,FIND("w",C77)-1)</f>
        <v>000011111011000</v>
      </c>
      <c r="O77" s="12" t="e">
        <f t="shared" ref="O77:O80" si="46">BIN2HEX(N77)</f>
        <v>#NUM!</v>
      </c>
      <c r="P77" t="str">
        <f t="shared" ref="P77:P79" si="47">N77</f>
        <v>000011111011000</v>
      </c>
      <c r="Q77">
        <f t="shared" si="38"/>
        <v>15</v>
      </c>
      <c r="R77" t="str">
        <f t="shared" si="39"/>
        <v>0000</v>
      </c>
      <c r="S77" t="str">
        <f t="shared" si="40"/>
        <v>0</v>
      </c>
    </row>
    <row r="78" spans="1:22" ht="13.5" hidden="1" customHeight="1">
      <c r="A78" s="3" t="s">
        <v>152</v>
      </c>
      <c r="B78" s="2" t="s">
        <v>56</v>
      </c>
      <c r="C78" s="2" t="s">
        <v>153</v>
      </c>
      <c r="D78" s="4">
        <f t="shared" si="32"/>
        <v>24</v>
      </c>
      <c r="E78" s="4" t="str">
        <f t="shared" si="33"/>
        <v>00001111</v>
      </c>
      <c r="F78" s="4"/>
      <c r="G78" s="4" t="str">
        <f>"0"&amp;BIN2HEX(E78)</f>
        <v>0F</v>
      </c>
      <c r="H78" s="2" t="s">
        <v>604</v>
      </c>
      <c r="I78" s="2" t="s">
        <v>154</v>
      </c>
      <c r="M78" t="e">
        <f t="shared" si="37"/>
        <v>#NUM!</v>
      </c>
      <c r="N78" s="12" t="str">
        <f t="shared" si="45"/>
        <v>000011111011000</v>
      </c>
      <c r="O78" s="12" t="e">
        <f t="shared" si="46"/>
        <v>#NUM!</v>
      </c>
      <c r="P78" t="str">
        <f t="shared" si="47"/>
        <v>000011111011000</v>
      </c>
      <c r="Q78">
        <f t="shared" si="38"/>
        <v>15</v>
      </c>
      <c r="R78" t="str">
        <f t="shared" si="39"/>
        <v>0000</v>
      </c>
      <c r="S78" t="str">
        <f t="shared" si="40"/>
        <v>0</v>
      </c>
    </row>
    <row r="79" spans="1:22" ht="13.5" hidden="1" customHeight="1">
      <c r="A79" s="2" t="s">
        <v>155</v>
      </c>
      <c r="B79" s="2" t="s">
        <v>156</v>
      </c>
      <c r="C79" s="2" t="s">
        <v>157</v>
      </c>
      <c r="D79" s="4">
        <f t="shared" si="32"/>
        <v>24</v>
      </c>
      <c r="E79" s="4" t="str">
        <f t="shared" si="33"/>
        <v>00001111</v>
      </c>
      <c r="F79" s="4"/>
      <c r="G79" s="4" t="str">
        <f>"0"&amp;BIN2HEX(E79)</f>
        <v>0F</v>
      </c>
      <c r="H79" s="2" t="s">
        <v>46</v>
      </c>
      <c r="I79" s="2" t="s">
        <v>158</v>
      </c>
      <c r="M79" t="e">
        <f t="shared" si="37"/>
        <v>#NUM!</v>
      </c>
      <c r="N79" s="12" t="str">
        <f t="shared" ref="N79:N80" si="48">LEFT(C79,FIND("o",C79)-1)</f>
        <v>0000111111000111</v>
      </c>
      <c r="O79" s="12" t="e">
        <f t="shared" si="46"/>
        <v>#NUM!</v>
      </c>
      <c r="P79" t="str">
        <f t="shared" si="47"/>
        <v>0000111111000111</v>
      </c>
      <c r="Q79">
        <f t="shared" si="38"/>
        <v>16</v>
      </c>
      <c r="R79" t="str">
        <f t="shared" si="39"/>
        <v>0000</v>
      </c>
      <c r="S79" t="str">
        <f t="shared" si="40"/>
        <v>0</v>
      </c>
    </row>
    <row r="80" spans="1:22" ht="13.5" hidden="1" customHeight="1">
      <c r="A80" s="2" t="s">
        <v>159</v>
      </c>
      <c r="B80" s="2" t="s">
        <v>42</v>
      </c>
      <c r="C80" s="2" t="s">
        <v>613</v>
      </c>
      <c r="D80" s="4">
        <f t="shared" si="32"/>
        <v>16</v>
      </c>
      <c r="E80" s="4" t="str">
        <f t="shared" si="33"/>
        <v>00001111</v>
      </c>
      <c r="F80" s="4"/>
      <c r="G80" s="4" t="str">
        <f>"0"&amp;BIN2HEX(E80)</f>
        <v>0F</v>
      </c>
      <c r="H80" s="2" t="s">
        <v>46</v>
      </c>
      <c r="I80" s="2" t="s">
        <v>160</v>
      </c>
      <c r="M80" s="12" t="e">
        <f t="shared" si="37"/>
        <v>#NUM!</v>
      </c>
      <c r="N80" s="12" t="e">
        <f t="shared" si="48"/>
        <v>#VALUE!</v>
      </c>
      <c r="O80" s="12" t="e">
        <f t="shared" si="46"/>
        <v>#VALUE!</v>
      </c>
      <c r="P80" s="5" t="str">
        <f>C80</f>
        <v>0000111110100010</v>
      </c>
      <c r="Q80">
        <f t="shared" si="38"/>
        <v>16</v>
      </c>
      <c r="R80" t="str">
        <f t="shared" si="39"/>
        <v>0000</v>
      </c>
      <c r="S80" t="str">
        <f t="shared" si="40"/>
        <v>0</v>
      </c>
    </row>
    <row r="81" spans="1:20" ht="13.5" hidden="1" customHeight="1">
      <c r="A81" s="2" t="s">
        <v>161</v>
      </c>
      <c r="B81" s="2" t="s">
        <v>42</v>
      </c>
      <c r="C81" s="2" t="s">
        <v>702</v>
      </c>
      <c r="D81" s="4">
        <f t="shared" si="32"/>
        <v>8</v>
      </c>
      <c r="E81" s="4" t="str">
        <f t="shared" si="33"/>
        <v>10011001</v>
      </c>
      <c r="F81" s="4"/>
      <c r="G81" s="9" t="str">
        <f>TEXT(BIN2HEX(C81),"00")</f>
        <v>99</v>
      </c>
      <c r="H81" s="10" t="s">
        <v>595</v>
      </c>
      <c r="I81" s="10" t="s">
        <v>162</v>
      </c>
      <c r="J81" s="11" t="str">
        <f>VLOOKUP(G81,Sheet3!E:F,2,0)</f>
        <v>cwd</v>
      </c>
      <c r="K81" s="11" t="b">
        <f>EXACT(UPPER(A81),UPPER(J81))</f>
        <v>1</v>
      </c>
      <c r="M81" t="str">
        <f t="shared" si="37"/>
        <v>99</v>
      </c>
      <c r="P81" s="5" t="str">
        <f t="shared" ref="P81:P84" si="49">C81</f>
        <v>10011001</v>
      </c>
      <c r="Q81">
        <f t="shared" si="38"/>
        <v>8</v>
      </c>
      <c r="R81" t="str">
        <f t="shared" si="39"/>
        <v>1001</v>
      </c>
      <c r="S81" t="str">
        <f t="shared" si="40"/>
        <v>9</v>
      </c>
      <c r="T81" t="str">
        <f t="shared" ref="T81:T82" si="50">BIN2HEX(RIGHT(P81,LEN(P81)-4))</f>
        <v>9</v>
      </c>
    </row>
    <row r="82" spans="1:20" ht="13.5" hidden="1" customHeight="1">
      <c r="A82" s="2" t="s">
        <v>163</v>
      </c>
      <c r="B82" s="2" t="s">
        <v>42</v>
      </c>
      <c r="C82" s="2" t="s">
        <v>614</v>
      </c>
      <c r="D82" s="4">
        <f t="shared" si="32"/>
        <v>8</v>
      </c>
      <c r="E82" s="4" t="str">
        <f t="shared" si="33"/>
        <v>10011000</v>
      </c>
      <c r="F82" s="4"/>
      <c r="G82" s="8" t="str">
        <f>TEXT(BIN2HEX(C82),"00")</f>
        <v>98</v>
      </c>
      <c r="H82" s="3" t="s">
        <v>603</v>
      </c>
      <c r="I82" s="3" t="s">
        <v>164</v>
      </c>
      <c r="J82" s="7" t="str">
        <f>VLOOKUP(G82,Sheet3!E:F,2,0)</f>
        <v>cbw</v>
      </c>
      <c r="M82" t="str">
        <f t="shared" si="37"/>
        <v>98</v>
      </c>
      <c r="P82" s="5" t="str">
        <f t="shared" si="49"/>
        <v>10011000</v>
      </c>
      <c r="Q82">
        <f t="shared" si="38"/>
        <v>8</v>
      </c>
      <c r="R82" t="str">
        <f t="shared" si="39"/>
        <v>1001</v>
      </c>
      <c r="S82" t="str">
        <f t="shared" si="40"/>
        <v>9</v>
      </c>
      <c r="T82" t="str">
        <f t="shared" si="50"/>
        <v>8</v>
      </c>
    </row>
    <row r="83" spans="1:20" ht="13.5" hidden="1" customHeight="1">
      <c r="A83" s="2" t="s">
        <v>165</v>
      </c>
      <c r="B83" s="2" t="s">
        <v>42</v>
      </c>
      <c r="C83" s="2" t="s">
        <v>615</v>
      </c>
      <c r="D83" s="4">
        <f t="shared" si="32"/>
        <v>8</v>
      </c>
      <c r="E83" s="4" t="str">
        <f t="shared" si="33"/>
        <v>00100111</v>
      </c>
      <c r="F83" s="4"/>
      <c r="G83" s="9" t="str">
        <f>TEXT(BIN2HEX(C83),"00")</f>
        <v>27</v>
      </c>
      <c r="H83" s="10" t="s">
        <v>595</v>
      </c>
      <c r="I83" s="10" t="s">
        <v>166</v>
      </c>
      <c r="J83" s="11" t="str">
        <f>VLOOKUP(G83,Sheet3!E:F,2,0)</f>
        <v>daa</v>
      </c>
      <c r="K83" s="11" t="b">
        <f t="shared" ref="K83:K84" si="51">EXACT(UPPER(A83),UPPER(J83))</f>
        <v>1</v>
      </c>
      <c r="M83" t="str">
        <f t="shared" si="37"/>
        <v>27</v>
      </c>
      <c r="P83" s="5" t="str">
        <f t="shared" si="49"/>
        <v>00100111</v>
      </c>
      <c r="Q83">
        <f t="shared" si="38"/>
        <v>8</v>
      </c>
      <c r="R83" t="str">
        <f t="shared" si="39"/>
        <v>0010</v>
      </c>
      <c r="S83" t="str">
        <f t="shared" si="40"/>
        <v>2</v>
      </c>
    </row>
    <row r="84" spans="1:20" ht="13.5" hidden="1" customHeight="1">
      <c r="A84" s="2" t="s">
        <v>167</v>
      </c>
      <c r="B84" s="2" t="s">
        <v>42</v>
      </c>
      <c r="C84" s="2" t="s">
        <v>616</v>
      </c>
      <c r="D84" s="4">
        <f t="shared" si="32"/>
        <v>8</v>
      </c>
      <c r="E84" s="4" t="str">
        <f t="shared" si="33"/>
        <v>00101111</v>
      </c>
      <c r="F84" s="4"/>
      <c r="G84" s="9" t="str">
        <f>TEXT(BIN2HEX(C84),"00")</f>
        <v>2F</v>
      </c>
      <c r="H84" s="10" t="s">
        <v>595</v>
      </c>
      <c r="I84" s="10" t="s">
        <v>168</v>
      </c>
      <c r="J84" s="11" t="str">
        <f>VLOOKUP(G84,Sheet3!E:F,2,0)</f>
        <v>das</v>
      </c>
      <c r="K84" s="11" t="b">
        <f t="shared" si="51"/>
        <v>1</v>
      </c>
      <c r="M84" t="str">
        <f t="shared" si="37"/>
        <v>2F</v>
      </c>
      <c r="P84" s="5" t="str">
        <f t="shared" si="49"/>
        <v>00101111</v>
      </c>
      <c r="Q84">
        <f t="shared" si="38"/>
        <v>8</v>
      </c>
      <c r="R84" t="str">
        <f t="shared" si="39"/>
        <v>0010</v>
      </c>
      <c r="S84" t="str">
        <f t="shared" si="40"/>
        <v>2</v>
      </c>
    </row>
    <row r="85" spans="1:20" ht="13.5" hidden="1" customHeight="1">
      <c r="A85" s="2" t="s">
        <v>1207</v>
      </c>
      <c r="B85" s="2" t="s">
        <v>1209</v>
      </c>
      <c r="C85" s="2" t="s">
        <v>170</v>
      </c>
      <c r="D85" s="4">
        <f t="shared" si="32"/>
        <v>8</v>
      </c>
      <c r="E85" s="4" t="str">
        <f t="shared" si="33"/>
        <v>01001rrr</v>
      </c>
      <c r="F85" s="4" t="str">
        <f>LEFT(C85,5)</f>
        <v>01001</v>
      </c>
      <c r="G85" s="4" t="str">
        <f>TEXT(BIN2HEX(F85&amp;"000"),"00")&amp;"-"&amp;TEXT(BIN2HEX(F85&amp;"111"),"00")</f>
        <v>48-4F</v>
      </c>
      <c r="H85" s="2" t="s">
        <v>595</v>
      </c>
      <c r="I85" s="2" t="s">
        <v>171</v>
      </c>
      <c r="J85" t="e">
        <f>VLOOKUP(G85,Sheet3!E:F,2,0)</f>
        <v>#N/A</v>
      </c>
      <c r="L85" t="s">
        <v>1206</v>
      </c>
      <c r="M85" s="12" t="e">
        <f t="shared" si="37"/>
        <v>#NUM!</v>
      </c>
      <c r="N85" s="12" t="str">
        <f>LEFT(C85,FIND("r",C85)-1)</f>
        <v>01001</v>
      </c>
      <c r="O85" s="12" t="str">
        <f t="shared" ref="O85" si="52">BIN2HEX(N85)</f>
        <v>9</v>
      </c>
      <c r="P85" t="str">
        <f t="shared" ref="P85:P89" si="53">N85</f>
        <v>01001</v>
      </c>
      <c r="Q85">
        <f t="shared" si="38"/>
        <v>5</v>
      </c>
      <c r="R85" t="str">
        <f t="shared" si="39"/>
        <v>0100</v>
      </c>
      <c r="S85" s="18" t="str">
        <f t="shared" si="40"/>
        <v>4</v>
      </c>
      <c r="T85" s="18"/>
    </row>
    <row r="86" spans="1:20" ht="13.5" hidden="1" customHeight="1">
      <c r="A86" s="3" t="s">
        <v>169</v>
      </c>
      <c r="B86" s="2" t="s">
        <v>26</v>
      </c>
      <c r="C86" s="2" t="s">
        <v>172</v>
      </c>
      <c r="D86" s="4">
        <f t="shared" si="32"/>
        <v>16</v>
      </c>
      <c r="E86" s="4" t="str">
        <f t="shared" si="33"/>
        <v>1111111w</v>
      </c>
      <c r="F86" s="4" t="str">
        <f>LEFT(E86,7)</f>
        <v>1111111</v>
      </c>
      <c r="G86" s="4" t="str">
        <f>TEXT(BIN2HEX(F86&amp;"0"),"00")&amp;" "&amp;TEXT(BIN2HEX(F86&amp;"1"),"00")</f>
        <v>FE FF</v>
      </c>
      <c r="H86" s="2" t="s">
        <v>595</v>
      </c>
      <c r="I86" s="2" t="s">
        <v>171</v>
      </c>
      <c r="M86" t="e">
        <f t="shared" si="37"/>
        <v>#NUM!</v>
      </c>
      <c r="N86" t="str">
        <f t="shared" ref="N85:N89" si="54">LEFT(C86,FIND("w",C86)-1)</f>
        <v>1111111</v>
      </c>
      <c r="O86" t="str">
        <f t="shared" ref="O86:O89" si="55">BIN2HEX(N86)</f>
        <v>7F</v>
      </c>
      <c r="P86" t="str">
        <f t="shared" si="53"/>
        <v>1111111</v>
      </c>
      <c r="Q86">
        <f t="shared" si="38"/>
        <v>7</v>
      </c>
      <c r="R86" t="str">
        <f t="shared" si="39"/>
        <v>1111</v>
      </c>
      <c r="S86" t="str">
        <f t="shared" si="40"/>
        <v>F</v>
      </c>
    </row>
    <row r="87" spans="1:20" ht="13.5" hidden="1" customHeight="1">
      <c r="A87" s="3" t="s">
        <v>169</v>
      </c>
      <c r="B87" s="2" t="s">
        <v>28</v>
      </c>
      <c r="C87" s="2" t="s">
        <v>172</v>
      </c>
      <c r="D87" s="4">
        <f t="shared" si="32"/>
        <v>16</v>
      </c>
      <c r="E87" s="4" t="str">
        <f t="shared" si="33"/>
        <v>1111111w</v>
      </c>
      <c r="F87" s="4" t="str">
        <f>LEFT(E87,7)</f>
        <v>1111111</v>
      </c>
      <c r="G87" s="4" t="str">
        <f>TEXT(BIN2HEX(F87&amp;"0"),"00")&amp;" "&amp;TEXT(BIN2HEX(F87&amp;"1"),"00")</f>
        <v>FE FF</v>
      </c>
      <c r="H87" s="2" t="s">
        <v>595</v>
      </c>
      <c r="I87" s="2" t="s">
        <v>171</v>
      </c>
      <c r="M87" t="e">
        <f t="shared" si="37"/>
        <v>#NUM!</v>
      </c>
      <c r="N87" t="str">
        <f t="shared" si="54"/>
        <v>1111111</v>
      </c>
      <c r="O87" t="str">
        <f t="shared" si="55"/>
        <v>7F</v>
      </c>
      <c r="P87" t="str">
        <f t="shared" si="53"/>
        <v>1111111</v>
      </c>
      <c r="Q87">
        <f t="shared" si="38"/>
        <v>7</v>
      </c>
      <c r="R87" t="str">
        <f t="shared" si="39"/>
        <v>1111</v>
      </c>
      <c r="S87" t="str">
        <f t="shared" si="40"/>
        <v>F</v>
      </c>
    </row>
    <row r="88" spans="1:20" ht="13.5" hidden="1" customHeight="1">
      <c r="A88" s="2" t="s">
        <v>173</v>
      </c>
      <c r="B88" s="2" t="s">
        <v>26</v>
      </c>
      <c r="C88" s="2" t="s">
        <v>174</v>
      </c>
      <c r="D88" s="4">
        <f t="shared" si="32"/>
        <v>16</v>
      </c>
      <c r="E88" s="4" t="str">
        <f t="shared" si="33"/>
        <v>1111011w</v>
      </c>
      <c r="F88" s="4" t="str">
        <f>LEFT(E88,7)</f>
        <v>1111011</v>
      </c>
      <c r="G88" s="4" t="str">
        <f>TEXT(BIN2HEX(F88&amp;"0"),"00")&amp;" "&amp;TEXT(BIN2HEX(F88&amp;"1"),"00")</f>
        <v>F6 F7</v>
      </c>
      <c r="H88" s="2" t="s">
        <v>595</v>
      </c>
      <c r="I88" s="2" t="s">
        <v>175</v>
      </c>
      <c r="M88" t="e">
        <f t="shared" si="37"/>
        <v>#NUM!</v>
      </c>
      <c r="N88" t="str">
        <f t="shared" si="54"/>
        <v>1111011</v>
      </c>
      <c r="O88" t="str">
        <f t="shared" si="55"/>
        <v>7B</v>
      </c>
      <c r="P88" t="str">
        <f t="shared" si="53"/>
        <v>1111011</v>
      </c>
      <c r="Q88">
        <f t="shared" si="38"/>
        <v>7</v>
      </c>
      <c r="R88" t="str">
        <f t="shared" si="39"/>
        <v>1111</v>
      </c>
      <c r="S88" t="str">
        <f t="shared" si="40"/>
        <v>F</v>
      </c>
    </row>
    <row r="89" spans="1:20" ht="13.5" hidden="1" customHeight="1">
      <c r="A89" s="3" t="s">
        <v>173</v>
      </c>
      <c r="B89" s="2" t="s">
        <v>28</v>
      </c>
      <c r="C89" s="2" t="s">
        <v>174</v>
      </c>
      <c r="D89" s="4">
        <f t="shared" si="32"/>
        <v>16</v>
      </c>
      <c r="E89" s="4" t="str">
        <f t="shared" si="33"/>
        <v>1111011w</v>
      </c>
      <c r="F89" s="4" t="str">
        <f>LEFT(E89,7)</f>
        <v>1111011</v>
      </c>
      <c r="G89" s="4" t="str">
        <f>TEXT(BIN2HEX(F89&amp;"0"),"00")&amp;" "&amp;TEXT(BIN2HEX(F89&amp;"1"),"00")</f>
        <v>F6 F7</v>
      </c>
      <c r="H89" s="2" t="s">
        <v>595</v>
      </c>
      <c r="I89" s="2" t="s">
        <v>175</v>
      </c>
      <c r="M89" t="e">
        <f t="shared" si="37"/>
        <v>#NUM!</v>
      </c>
      <c r="N89" t="str">
        <f t="shared" si="54"/>
        <v>1111011</v>
      </c>
      <c r="O89" t="str">
        <f t="shared" si="55"/>
        <v>7B</v>
      </c>
      <c r="P89" t="str">
        <f t="shared" si="53"/>
        <v>1111011</v>
      </c>
      <c r="Q89">
        <f t="shared" si="38"/>
        <v>7</v>
      </c>
      <c r="R89" t="str">
        <f t="shared" si="39"/>
        <v>1111</v>
      </c>
      <c r="S89" t="str">
        <f t="shared" si="40"/>
        <v>F</v>
      </c>
    </row>
    <row r="90" spans="1:20" ht="13.5" customHeight="1">
      <c r="A90" s="2" t="s">
        <v>176</v>
      </c>
      <c r="B90" s="2" t="s">
        <v>177</v>
      </c>
      <c r="C90" s="2" t="s">
        <v>617</v>
      </c>
      <c r="D90" s="4">
        <f t="shared" si="32"/>
        <v>8</v>
      </c>
      <c r="E90" s="4" t="str">
        <f t="shared" si="33"/>
        <v>11001000</v>
      </c>
      <c r="F90" s="4"/>
      <c r="G90" s="4" t="str">
        <f>TEXT(BIN2HEX(C90),"00")</f>
        <v>C8</v>
      </c>
      <c r="H90" s="2" t="s">
        <v>602</v>
      </c>
      <c r="I90" s="2" t="s">
        <v>178</v>
      </c>
      <c r="J90" t="e">
        <f>VLOOKUP(G90,Sheet3!E:F,2,0)</f>
        <v>#N/A</v>
      </c>
      <c r="M90" t="str">
        <f t="shared" si="37"/>
        <v>C8</v>
      </c>
      <c r="P90" s="5" t="str">
        <f t="shared" ref="P90:P91" si="56">C90</f>
        <v>11001000</v>
      </c>
      <c r="Q90">
        <f t="shared" si="38"/>
        <v>8</v>
      </c>
      <c r="R90" t="str">
        <f t="shared" si="39"/>
        <v>1100</v>
      </c>
      <c r="S90" t="str">
        <f t="shared" si="40"/>
        <v>C</v>
      </c>
    </row>
    <row r="91" spans="1:20" ht="13.5" hidden="1" customHeight="1">
      <c r="A91" s="2" t="s">
        <v>179</v>
      </c>
      <c r="B91" s="2" t="s">
        <v>42</v>
      </c>
      <c r="C91" s="2" t="s">
        <v>618</v>
      </c>
      <c r="D91" s="4">
        <f t="shared" si="32"/>
        <v>8</v>
      </c>
      <c r="E91" s="4" t="str">
        <f t="shared" si="33"/>
        <v>11110100</v>
      </c>
      <c r="F91" s="4"/>
      <c r="G91" s="9" t="str">
        <f>TEXT(BIN2HEX(C91),"00")</f>
        <v>F4</v>
      </c>
      <c r="H91" s="10" t="s">
        <v>595</v>
      </c>
      <c r="I91" s="10" t="s">
        <v>180</v>
      </c>
      <c r="J91" s="11" t="str">
        <f>VLOOKUP(G91,Sheet3!E:F,2,0)</f>
        <v>hlt</v>
      </c>
      <c r="K91" s="11" t="b">
        <f>EXACT(UPPER(A91),UPPER(J91))</f>
        <v>1</v>
      </c>
      <c r="M91" t="str">
        <f t="shared" si="37"/>
        <v>F4</v>
      </c>
      <c r="P91" s="5" t="str">
        <f t="shared" si="56"/>
        <v>11110100</v>
      </c>
      <c r="Q91">
        <f t="shared" si="38"/>
        <v>8</v>
      </c>
      <c r="R91" t="str">
        <f t="shared" si="39"/>
        <v>1111</v>
      </c>
      <c r="S91" t="str">
        <f t="shared" si="40"/>
        <v>F</v>
      </c>
    </row>
    <row r="92" spans="1:20" ht="13.5" hidden="1" customHeight="1">
      <c r="A92" s="2" t="s">
        <v>181</v>
      </c>
      <c r="B92" s="2" t="s">
        <v>26</v>
      </c>
      <c r="C92" s="2" t="s">
        <v>182</v>
      </c>
      <c r="D92" s="4">
        <f t="shared" si="32"/>
        <v>16</v>
      </c>
      <c r="E92" s="4" t="str">
        <f t="shared" si="33"/>
        <v>1111011w</v>
      </c>
      <c r="F92" s="4" t="str">
        <f>LEFT(E92,7)</f>
        <v>1111011</v>
      </c>
      <c r="G92" s="4" t="str">
        <f>TEXT(BIN2HEX(F92&amp;"0"),"00")&amp;" "&amp;TEXT(BIN2HEX(F92&amp;"1"),"00")</f>
        <v>F6 F7</v>
      </c>
      <c r="H92" s="2" t="s">
        <v>595</v>
      </c>
      <c r="I92" s="2" t="s">
        <v>183</v>
      </c>
      <c r="M92" t="e">
        <f t="shared" si="37"/>
        <v>#NUM!</v>
      </c>
      <c r="N92" t="str">
        <f t="shared" ref="N92:N108" si="57">LEFT(C92,FIND("w",C92)-1)</f>
        <v>1111011</v>
      </c>
      <c r="O92" t="str">
        <f t="shared" ref="O92:O99" si="58">BIN2HEX(N92)</f>
        <v>7B</v>
      </c>
      <c r="P92" t="str">
        <f t="shared" ref="P92:P99" si="59">N92</f>
        <v>1111011</v>
      </c>
      <c r="Q92">
        <f t="shared" si="38"/>
        <v>7</v>
      </c>
      <c r="R92" t="str">
        <f t="shared" si="39"/>
        <v>1111</v>
      </c>
      <c r="S92" t="str">
        <f t="shared" si="40"/>
        <v>F</v>
      </c>
    </row>
    <row r="93" spans="1:20" ht="13.5" hidden="1" customHeight="1">
      <c r="A93" s="3" t="s">
        <v>181</v>
      </c>
      <c r="B93" s="2" t="s">
        <v>28</v>
      </c>
      <c r="C93" s="2" t="s">
        <v>182</v>
      </c>
      <c r="D93" s="4">
        <f t="shared" si="32"/>
        <v>16</v>
      </c>
      <c r="E93" s="4" t="str">
        <f t="shared" si="33"/>
        <v>1111011w</v>
      </c>
      <c r="F93" s="4" t="str">
        <f>LEFT(E93,7)</f>
        <v>1111011</v>
      </c>
      <c r="G93" s="4" t="str">
        <f>TEXT(BIN2HEX(F93&amp;"0"),"00")&amp;" "&amp;TEXT(BIN2HEX(F93&amp;"1"),"00")</f>
        <v>F6 F7</v>
      </c>
      <c r="H93" s="2" t="s">
        <v>595</v>
      </c>
      <c r="I93" s="2" t="s">
        <v>183</v>
      </c>
      <c r="M93" t="e">
        <f t="shared" si="37"/>
        <v>#NUM!</v>
      </c>
      <c r="N93" t="str">
        <f t="shared" si="57"/>
        <v>1111011</v>
      </c>
      <c r="O93" t="str">
        <f t="shared" si="58"/>
        <v>7B</v>
      </c>
      <c r="P93" t="str">
        <f t="shared" si="59"/>
        <v>1111011</v>
      </c>
      <c r="Q93">
        <f t="shared" si="38"/>
        <v>7</v>
      </c>
      <c r="R93" t="str">
        <f t="shared" si="39"/>
        <v>1111</v>
      </c>
      <c r="S93" t="str">
        <f t="shared" si="40"/>
        <v>F</v>
      </c>
    </row>
    <row r="94" spans="1:20" ht="13.5" hidden="1" customHeight="1">
      <c r="A94" s="2" t="s">
        <v>184</v>
      </c>
      <c r="B94" s="2" t="s">
        <v>185</v>
      </c>
      <c r="C94" s="2" t="s">
        <v>186</v>
      </c>
      <c r="D94" s="4">
        <f t="shared" si="32"/>
        <v>16</v>
      </c>
      <c r="E94" s="4" t="str">
        <f t="shared" si="33"/>
        <v>01101011</v>
      </c>
      <c r="F94" s="4"/>
      <c r="G94" s="4" t="str">
        <f t="shared" ref="G94:G99" si="60">TEXT(BIN2HEX(E94),"00")</f>
        <v>6B</v>
      </c>
      <c r="H94" s="2" t="s">
        <v>602</v>
      </c>
      <c r="I94" s="2" t="s">
        <v>187</v>
      </c>
      <c r="M94" t="e">
        <f t="shared" si="37"/>
        <v>#NUM!</v>
      </c>
      <c r="N94" t="str">
        <f t="shared" ref="N94:N101" si="61">LEFT(C94,FIND("o",C94)-1)</f>
        <v>01101011</v>
      </c>
      <c r="O94" t="str">
        <f t="shared" si="58"/>
        <v>6B</v>
      </c>
      <c r="P94" t="str">
        <f t="shared" si="59"/>
        <v>01101011</v>
      </c>
      <c r="Q94">
        <f t="shared" si="38"/>
        <v>8</v>
      </c>
      <c r="R94" t="str">
        <f t="shared" si="39"/>
        <v>0110</v>
      </c>
      <c r="S94" t="str">
        <f t="shared" si="40"/>
        <v>6</v>
      </c>
    </row>
    <row r="95" spans="1:20" ht="13.5" hidden="1" customHeight="1">
      <c r="A95" s="3" t="s">
        <v>184</v>
      </c>
      <c r="B95" s="2" t="s">
        <v>188</v>
      </c>
      <c r="C95" s="2" t="s">
        <v>186</v>
      </c>
      <c r="D95" s="4">
        <f t="shared" si="32"/>
        <v>16</v>
      </c>
      <c r="E95" s="4" t="str">
        <f t="shared" si="33"/>
        <v>01101011</v>
      </c>
      <c r="F95" s="4"/>
      <c r="G95" s="4" t="str">
        <f t="shared" si="60"/>
        <v>6B</v>
      </c>
      <c r="H95" s="2" t="s">
        <v>602</v>
      </c>
      <c r="I95" s="2" t="s">
        <v>187</v>
      </c>
      <c r="M95" t="e">
        <f t="shared" si="37"/>
        <v>#NUM!</v>
      </c>
      <c r="N95" t="str">
        <f t="shared" si="61"/>
        <v>01101011</v>
      </c>
      <c r="O95" t="str">
        <f t="shared" si="58"/>
        <v>6B</v>
      </c>
      <c r="P95" t="str">
        <f t="shared" si="59"/>
        <v>01101011</v>
      </c>
      <c r="Q95">
        <f t="shared" si="38"/>
        <v>8</v>
      </c>
      <c r="R95" t="str">
        <f t="shared" si="39"/>
        <v>0110</v>
      </c>
      <c r="S95" t="str">
        <f t="shared" si="40"/>
        <v>6</v>
      </c>
    </row>
    <row r="96" spans="1:20" ht="13.5" hidden="1" customHeight="1">
      <c r="A96" s="3" t="s">
        <v>184</v>
      </c>
      <c r="B96" s="2" t="s">
        <v>189</v>
      </c>
      <c r="C96" s="2" t="s">
        <v>190</v>
      </c>
      <c r="D96" s="4">
        <f t="shared" si="32"/>
        <v>16</v>
      </c>
      <c r="E96" s="4" t="str">
        <f t="shared" si="33"/>
        <v>01101001</v>
      </c>
      <c r="F96" s="4"/>
      <c r="G96" s="4" t="str">
        <f t="shared" si="60"/>
        <v>69</v>
      </c>
      <c r="H96" s="2" t="s">
        <v>602</v>
      </c>
      <c r="I96" s="2" t="s">
        <v>187</v>
      </c>
      <c r="M96" t="e">
        <f t="shared" si="37"/>
        <v>#NUM!</v>
      </c>
      <c r="N96" t="str">
        <f t="shared" si="61"/>
        <v>01101001</v>
      </c>
      <c r="O96" t="str">
        <f t="shared" si="58"/>
        <v>69</v>
      </c>
      <c r="P96" t="str">
        <f t="shared" si="59"/>
        <v>01101001</v>
      </c>
      <c r="Q96">
        <f t="shared" si="38"/>
        <v>8</v>
      </c>
      <c r="R96" t="str">
        <f t="shared" si="39"/>
        <v>0110</v>
      </c>
      <c r="S96" t="str">
        <f t="shared" si="40"/>
        <v>6</v>
      </c>
    </row>
    <row r="97" spans="1:20" ht="13.5" hidden="1" customHeight="1">
      <c r="A97" s="3" t="s">
        <v>184</v>
      </c>
      <c r="B97" s="2" t="s">
        <v>191</v>
      </c>
      <c r="C97" s="2" t="s">
        <v>190</v>
      </c>
      <c r="D97" s="4">
        <f t="shared" si="32"/>
        <v>16</v>
      </c>
      <c r="E97" s="4" t="str">
        <f t="shared" si="33"/>
        <v>01101001</v>
      </c>
      <c r="F97" s="4"/>
      <c r="G97" s="4" t="str">
        <f t="shared" si="60"/>
        <v>69</v>
      </c>
      <c r="H97" s="2" t="s">
        <v>602</v>
      </c>
      <c r="I97" s="2" t="s">
        <v>187</v>
      </c>
      <c r="M97" t="e">
        <f t="shared" si="37"/>
        <v>#NUM!</v>
      </c>
      <c r="N97" t="str">
        <f t="shared" si="61"/>
        <v>01101001</v>
      </c>
      <c r="O97" t="str">
        <f t="shared" si="58"/>
        <v>69</v>
      </c>
      <c r="P97" t="str">
        <f t="shared" si="59"/>
        <v>01101001</v>
      </c>
      <c r="Q97">
        <f t="shared" si="38"/>
        <v>8</v>
      </c>
      <c r="R97" t="str">
        <f t="shared" si="39"/>
        <v>0110</v>
      </c>
      <c r="S97" t="str">
        <f t="shared" si="40"/>
        <v>6</v>
      </c>
    </row>
    <row r="98" spans="1:20" ht="13.5" hidden="1" customHeight="1">
      <c r="A98" s="3" t="s">
        <v>184</v>
      </c>
      <c r="B98" s="2" t="s">
        <v>103</v>
      </c>
      <c r="C98" s="2" t="s">
        <v>192</v>
      </c>
      <c r="D98" s="4">
        <f t="shared" si="32"/>
        <v>16</v>
      </c>
      <c r="E98" s="4" t="str">
        <f t="shared" si="33"/>
        <v>01101011</v>
      </c>
      <c r="F98" s="4"/>
      <c r="G98" s="4" t="str">
        <f t="shared" si="60"/>
        <v>6B</v>
      </c>
      <c r="H98" s="2" t="s">
        <v>602</v>
      </c>
      <c r="I98" s="2" t="s">
        <v>187</v>
      </c>
      <c r="M98" s="12" t="e">
        <f t="shared" si="37"/>
        <v>#NUM!</v>
      </c>
      <c r="N98" s="12" t="str">
        <f t="shared" ref="N98:N99" si="62">LEFT(C98,FIND("r",C98)-1)</f>
        <v>0110101111</v>
      </c>
      <c r="O98" s="12" t="str">
        <f t="shared" si="58"/>
        <v>1AF</v>
      </c>
      <c r="P98" t="str">
        <f t="shared" si="59"/>
        <v>0110101111</v>
      </c>
      <c r="Q98">
        <f t="shared" si="38"/>
        <v>10</v>
      </c>
      <c r="R98" t="str">
        <f t="shared" si="39"/>
        <v>0110</v>
      </c>
      <c r="S98" t="str">
        <f t="shared" si="40"/>
        <v>6</v>
      </c>
    </row>
    <row r="99" spans="1:20" ht="13.5" hidden="1" customHeight="1">
      <c r="A99" s="3" t="s">
        <v>184</v>
      </c>
      <c r="B99" s="2" t="s">
        <v>193</v>
      </c>
      <c r="C99" s="2" t="s">
        <v>194</v>
      </c>
      <c r="D99" s="4">
        <f t="shared" si="32"/>
        <v>16</v>
      </c>
      <c r="E99" s="4" t="str">
        <f t="shared" si="33"/>
        <v>01101001</v>
      </c>
      <c r="F99" s="4"/>
      <c r="G99" s="4" t="str">
        <f t="shared" si="60"/>
        <v>69</v>
      </c>
      <c r="H99" s="2" t="s">
        <v>602</v>
      </c>
      <c r="I99" s="2" t="s">
        <v>187</v>
      </c>
      <c r="M99" s="12" t="e">
        <f t="shared" si="37"/>
        <v>#NUM!</v>
      </c>
      <c r="N99" s="12" t="str">
        <f t="shared" si="62"/>
        <v>0110100111</v>
      </c>
      <c r="O99" s="12" t="str">
        <f t="shared" si="58"/>
        <v>1A7</v>
      </c>
      <c r="P99" t="str">
        <f t="shared" si="59"/>
        <v>0110100111</v>
      </c>
      <c r="Q99">
        <f t="shared" si="38"/>
        <v>10</v>
      </c>
      <c r="R99" t="str">
        <f t="shared" si="39"/>
        <v>0110</v>
      </c>
      <c r="S99" t="str">
        <f t="shared" si="40"/>
        <v>6</v>
      </c>
    </row>
    <row r="100" spans="1:20" ht="13.5" hidden="1" customHeight="1">
      <c r="A100" s="3" t="s">
        <v>184</v>
      </c>
      <c r="B100" s="2" t="s">
        <v>92</v>
      </c>
      <c r="C100" s="2" t="s">
        <v>195</v>
      </c>
      <c r="D100" s="4">
        <f t="shared" si="32"/>
        <v>24</v>
      </c>
      <c r="E100" s="4" t="str">
        <f t="shared" si="33"/>
        <v>00001111</v>
      </c>
      <c r="F100" s="4"/>
      <c r="G100" s="4" t="str">
        <f>"0"&amp;BIN2HEX(E100)</f>
        <v>0F</v>
      </c>
      <c r="H100" s="2" t="s">
        <v>603</v>
      </c>
      <c r="I100" s="2" t="s">
        <v>187</v>
      </c>
      <c r="M100" t="e">
        <f t="shared" si="37"/>
        <v>#NUM!</v>
      </c>
      <c r="N100" s="12" t="str">
        <f t="shared" si="61"/>
        <v>0000111110101111</v>
      </c>
      <c r="O100" s="12" t="e">
        <f t="shared" ref="O100:O101" si="63">BIN2HEX(N100)</f>
        <v>#NUM!</v>
      </c>
      <c r="P100" t="str">
        <f t="shared" ref="P100:P108" si="64">N100</f>
        <v>0000111110101111</v>
      </c>
      <c r="Q100">
        <f t="shared" si="38"/>
        <v>16</v>
      </c>
      <c r="R100" t="str">
        <f t="shared" si="39"/>
        <v>0000</v>
      </c>
      <c r="S100" t="str">
        <f t="shared" si="40"/>
        <v>0</v>
      </c>
    </row>
    <row r="101" spans="1:20" ht="13.5" hidden="1" customHeight="1">
      <c r="A101" s="3" t="s">
        <v>184</v>
      </c>
      <c r="B101" s="2" t="s">
        <v>95</v>
      </c>
      <c r="C101" s="2" t="s">
        <v>195</v>
      </c>
      <c r="D101" s="4">
        <f t="shared" si="32"/>
        <v>24</v>
      </c>
      <c r="E101" s="4" t="str">
        <f t="shared" si="33"/>
        <v>00001111</v>
      </c>
      <c r="F101" s="4"/>
      <c r="G101" s="4" t="str">
        <f>"0"&amp;BIN2HEX(E101)</f>
        <v>0F</v>
      </c>
      <c r="H101" s="2" t="s">
        <v>603</v>
      </c>
      <c r="I101" s="2" t="s">
        <v>187</v>
      </c>
      <c r="M101" t="e">
        <f t="shared" si="37"/>
        <v>#NUM!</v>
      </c>
      <c r="N101" s="12" t="str">
        <f t="shared" si="61"/>
        <v>0000111110101111</v>
      </c>
      <c r="O101" s="12" t="e">
        <f t="shared" si="63"/>
        <v>#NUM!</v>
      </c>
      <c r="P101" t="str">
        <f t="shared" si="64"/>
        <v>0000111110101111</v>
      </c>
      <c r="Q101">
        <f t="shared" si="38"/>
        <v>16</v>
      </c>
      <c r="R101" t="str">
        <f t="shared" si="39"/>
        <v>0000</v>
      </c>
      <c r="S101" t="str">
        <f t="shared" si="40"/>
        <v>0</v>
      </c>
    </row>
    <row r="102" spans="1:20" ht="13.5" hidden="1" customHeight="1">
      <c r="A102" s="3" t="s">
        <v>184</v>
      </c>
      <c r="B102" s="2" t="s">
        <v>26</v>
      </c>
      <c r="C102" s="2" t="s">
        <v>196</v>
      </c>
      <c r="D102" s="4">
        <f t="shared" si="32"/>
        <v>16</v>
      </c>
      <c r="E102" s="4" t="str">
        <f t="shared" si="33"/>
        <v>1111011w</v>
      </c>
      <c r="F102" s="4" t="str">
        <f>LEFT(E102,7)</f>
        <v>1111011</v>
      </c>
      <c r="G102" s="4" t="str">
        <f>TEXT(BIN2HEX(F102&amp;"0"),"00")&amp;" "&amp;TEXT(BIN2HEX(F102&amp;"1"),"00")</f>
        <v>F6 F7</v>
      </c>
      <c r="H102" s="2" t="s">
        <v>595</v>
      </c>
      <c r="I102" s="2" t="s">
        <v>187</v>
      </c>
      <c r="M102" t="e">
        <f t="shared" si="37"/>
        <v>#NUM!</v>
      </c>
      <c r="N102" t="str">
        <f t="shared" si="57"/>
        <v>1111011</v>
      </c>
      <c r="O102" t="str">
        <f t="shared" ref="O102:O106" si="65">BIN2HEX(N102)</f>
        <v>7B</v>
      </c>
      <c r="P102" t="str">
        <f t="shared" si="64"/>
        <v>1111011</v>
      </c>
      <c r="Q102">
        <f t="shared" si="38"/>
        <v>7</v>
      </c>
      <c r="R102" t="str">
        <f t="shared" si="39"/>
        <v>1111</v>
      </c>
      <c r="S102" t="str">
        <f t="shared" si="40"/>
        <v>F</v>
      </c>
    </row>
    <row r="103" spans="1:20" ht="13.5" hidden="1" customHeight="1">
      <c r="A103" s="3" t="s">
        <v>184</v>
      </c>
      <c r="B103" s="2" t="s">
        <v>28</v>
      </c>
      <c r="C103" s="2" t="s">
        <v>196</v>
      </c>
      <c r="D103" s="4">
        <f t="shared" si="32"/>
        <v>16</v>
      </c>
      <c r="E103" s="4" t="str">
        <f t="shared" si="33"/>
        <v>1111011w</v>
      </c>
      <c r="F103" s="4" t="str">
        <f>LEFT(E103,7)</f>
        <v>1111011</v>
      </c>
      <c r="G103" s="4" t="str">
        <f>TEXT(BIN2HEX(F103&amp;"0"),"00")&amp;" "&amp;TEXT(BIN2HEX(F103&amp;"1"),"00")</f>
        <v>F6 F7</v>
      </c>
      <c r="H103" s="2" t="s">
        <v>595</v>
      </c>
      <c r="I103" s="2" t="s">
        <v>187</v>
      </c>
      <c r="M103" t="e">
        <f t="shared" si="37"/>
        <v>#NUM!</v>
      </c>
      <c r="N103" t="str">
        <f t="shared" si="57"/>
        <v>1111011</v>
      </c>
      <c r="O103" t="str">
        <f t="shared" si="65"/>
        <v>7B</v>
      </c>
      <c r="P103" t="str">
        <f t="shared" si="64"/>
        <v>1111011</v>
      </c>
      <c r="Q103">
        <f t="shared" si="38"/>
        <v>7</v>
      </c>
      <c r="R103" t="str">
        <f t="shared" si="39"/>
        <v>1111</v>
      </c>
      <c r="S103" t="str">
        <f t="shared" si="40"/>
        <v>F</v>
      </c>
    </row>
    <row r="104" spans="1:20" ht="13.5" hidden="1" customHeight="1">
      <c r="A104" s="2" t="s">
        <v>197</v>
      </c>
      <c r="B104" s="2" t="s">
        <v>198</v>
      </c>
      <c r="C104" s="2" t="s">
        <v>199</v>
      </c>
      <c r="D104" s="4">
        <f t="shared" si="32"/>
        <v>8</v>
      </c>
      <c r="E104" s="4" t="str">
        <f t="shared" si="33"/>
        <v>1110010w</v>
      </c>
      <c r="F104" s="4" t="str">
        <f>LEFT(C104,7)</f>
        <v>1110010</v>
      </c>
      <c r="G104" s="4" t="str">
        <f>TEXT(BIN2HEX(F104&amp;"0"),"00") &amp; " "&amp;TEXT(BIN2HEX(F104&amp;"1"),"00")</f>
        <v>E4 E5</v>
      </c>
      <c r="H104" s="2" t="s">
        <v>595</v>
      </c>
      <c r="I104" s="2" t="s">
        <v>200</v>
      </c>
      <c r="J104" t="e">
        <f>VLOOKUP(G104,Sheet3!E:F,2,0)</f>
        <v>#N/A</v>
      </c>
      <c r="M104" t="e">
        <f t="shared" si="37"/>
        <v>#NUM!</v>
      </c>
      <c r="N104" t="str">
        <f t="shared" si="57"/>
        <v>1110010</v>
      </c>
      <c r="O104" t="str">
        <f t="shared" si="65"/>
        <v>72</v>
      </c>
      <c r="P104" t="str">
        <f t="shared" si="64"/>
        <v>1110010</v>
      </c>
      <c r="Q104">
        <f t="shared" si="38"/>
        <v>7</v>
      </c>
      <c r="R104" t="str">
        <f t="shared" si="39"/>
        <v>1110</v>
      </c>
      <c r="S104" t="str">
        <f t="shared" si="40"/>
        <v>E</v>
      </c>
    </row>
    <row r="105" spans="1:20" ht="13.5" hidden="1" customHeight="1">
      <c r="A105" s="3" t="s">
        <v>197</v>
      </c>
      <c r="B105" s="2" t="s">
        <v>201</v>
      </c>
      <c r="C105" s="2" t="s">
        <v>202</v>
      </c>
      <c r="D105" s="4">
        <f t="shared" si="32"/>
        <v>8</v>
      </c>
      <c r="E105" s="4" t="str">
        <f t="shared" si="33"/>
        <v>1110110w</v>
      </c>
      <c r="F105" s="4" t="str">
        <f>LEFT(C105,7)</f>
        <v>1110110</v>
      </c>
      <c r="G105" s="4" t="str">
        <f>TEXT(BIN2HEX(F105&amp;"0"),"00") &amp; " "&amp;TEXT(BIN2HEX(F105&amp;"1"),"00")</f>
        <v>EC ED</v>
      </c>
      <c r="H105" s="2" t="s">
        <v>595</v>
      </c>
      <c r="I105" s="2" t="s">
        <v>200</v>
      </c>
      <c r="J105" t="e">
        <f>VLOOKUP(G105,Sheet3!E:F,2,0)</f>
        <v>#N/A</v>
      </c>
      <c r="M105" t="e">
        <f t="shared" si="37"/>
        <v>#NUM!</v>
      </c>
      <c r="N105" t="str">
        <f t="shared" si="57"/>
        <v>1110110</v>
      </c>
      <c r="O105" t="str">
        <f t="shared" si="65"/>
        <v>76</v>
      </c>
      <c r="P105" t="str">
        <f t="shared" si="64"/>
        <v>1110110</v>
      </c>
      <c r="Q105">
        <f t="shared" si="38"/>
        <v>7</v>
      </c>
      <c r="R105" t="str">
        <f t="shared" si="39"/>
        <v>1110</v>
      </c>
      <c r="S105" t="str">
        <f t="shared" si="40"/>
        <v>E</v>
      </c>
    </row>
    <row r="106" spans="1:20" ht="13.5" hidden="1" customHeight="1">
      <c r="A106" s="2" t="s">
        <v>1208</v>
      </c>
      <c r="B106" s="2" t="s">
        <v>30</v>
      </c>
      <c r="C106" s="2" t="s">
        <v>32</v>
      </c>
      <c r="D106" s="4">
        <f t="shared" si="32"/>
        <v>8</v>
      </c>
      <c r="E106" s="4" t="str">
        <f t="shared" si="33"/>
        <v>01000rrr</v>
      </c>
      <c r="F106" s="4" t="str">
        <f>LEFT(C106,5)</f>
        <v>01000</v>
      </c>
      <c r="G106" s="4" t="str">
        <f>TEXT(BIN2HEX(F106&amp;"000"),"00")&amp;"-"&amp;TEXT(BIN2HEX(F106&amp;"111"),"00")</f>
        <v>40-47</v>
      </c>
      <c r="H106" s="2" t="s">
        <v>595</v>
      </c>
      <c r="I106" s="2" t="s">
        <v>203</v>
      </c>
      <c r="J106" t="e">
        <f>VLOOKUP(G106,Sheet3!E:F,2,0)</f>
        <v>#N/A</v>
      </c>
      <c r="L106" t="s">
        <v>1206</v>
      </c>
      <c r="M106" s="12" t="e">
        <f t="shared" si="37"/>
        <v>#NUM!</v>
      </c>
      <c r="N106" s="12" t="str">
        <f>LEFT(C106,FIND("r",C106)-1)</f>
        <v>01000</v>
      </c>
      <c r="O106" s="12" t="str">
        <f t="shared" si="65"/>
        <v>8</v>
      </c>
      <c r="P106" t="str">
        <f t="shared" si="64"/>
        <v>01000</v>
      </c>
      <c r="Q106">
        <f t="shared" si="38"/>
        <v>5</v>
      </c>
      <c r="R106" t="str">
        <f t="shared" si="39"/>
        <v>0100</v>
      </c>
      <c r="S106" s="18" t="str">
        <f t="shared" si="40"/>
        <v>4</v>
      </c>
      <c r="T106" s="18"/>
    </row>
    <row r="107" spans="1:20" ht="13.5" hidden="1" customHeight="1">
      <c r="A107" s="3" t="s">
        <v>24</v>
      </c>
      <c r="B107" s="2" t="s">
        <v>26</v>
      </c>
      <c r="C107" s="2" t="s">
        <v>33</v>
      </c>
      <c r="D107" s="4">
        <f t="shared" si="32"/>
        <v>16</v>
      </c>
      <c r="E107" s="4" t="str">
        <f t="shared" si="33"/>
        <v>1111111w</v>
      </c>
      <c r="F107" s="4" t="str">
        <f>LEFT(E107,7)</f>
        <v>1111111</v>
      </c>
      <c r="G107" s="4" t="str">
        <f>TEXT(BIN2HEX(F107&amp;"0"),"00")&amp;" "&amp;TEXT(BIN2HEX(F107&amp;"1"),"00")</f>
        <v>FE FF</v>
      </c>
      <c r="H107" s="2" t="s">
        <v>595</v>
      </c>
      <c r="I107" s="2" t="s">
        <v>203</v>
      </c>
      <c r="M107" t="e">
        <f t="shared" si="37"/>
        <v>#NUM!</v>
      </c>
      <c r="N107" t="str">
        <f t="shared" si="57"/>
        <v>1111111</v>
      </c>
      <c r="O107" t="str">
        <f t="shared" ref="O107:O108" si="66">BIN2HEX(N107)</f>
        <v>7F</v>
      </c>
      <c r="P107" t="str">
        <f t="shared" si="64"/>
        <v>1111111</v>
      </c>
      <c r="Q107">
        <f t="shared" si="38"/>
        <v>7</v>
      </c>
      <c r="R107" t="str">
        <f t="shared" si="39"/>
        <v>1111</v>
      </c>
      <c r="S107" t="str">
        <f t="shared" si="40"/>
        <v>F</v>
      </c>
    </row>
    <row r="108" spans="1:20" ht="13.5" hidden="1" customHeight="1">
      <c r="A108" s="3" t="s">
        <v>24</v>
      </c>
      <c r="B108" s="2" t="s">
        <v>28</v>
      </c>
      <c r="C108" s="2" t="s">
        <v>33</v>
      </c>
      <c r="D108" s="4">
        <f t="shared" si="32"/>
        <v>16</v>
      </c>
      <c r="E108" s="4" t="str">
        <f t="shared" si="33"/>
        <v>1111111w</v>
      </c>
      <c r="F108" s="4" t="str">
        <f>LEFT(E108,7)</f>
        <v>1111111</v>
      </c>
      <c r="G108" s="4" t="str">
        <f>TEXT(BIN2HEX(F108&amp;"0"),"00")&amp;" "&amp;TEXT(BIN2HEX(F108&amp;"1"),"00")</f>
        <v>FE FF</v>
      </c>
      <c r="H108" s="2" t="s">
        <v>595</v>
      </c>
      <c r="I108" s="2" t="s">
        <v>203</v>
      </c>
      <c r="M108" t="e">
        <f t="shared" si="37"/>
        <v>#NUM!</v>
      </c>
      <c r="N108" t="str">
        <f t="shared" si="57"/>
        <v>1111111</v>
      </c>
      <c r="O108" t="str">
        <f t="shared" si="66"/>
        <v>7F</v>
      </c>
      <c r="P108" t="str">
        <f t="shared" si="64"/>
        <v>1111111</v>
      </c>
      <c r="Q108">
        <f t="shared" si="38"/>
        <v>7</v>
      </c>
      <c r="R108" t="str">
        <f t="shared" si="39"/>
        <v>1111</v>
      </c>
      <c r="S108" t="str">
        <f t="shared" si="40"/>
        <v>F</v>
      </c>
    </row>
    <row r="109" spans="1:20" ht="13.5" hidden="1" customHeight="1">
      <c r="A109" s="2" t="s">
        <v>204</v>
      </c>
      <c r="B109" s="2" t="s">
        <v>42</v>
      </c>
      <c r="C109" s="2" t="s">
        <v>619</v>
      </c>
      <c r="D109" s="4">
        <f t="shared" si="32"/>
        <v>8</v>
      </c>
      <c r="E109" s="4" t="str">
        <f t="shared" si="33"/>
        <v>01101100</v>
      </c>
      <c r="F109" s="4"/>
      <c r="G109" s="8" t="str">
        <f t="shared" ref="G109:G114" si="67">TEXT(BIN2HEX(C109),"00")</f>
        <v>6C</v>
      </c>
      <c r="H109" s="3" t="s">
        <v>602</v>
      </c>
      <c r="I109" s="3" t="s">
        <v>205</v>
      </c>
      <c r="J109" s="7" t="str">
        <f>VLOOKUP(G109,Sheet3!E:F,2,0)</f>
        <v>insb</v>
      </c>
      <c r="M109" t="str">
        <f t="shared" si="37"/>
        <v>6C</v>
      </c>
      <c r="P109" s="5" t="str">
        <f t="shared" ref="P109:P114" si="68">C109</f>
        <v>01101100</v>
      </c>
      <c r="Q109">
        <f t="shared" si="38"/>
        <v>8</v>
      </c>
      <c r="R109" t="str">
        <f t="shared" si="39"/>
        <v>0110</v>
      </c>
      <c r="S109" t="str">
        <f t="shared" si="40"/>
        <v>6</v>
      </c>
    </row>
    <row r="110" spans="1:20" ht="13.5" hidden="1" customHeight="1">
      <c r="A110" s="2" t="s">
        <v>206</v>
      </c>
      <c r="B110" s="2" t="s">
        <v>42</v>
      </c>
      <c r="C110" s="2" t="s">
        <v>699</v>
      </c>
      <c r="D110" s="4">
        <f t="shared" si="32"/>
        <v>8</v>
      </c>
      <c r="E110" s="4" t="str">
        <f t="shared" si="33"/>
        <v>01101101</v>
      </c>
      <c r="F110" s="4"/>
      <c r="G110" s="8" t="str">
        <f t="shared" si="67"/>
        <v>6D</v>
      </c>
      <c r="H110" s="3" t="s">
        <v>602</v>
      </c>
      <c r="I110" s="3" t="s">
        <v>207</v>
      </c>
      <c r="J110" s="7" t="str">
        <f>VLOOKUP(G110,Sheet3!E:F,2,0)</f>
        <v>insw</v>
      </c>
      <c r="M110" t="str">
        <f t="shared" si="37"/>
        <v>6D</v>
      </c>
      <c r="P110" s="5" t="str">
        <f t="shared" si="68"/>
        <v>01101101</v>
      </c>
      <c r="Q110">
        <f t="shared" si="38"/>
        <v>8</v>
      </c>
      <c r="R110" t="str">
        <f t="shared" si="39"/>
        <v>0110</v>
      </c>
      <c r="S110" t="str">
        <f t="shared" si="40"/>
        <v>6</v>
      </c>
    </row>
    <row r="111" spans="1:20" ht="13.5" hidden="1" customHeight="1">
      <c r="A111" s="2" t="s">
        <v>208</v>
      </c>
      <c r="B111" s="2" t="s">
        <v>42</v>
      </c>
      <c r="C111" s="2" t="s">
        <v>620</v>
      </c>
      <c r="D111" s="4">
        <f t="shared" si="32"/>
        <v>8</v>
      </c>
      <c r="E111" s="4" t="str">
        <f t="shared" si="33"/>
        <v>01101101</v>
      </c>
      <c r="F111" s="4"/>
      <c r="G111" s="8" t="str">
        <f t="shared" si="67"/>
        <v>6D</v>
      </c>
      <c r="H111" s="3" t="s">
        <v>603</v>
      </c>
      <c r="I111" s="3" t="s">
        <v>209</v>
      </c>
      <c r="J111" s="7" t="str">
        <f>VLOOKUP(G111,Sheet3!E:F,2,0)</f>
        <v>insw</v>
      </c>
      <c r="M111" t="str">
        <f t="shared" si="37"/>
        <v>6D</v>
      </c>
      <c r="P111" s="5" t="str">
        <f t="shared" si="68"/>
        <v>01101101</v>
      </c>
      <c r="Q111">
        <f t="shared" si="38"/>
        <v>8</v>
      </c>
      <c r="R111" t="str">
        <f t="shared" si="39"/>
        <v>0110</v>
      </c>
      <c r="S111" t="str">
        <f t="shared" si="40"/>
        <v>6</v>
      </c>
    </row>
    <row r="112" spans="1:20" ht="13.5" customHeight="1">
      <c r="A112" s="2" t="s">
        <v>210</v>
      </c>
      <c r="B112" s="2" t="s">
        <v>621</v>
      </c>
      <c r="C112" s="2" t="s">
        <v>622</v>
      </c>
      <c r="D112" s="4">
        <f t="shared" si="32"/>
        <v>8</v>
      </c>
      <c r="E112" s="4" t="str">
        <f t="shared" si="33"/>
        <v>11001100</v>
      </c>
      <c r="F112" s="4"/>
      <c r="G112" s="8" t="str">
        <f t="shared" si="67"/>
        <v>CC</v>
      </c>
      <c r="H112" s="3" t="s">
        <v>595</v>
      </c>
      <c r="I112" s="3" t="s">
        <v>211</v>
      </c>
      <c r="J112" s="7" t="str">
        <f>VLOOKUP(G112,Sheet3!E:F,2,0)</f>
        <v>int3</v>
      </c>
      <c r="K112" t="b">
        <f>EXACT(UPPER(A112),UPPER(J112))</f>
        <v>0</v>
      </c>
      <c r="M112" t="str">
        <f t="shared" si="37"/>
        <v>CC</v>
      </c>
      <c r="P112" s="5" t="str">
        <f t="shared" si="68"/>
        <v>11001100</v>
      </c>
      <c r="Q112">
        <f t="shared" si="38"/>
        <v>8</v>
      </c>
      <c r="R112" t="str">
        <f t="shared" si="39"/>
        <v>1100</v>
      </c>
      <c r="S112" t="str">
        <f t="shared" si="40"/>
        <v>C</v>
      </c>
    </row>
    <row r="113" spans="1:20" ht="13.5" customHeight="1">
      <c r="A113" s="3" t="s">
        <v>210</v>
      </c>
      <c r="B113" s="2" t="s">
        <v>45</v>
      </c>
      <c r="C113" s="2" t="s">
        <v>623</v>
      </c>
      <c r="D113" s="4">
        <f t="shared" si="32"/>
        <v>8</v>
      </c>
      <c r="E113" s="4" t="str">
        <f t="shared" si="33"/>
        <v>11001101</v>
      </c>
      <c r="F113" s="4"/>
      <c r="G113" s="4" t="str">
        <f t="shared" si="67"/>
        <v>CD</v>
      </c>
      <c r="H113" s="2" t="s">
        <v>595</v>
      </c>
      <c r="I113" s="2" t="s">
        <v>211</v>
      </c>
      <c r="J113" t="e">
        <f>VLOOKUP(G113,Sheet3!E:F,2,0)</f>
        <v>#N/A</v>
      </c>
      <c r="M113" t="str">
        <f t="shared" si="37"/>
        <v>CD</v>
      </c>
      <c r="P113" s="5" t="str">
        <f t="shared" si="68"/>
        <v>11001101</v>
      </c>
      <c r="Q113">
        <f t="shared" si="38"/>
        <v>8</v>
      </c>
      <c r="R113" t="str">
        <f t="shared" si="39"/>
        <v>1100</v>
      </c>
      <c r="S113" t="str">
        <f t="shared" si="40"/>
        <v>C</v>
      </c>
    </row>
    <row r="114" spans="1:20" ht="13.5" customHeight="1">
      <c r="A114" s="2" t="s">
        <v>212</v>
      </c>
      <c r="B114" s="2" t="s">
        <v>42</v>
      </c>
      <c r="C114" s="2" t="s">
        <v>624</v>
      </c>
      <c r="D114" s="4">
        <f t="shared" si="32"/>
        <v>8</v>
      </c>
      <c r="E114" s="4" t="str">
        <f t="shared" si="33"/>
        <v>11001110</v>
      </c>
      <c r="F114" s="4"/>
      <c r="G114" s="9" t="str">
        <f t="shared" si="67"/>
        <v>CE</v>
      </c>
      <c r="H114" s="10" t="s">
        <v>595</v>
      </c>
      <c r="I114" s="10" t="s">
        <v>213</v>
      </c>
      <c r="J114" s="11" t="str">
        <f>VLOOKUP(G114,Sheet3!E:F,2,0)</f>
        <v>into</v>
      </c>
      <c r="K114" s="11" t="b">
        <f>EXACT(UPPER(A114),UPPER(J114))</f>
        <v>1</v>
      </c>
      <c r="M114" t="str">
        <f t="shared" si="37"/>
        <v>CE</v>
      </c>
      <c r="P114" s="5" t="str">
        <f t="shared" si="68"/>
        <v>11001110</v>
      </c>
      <c r="Q114">
        <f t="shared" si="38"/>
        <v>8</v>
      </c>
      <c r="R114" t="str">
        <f t="shared" si="39"/>
        <v>1100</v>
      </c>
      <c r="S114" t="str">
        <f t="shared" si="40"/>
        <v>C</v>
      </c>
    </row>
    <row r="115" spans="1:20" ht="13.5" hidden="1" customHeight="1">
      <c r="A115" s="2" t="s">
        <v>214</v>
      </c>
      <c r="B115" s="2" t="s">
        <v>42</v>
      </c>
      <c r="C115" s="2" t="s">
        <v>625</v>
      </c>
      <c r="D115" s="4">
        <f t="shared" si="32"/>
        <v>16</v>
      </c>
      <c r="E115" s="4" t="str">
        <f t="shared" si="33"/>
        <v>00001111</v>
      </c>
      <c r="F115" s="4"/>
      <c r="G115" s="4" t="str">
        <f>"0"&amp;BIN2HEX(E115)</f>
        <v>0F</v>
      </c>
      <c r="H115" s="2" t="s">
        <v>604</v>
      </c>
      <c r="I115" s="2" t="s">
        <v>215</v>
      </c>
      <c r="M115" s="12" t="e">
        <f t="shared" si="37"/>
        <v>#NUM!</v>
      </c>
      <c r="N115" s="12" t="e">
        <f t="shared" ref="N115:N116" si="69">LEFT(C115,FIND("o",C115)-1)</f>
        <v>#VALUE!</v>
      </c>
      <c r="O115" s="12" t="e">
        <f t="shared" ref="O115" si="70">BIN2HEX(N115)</f>
        <v>#VALUE!</v>
      </c>
      <c r="P115" s="5" t="str">
        <f>C115</f>
        <v>0000111100001000</v>
      </c>
      <c r="Q115">
        <f t="shared" si="38"/>
        <v>16</v>
      </c>
      <c r="R115" t="str">
        <f t="shared" si="39"/>
        <v>0000</v>
      </c>
      <c r="S115" t="str">
        <f t="shared" si="40"/>
        <v>0</v>
      </c>
    </row>
    <row r="116" spans="1:20" ht="13.5" hidden="1" customHeight="1">
      <c r="A116" s="2" t="s">
        <v>216</v>
      </c>
      <c r="B116" s="2" t="s">
        <v>28</v>
      </c>
      <c r="C116" s="2" t="s">
        <v>217</v>
      </c>
      <c r="D116" s="4">
        <f t="shared" si="32"/>
        <v>24</v>
      </c>
      <c r="E116" s="4" t="str">
        <f t="shared" si="33"/>
        <v>00001111</v>
      </c>
      <c r="F116" s="4"/>
      <c r="G116" s="4" t="str">
        <f>"0"&amp;BIN2HEX(E116)</f>
        <v>0F</v>
      </c>
      <c r="H116" s="2" t="s">
        <v>604</v>
      </c>
      <c r="I116" s="2" t="s">
        <v>218</v>
      </c>
      <c r="M116" t="e">
        <f t="shared" si="37"/>
        <v>#NUM!</v>
      </c>
      <c r="N116" s="12" t="str">
        <f t="shared" si="69"/>
        <v>0000111100000001</v>
      </c>
      <c r="O116" s="12" t="e">
        <f t="shared" ref="O116" si="71">BIN2HEX(N116)</f>
        <v>#NUM!</v>
      </c>
      <c r="P116" t="str">
        <f>N116</f>
        <v>0000111100000001</v>
      </c>
      <c r="Q116">
        <f t="shared" si="38"/>
        <v>16</v>
      </c>
      <c r="R116" t="str">
        <f t="shared" si="39"/>
        <v>0000</v>
      </c>
      <c r="S116" t="str">
        <f t="shared" si="40"/>
        <v>0</v>
      </c>
    </row>
    <row r="117" spans="1:20" ht="13.5" customHeight="1">
      <c r="A117" s="2" t="s">
        <v>219</v>
      </c>
      <c r="B117" s="2" t="s">
        <v>42</v>
      </c>
      <c r="C117" s="2" t="s">
        <v>698</v>
      </c>
      <c r="D117" s="4">
        <f t="shared" si="32"/>
        <v>8</v>
      </c>
      <c r="E117" s="4" t="str">
        <f t="shared" si="33"/>
        <v>11001111</v>
      </c>
      <c r="F117" s="4"/>
      <c r="G117" s="8" t="str">
        <f>TEXT(BIN2HEX(C117),"00")</f>
        <v>CF</v>
      </c>
      <c r="H117" s="3" t="s">
        <v>595</v>
      </c>
      <c r="I117" s="3" t="s">
        <v>220</v>
      </c>
      <c r="J117" s="7" t="str">
        <f>VLOOKUP(G117,Sheet3!E:F,2,0)</f>
        <v>iretw</v>
      </c>
      <c r="K117" t="b">
        <f>EXACT(UPPER(A117),UPPER(J117))</f>
        <v>0</v>
      </c>
      <c r="M117" t="str">
        <f t="shared" si="37"/>
        <v>CF</v>
      </c>
      <c r="P117" s="5" t="str">
        <f t="shared" ref="P117:P119" si="72">C117</f>
        <v>11001111</v>
      </c>
      <c r="Q117">
        <f t="shared" si="38"/>
        <v>8</v>
      </c>
      <c r="R117" t="str">
        <f t="shared" si="39"/>
        <v>1100</v>
      </c>
      <c r="S117" t="str">
        <f t="shared" si="40"/>
        <v>C</v>
      </c>
    </row>
    <row r="118" spans="1:20" ht="13.5" customHeight="1">
      <c r="A118" s="2" t="s">
        <v>221</v>
      </c>
      <c r="B118" s="2" t="s">
        <v>42</v>
      </c>
      <c r="C118" s="2" t="s">
        <v>626</v>
      </c>
      <c r="D118" s="4">
        <f t="shared" si="32"/>
        <v>8</v>
      </c>
      <c r="E118" s="4" t="str">
        <f t="shared" si="33"/>
        <v>11001111</v>
      </c>
      <c r="F118" s="4"/>
      <c r="G118" s="8" t="str">
        <f>TEXT(BIN2HEX(C118),"00")</f>
        <v>CF</v>
      </c>
      <c r="H118" s="3" t="s">
        <v>603</v>
      </c>
      <c r="I118" s="3" t="s">
        <v>222</v>
      </c>
      <c r="J118" s="7" t="str">
        <f>VLOOKUP(G118,Sheet3!E:F,2,0)</f>
        <v>iretw</v>
      </c>
      <c r="M118" t="str">
        <f t="shared" si="37"/>
        <v>CF</v>
      </c>
      <c r="P118" s="5" t="str">
        <f t="shared" si="72"/>
        <v>11001111</v>
      </c>
      <c r="Q118">
        <f t="shared" si="38"/>
        <v>8</v>
      </c>
      <c r="R118" t="str">
        <f t="shared" si="39"/>
        <v>1100</v>
      </c>
      <c r="S118" t="str">
        <f t="shared" si="40"/>
        <v>C</v>
      </c>
    </row>
    <row r="119" spans="1:20" ht="13.5" hidden="1" customHeight="1">
      <c r="A119" s="2" t="s">
        <v>223</v>
      </c>
      <c r="B119" s="2" t="s">
        <v>42</v>
      </c>
      <c r="C119" s="2" t="s">
        <v>627</v>
      </c>
      <c r="D119" s="4">
        <f t="shared" si="32"/>
        <v>8</v>
      </c>
      <c r="E119" s="4" t="str">
        <f t="shared" si="33"/>
        <v>10011111</v>
      </c>
      <c r="F119" s="4"/>
      <c r="G119" s="9" t="str">
        <f>TEXT(BIN2HEX(C119),"00")</f>
        <v>9F</v>
      </c>
      <c r="H119" s="10" t="s">
        <v>595</v>
      </c>
      <c r="I119" s="10" t="s">
        <v>224</v>
      </c>
      <c r="J119" s="11" t="str">
        <f>VLOOKUP(G119,Sheet3!E:F,2,0)</f>
        <v>lahf</v>
      </c>
      <c r="K119" s="11" t="b">
        <f>EXACT(UPPER(A119),UPPER(J119))</f>
        <v>1</v>
      </c>
      <c r="M119" t="str">
        <f t="shared" si="37"/>
        <v>9F</v>
      </c>
      <c r="P119" s="5" t="str">
        <f t="shared" si="72"/>
        <v>10011111</v>
      </c>
      <c r="Q119">
        <f t="shared" si="38"/>
        <v>8</v>
      </c>
      <c r="R119" t="str">
        <f t="shared" si="39"/>
        <v>1001</v>
      </c>
      <c r="S119" t="str">
        <f t="shared" si="40"/>
        <v>9</v>
      </c>
      <c r="T119" t="str">
        <f>BIN2HEX(RIGHT(P119,LEN(P119)-4))</f>
        <v>F</v>
      </c>
    </row>
    <row r="120" spans="1:20" ht="13.5" hidden="1" customHeight="1">
      <c r="A120" s="2" t="s">
        <v>225</v>
      </c>
      <c r="B120" s="2" t="s">
        <v>92</v>
      </c>
      <c r="C120" s="2" t="s">
        <v>226</v>
      </c>
      <c r="D120" s="4">
        <f t="shared" si="32"/>
        <v>24</v>
      </c>
      <c r="E120" s="4" t="str">
        <f t="shared" si="33"/>
        <v>00001111</v>
      </c>
      <c r="F120" s="4"/>
      <c r="G120" s="4" t="str">
        <f>"0"&amp;BIN2HEX(E120)</f>
        <v>0F</v>
      </c>
      <c r="H120" s="2" t="s">
        <v>601</v>
      </c>
      <c r="I120" s="2" t="s">
        <v>227</v>
      </c>
      <c r="M120" t="e">
        <f t="shared" si="37"/>
        <v>#NUM!</v>
      </c>
      <c r="N120" s="12" t="str">
        <f t="shared" ref="N120:N132" si="73">LEFT(C120,FIND("o",C120)-1)</f>
        <v>0000111100000010</v>
      </c>
      <c r="O120" s="12" t="e">
        <f t="shared" ref="O120:O132" si="74">BIN2HEX(N120)</f>
        <v>#NUM!</v>
      </c>
      <c r="P120" t="str">
        <f t="shared" ref="P120:P125" si="75">N120</f>
        <v>0000111100000010</v>
      </c>
      <c r="Q120">
        <f t="shared" si="38"/>
        <v>16</v>
      </c>
      <c r="R120" t="str">
        <f t="shared" si="39"/>
        <v>0000</v>
      </c>
      <c r="S120" t="str">
        <f t="shared" si="40"/>
        <v>0</v>
      </c>
    </row>
    <row r="121" spans="1:20" ht="13.5" hidden="1" customHeight="1">
      <c r="A121" s="3" t="s">
        <v>225</v>
      </c>
      <c r="B121" s="2" t="s">
        <v>95</v>
      </c>
      <c r="C121" s="2" t="s">
        <v>226</v>
      </c>
      <c r="D121" s="4">
        <f t="shared" si="32"/>
        <v>24</v>
      </c>
      <c r="E121" s="4" t="str">
        <f t="shared" si="33"/>
        <v>00001111</v>
      </c>
      <c r="F121" s="4"/>
      <c r="G121" s="4" t="str">
        <f>"0"&amp;BIN2HEX(E121)</f>
        <v>0F</v>
      </c>
      <c r="H121" s="2" t="s">
        <v>601</v>
      </c>
      <c r="I121" s="2" t="s">
        <v>227</v>
      </c>
      <c r="M121" t="e">
        <f t="shared" si="37"/>
        <v>#NUM!</v>
      </c>
      <c r="N121" s="12" t="str">
        <f t="shared" si="73"/>
        <v>0000111100000010</v>
      </c>
      <c r="O121" s="12" t="e">
        <f t="shared" si="74"/>
        <v>#NUM!</v>
      </c>
      <c r="P121" t="str">
        <f t="shared" si="75"/>
        <v>0000111100000010</v>
      </c>
      <c r="Q121">
        <f t="shared" si="38"/>
        <v>16</v>
      </c>
      <c r="R121" t="str">
        <f t="shared" si="39"/>
        <v>0000</v>
      </c>
      <c r="S121" t="str">
        <f t="shared" si="40"/>
        <v>0</v>
      </c>
    </row>
    <row r="122" spans="1:20" ht="13.5" customHeight="1">
      <c r="A122" s="2" t="s">
        <v>228</v>
      </c>
      <c r="B122" s="2" t="s">
        <v>87</v>
      </c>
      <c r="C122" s="2" t="s">
        <v>685</v>
      </c>
      <c r="D122" s="4">
        <f t="shared" si="32"/>
        <v>16</v>
      </c>
      <c r="E122" s="4" t="str">
        <f t="shared" si="33"/>
        <v>11000101</v>
      </c>
      <c r="F122" s="4"/>
      <c r="G122" s="4" t="str">
        <f>TEXT(BIN2HEX(E122),"00")</f>
        <v>C5</v>
      </c>
      <c r="H122" s="2" t="s">
        <v>595</v>
      </c>
      <c r="I122" s="2" t="s">
        <v>229</v>
      </c>
      <c r="M122" t="e">
        <f t="shared" si="37"/>
        <v>#NUM!</v>
      </c>
      <c r="N122" t="str">
        <f t="shared" si="73"/>
        <v>11000101</v>
      </c>
      <c r="O122" t="str">
        <f t="shared" si="74"/>
        <v>C5</v>
      </c>
      <c r="P122" t="str">
        <f t="shared" si="75"/>
        <v>11000101</v>
      </c>
      <c r="Q122">
        <f t="shared" si="38"/>
        <v>8</v>
      </c>
      <c r="R122" t="str">
        <f t="shared" si="39"/>
        <v>1100</v>
      </c>
      <c r="S122" t="str">
        <f t="shared" si="40"/>
        <v>C</v>
      </c>
    </row>
    <row r="123" spans="1:20" ht="13.5" customHeight="1">
      <c r="A123" s="3" t="s">
        <v>228</v>
      </c>
      <c r="B123" s="2" t="s">
        <v>89</v>
      </c>
      <c r="C123" s="2" t="s">
        <v>230</v>
      </c>
      <c r="D123" s="4">
        <f t="shared" si="32"/>
        <v>16</v>
      </c>
      <c r="E123" s="4" t="str">
        <f t="shared" si="33"/>
        <v>11000101</v>
      </c>
      <c r="F123" s="4"/>
      <c r="G123" s="4" t="str">
        <f>TEXT(BIN2HEX(E123),"00")</f>
        <v>C5</v>
      </c>
      <c r="H123" s="2" t="s">
        <v>603</v>
      </c>
      <c r="I123" s="2" t="s">
        <v>229</v>
      </c>
      <c r="M123" t="e">
        <f t="shared" si="37"/>
        <v>#NUM!</v>
      </c>
      <c r="N123" t="str">
        <f t="shared" si="73"/>
        <v>11000101</v>
      </c>
      <c r="O123" t="str">
        <f t="shared" si="74"/>
        <v>C5</v>
      </c>
      <c r="P123" t="str">
        <f t="shared" si="75"/>
        <v>11000101</v>
      </c>
      <c r="Q123">
        <f t="shared" si="38"/>
        <v>8</v>
      </c>
      <c r="R123" t="str">
        <f t="shared" si="39"/>
        <v>1100</v>
      </c>
      <c r="S123" t="str">
        <f t="shared" si="40"/>
        <v>C</v>
      </c>
    </row>
    <row r="124" spans="1:20" ht="13.5" customHeight="1">
      <c r="A124" s="2" t="s">
        <v>231</v>
      </c>
      <c r="B124" s="2" t="s">
        <v>87</v>
      </c>
      <c r="C124" s="2" t="s">
        <v>684</v>
      </c>
      <c r="D124" s="4">
        <f t="shared" si="32"/>
        <v>16</v>
      </c>
      <c r="E124" s="4" t="str">
        <f t="shared" si="33"/>
        <v>11000100</v>
      </c>
      <c r="F124" s="4"/>
      <c r="G124" s="4" t="str">
        <f>TEXT(BIN2HEX(E124),"00")</f>
        <v>C4</v>
      </c>
      <c r="H124" s="2" t="s">
        <v>595</v>
      </c>
      <c r="I124" s="2" t="s">
        <v>232</v>
      </c>
      <c r="M124" t="e">
        <f t="shared" si="37"/>
        <v>#NUM!</v>
      </c>
      <c r="N124" t="str">
        <f t="shared" si="73"/>
        <v>11000100</v>
      </c>
      <c r="O124" t="str">
        <f t="shared" si="74"/>
        <v>C4</v>
      </c>
      <c r="P124" t="str">
        <f t="shared" si="75"/>
        <v>11000100</v>
      </c>
      <c r="Q124">
        <f t="shared" si="38"/>
        <v>8</v>
      </c>
      <c r="R124" t="str">
        <f t="shared" si="39"/>
        <v>1100</v>
      </c>
      <c r="S124" t="str">
        <f t="shared" si="40"/>
        <v>C</v>
      </c>
    </row>
    <row r="125" spans="1:20" ht="13.5" customHeight="1">
      <c r="A125" s="3" t="s">
        <v>231</v>
      </c>
      <c r="B125" s="2" t="s">
        <v>89</v>
      </c>
      <c r="C125" s="2" t="s">
        <v>233</v>
      </c>
      <c r="D125" s="4">
        <f t="shared" si="32"/>
        <v>16</v>
      </c>
      <c r="E125" s="4" t="str">
        <f t="shared" si="33"/>
        <v>11000100</v>
      </c>
      <c r="F125" s="4"/>
      <c r="G125" s="4" t="str">
        <f>TEXT(BIN2HEX(E125),"00")</f>
        <v>C4</v>
      </c>
      <c r="H125" s="2" t="s">
        <v>603</v>
      </c>
      <c r="I125" s="2" t="s">
        <v>232</v>
      </c>
      <c r="M125" t="e">
        <f t="shared" si="37"/>
        <v>#NUM!</v>
      </c>
      <c r="N125" t="str">
        <f t="shared" si="73"/>
        <v>11000100</v>
      </c>
      <c r="O125" t="str">
        <f t="shared" si="74"/>
        <v>C4</v>
      </c>
      <c r="P125" t="str">
        <f t="shared" si="75"/>
        <v>11000100</v>
      </c>
      <c r="Q125">
        <f t="shared" si="38"/>
        <v>8</v>
      </c>
      <c r="R125" t="str">
        <f t="shared" si="39"/>
        <v>1100</v>
      </c>
      <c r="S125" t="str">
        <f t="shared" si="40"/>
        <v>C</v>
      </c>
    </row>
    <row r="126" spans="1:20" ht="13.5" hidden="1" customHeight="1">
      <c r="A126" s="2" t="s">
        <v>234</v>
      </c>
      <c r="B126" s="2" t="s">
        <v>87</v>
      </c>
      <c r="C126" s="2" t="s">
        <v>683</v>
      </c>
      <c r="D126" s="4">
        <f t="shared" si="32"/>
        <v>24</v>
      </c>
      <c r="E126" s="4" t="str">
        <f t="shared" si="33"/>
        <v>00001111</v>
      </c>
      <c r="F126" s="4"/>
      <c r="G126" s="4" t="str">
        <f t="shared" ref="G126:G131" si="76">"0"&amp;BIN2HEX(E126)</f>
        <v>0F</v>
      </c>
      <c r="H126" s="2" t="s">
        <v>603</v>
      </c>
      <c r="I126" s="2" t="s">
        <v>235</v>
      </c>
      <c r="M126" t="e">
        <f t="shared" si="37"/>
        <v>#NUM!</v>
      </c>
      <c r="N126" s="12" t="str">
        <f t="shared" si="73"/>
        <v>0000111110110100</v>
      </c>
      <c r="O126" s="12" t="e">
        <f t="shared" si="74"/>
        <v>#NUM!</v>
      </c>
      <c r="P126" t="str">
        <f t="shared" ref="P126:P131" si="77">N126</f>
        <v>0000111110110100</v>
      </c>
      <c r="Q126">
        <f t="shared" si="38"/>
        <v>16</v>
      </c>
      <c r="R126" t="str">
        <f t="shared" si="39"/>
        <v>0000</v>
      </c>
      <c r="S126" t="str">
        <f t="shared" si="40"/>
        <v>0</v>
      </c>
    </row>
    <row r="127" spans="1:20" ht="13.5" hidden="1" customHeight="1">
      <c r="A127" s="3" t="s">
        <v>234</v>
      </c>
      <c r="B127" s="2" t="s">
        <v>89</v>
      </c>
      <c r="C127" s="2" t="s">
        <v>236</v>
      </c>
      <c r="D127" s="4">
        <f t="shared" si="32"/>
        <v>24</v>
      </c>
      <c r="E127" s="4" t="str">
        <f t="shared" si="33"/>
        <v>00001111</v>
      </c>
      <c r="F127" s="4"/>
      <c r="G127" s="4" t="str">
        <f t="shared" si="76"/>
        <v>0F</v>
      </c>
      <c r="H127" s="2" t="s">
        <v>603</v>
      </c>
      <c r="I127" s="2" t="s">
        <v>235</v>
      </c>
      <c r="M127" t="e">
        <f t="shared" si="37"/>
        <v>#NUM!</v>
      </c>
      <c r="N127" s="12" t="str">
        <f t="shared" si="73"/>
        <v>0000111110110100</v>
      </c>
      <c r="O127" s="12" t="e">
        <f t="shared" si="74"/>
        <v>#NUM!</v>
      </c>
      <c r="P127" t="str">
        <f t="shared" si="77"/>
        <v>0000111110110100</v>
      </c>
      <c r="Q127">
        <f t="shared" si="38"/>
        <v>16</v>
      </c>
      <c r="R127" t="str">
        <f t="shared" si="39"/>
        <v>0000</v>
      </c>
      <c r="S127" t="str">
        <f t="shared" si="40"/>
        <v>0</v>
      </c>
    </row>
    <row r="128" spans="1:20" ht="13.5" hidden="1" customHeight="1">
      <c r="A128" s="2" t="s">
        <v>237</v>
      </c>
      <c r="B128" s="2" t="s">
        <v>87</v>
      </c>
      <c r="C128" s="2" t="s">
        <v>682</v>
      </c>
      <c r="D128" s="4">
        <f t="shared" si="32"/>
        <v>24</v>
      </c>
      <c r="E128" s="4" t="str">
        <f t="shared" si="33"/>
        <v>00001111</v>
      </c>
      <c r="F128" s="4"/>
      <c r="G128" s="4" t="str">
        <f t="shared" si="76"/>
        <v>0F</v>
      </c>
      <c r="H128" s="2" t="s">
        <v>603</v>
      </c>
      <c r="I128" s="2" t="s">
        <v>238</v>
      </c>
      <c r="M128" t="e">
        <f t="shared" si="37"/>
        <v>#NUM!</v>
      </c>
      <c r="N128" s="12" t="str">
        <f t="shared" si="73"/>
        <v>0000111110110101</v>
      </c>
      <c r="O128" s="12" t="e">
        <f t="shared" si="74"/>
        <v>#NUM!</v>
      </c>
      <c r="P128" t="str">
        <f t="shared" si="77"/>
        <v>0000111110110101</v>
      </c>
      <c r="Q128">
        <f t="shared" si="38"/>
        <v>16</v>
      </c>
      <c r="R128" t="str">
        <f t="shared" si="39"/>
        <v>0000</v>
      </c>
      <c r="S128" t="str">
        <f t="shared" si="40"/>
        <v>0</v>
      </c>
    </row>
    <row r="129" spans="1:22" ht="13.5" hidden="1" customHeight="1">
      <c r="A129" s="3" t="s">
        <v>237</v>
      </c>
      <c r="B129" s="2" t="s">
        <v>89</v>
      </c>
      <c r="C129" s="2" t="s">
        <v>239</v>
      </c>
      <c r="D129" s="4">
        <f t="shared" si="32"/>
        <v>24</v>
      </c>
      <c r="E129" s="4" t="str">
        <f t="shared" si="33"/>
        <v>00001111</v>
      </c>
      <c r="F129" s="4"/>
      <c r="G129" s="4" t="str">
        <f t="shared" si="76"/>
        <v>0F</v>
      </c>
      <c r="H129" s="2" t="s">
        <v>603</v>
      </c>
      <c r="I129" s="2" t="s">
        <v>238</v>
      </c>
      <c r="M129" t="e">
        <f t="shared" si="37"/>
        <v>#NUM!</v>
      </c>
      <c r="N129" s="12" t="str">
        <f t="shared" si="73"/>
        <v>0000111110110101</v>
      </c>
      <c r="O129" s="12" t="e">
        <f t="shared" si="74"/>
        <v>#NUM!</v>
      </c>
      <c r="P129" t="str">
        <f t="shared" si="77"/>
        <v>0000111110110101</v>
      </c>
      <c r="Q129">
        <f t="shared" si="38"/>
        <v>16</v>
      </c>
      <c r="R129" t="str">
        <f t="shared" si="39"/>
        <v>0000</v>
      </c>
      <c r="S129" t="str">
        <f t="shared" si="40"/>
        <v>0</v>
      </c>
    </row>
    <row r="130" spans="1:22" ht="13.5" hidden="1" customHeight="1">
      <c r="A130" s="2" t="s">
        <v>240</v>
      </c>
      <c r="B130" s="2" t="s">
        <v>87</v>
      </c>
      <c r="C130" s="2" t="s">
        <v>681</v>
      </c>
      <c r="D130" s="4">
        <f t="shared" ref="D130:D193" si="78">LENB(C130)</f>
        <v>24</v>
      </c>
      <c r="E130" s="4" t="str">
        <f t="shared" ref="E130:E193" si="79">LEFT(C130,8)</f>
        <v>00001111</v>
      </c>
      <c r="F130" s="4"/>
      <c r="G130" s="4" t="str">
        <f t="shared" si="76"/>
        <v>0F</v>
      </c>
      <c r="H130" s="2" t="s">
        <v>603</v>
      </c>
      <c r="I130" s="2" t="s">
        <v>241</v>
      </c>
      <c r="M130" t="e">
        <f t="shared" si="37"/>
        <v>#NUM!</v>
      </c>
      <c r="N130" s="12" t="str">
        <f t="shared" si="73"/>
        <v>0000111110110010</v>
      </c>
      <c r="O130" s="12" t="e">
        <f t="shared" si="74"/>
        <v>#NUM!</v>
      </c>
      <c r="P130" t="str">
        <f t="shared" si="77"/>
        <v>0000111110110010</v>
      </c>
      <c r="Q130">
        <f t="shared" si="38"/>
        <v>16</v>
      </c>
      <c r="R130" t="str">
        <f t="shared" si="39"/>
        <v>0000</v>
      </c>
      <c r="S130" t="str">
        <f t="shared" si="40"/>
        <v>0</v>
      </c>
    </row>
    <row r="131" spans="1:22" ht="13.5" hidden="1" customHeight="1">
      <c r="A131" s="3" t="s">
        <v>240</v>
      </c>
      <c r="B131" s="2" t="s">
        <v>89</v>
      </c>
      <c r="C131" s="2" t="s">
        <v>242</v>
      </c>
      <c r="D131" s="4">
        <f t="shared" si="78"/>
        <v>24</v>
      </c>
      <c r="E131" s="4" t="str">
        <f t="shared" si="79"/>
        <v>00001111</v>
      </c>
      <c r="F131" s="4"/>
      <c r="G131" s="4" t="str">
        <f t="shared" si="76"/>
        <v>0F</v>
      </c>
      <c r="H131" s="2" t="s">
        <v>603</v>
      </c>
      <c r="I131" s="2" t="s">
        <v>241</v>
      </c>
      <c r="M131" t="e">
        <f t="shared" ref="M131:M194" si="80">BIN2HEX(C131)</f>
        <v>#NUM!</v>
      </c>
      <c r="N131" s="12" t="str">
        <f t="shared" si="73"/>
        <v>0000111110110010</v>
      </c>
      <c r="O131" s="12" t="e">
        <f t="shared" si="74"/>
        <v>#NUM!</v>
      </c>
      <c r="P131" t="str">
        <f t="shared" si="77"/>
        <v>0000111110110010</v>
      </c>
      <c r="Q131">
        <f t="shared" ref="Q131:Q194" si="81">LENB(P131)</f>
        <v>16</v>
      </c>
      <c r="R131" t="str">
        <f t="shared" ref="R131:R194" si="82">LEFT(P131,4)</f>
        <v>0000</v>
      </c>
      <c r="S131" t="str">
        <f t="shared" ref="S131:S194" si="83">BIN2HEX(R131)</f>
        <v>0</v>
      </c>
    </row>
    <row r="132" spans="1:22" ht="13.5" hidden="1" customHeight="1">
      <c r="A132" s="2" t="s">
        <v>243</v>
      </c>
      <c r="B132" s="2" t="s">
        <v>244</v>
      </c>
      <c r="C132" s="2" t="s">
        <v>245</v>
      </c>
      <c r="D132" s="4">
        <f t="shared" si="78"/>
        <v>16</v>
      </c>
      <c r="E132" s="4" t="str">
        <f t="shared" si="79"/>
        <v>10001101</v>
      </c>
      <c r="F132" s="4"/>
      <c r="G132" s="4" t="str">
        <f>TEXT(BIN2HEX(E132),"00")</f>
        <v>8D</v>
      </c>
      <c r="H132" s="2" t="s">
        <v>595</v>
      </c>
      <c r="I132" s="2" t="s">
        <v>246</v>
      </c>
      <c r="M132" t="e">
        <f t="shared" si="80"/>
        <v>#NUM!</v>
      </c>
      <c r="N132" t="str">
        <f t="shared" si="73"/>
        <v>10001101</v>
      </c>
      <c r="O132" t="str">
        <f t="shared" si="74"/>
        <v>8D</v>
      </c>
      <c r="P132" t="str">
        <f>N132</f>
        <v>10001101</v>
      </c>
      <c r="Q132">
        <f t="shared" si="81"/>
        <v>8</v>
      </c>
      <c r="R132" t="str">
        <f t="shared" si="82"/>
        <v>1000</v>
      </c>
      <c r="S132" t="str">
        <f t="shared" si="83"/>
        <v>8</v>
      </c>
      <c r="T132" s="7" t="str">
        <f>BIN2HEX(RIGHT(P132,LEN(P132)-4))</f>
        <v>D</v>
      </c>
      <c r="U132" s="7" t="e">
        <f>BIN2HEX(MID(C132,11,3))</f>
        <v>#NUM!</v>
      </c>
      <c r="V132" t="str">
        <f>BIN2HEX(MID(P132,5,3))</f>
        <v>6</v>
      </c>
    </row>
    <row r="133" spans="1:22" ht="13.5" customHeight="1">
      <c r="A133" s="2" t="s">
        <v>247</v>
      </c>
      <c r="B133" s="2" t="s">
        <v>42</v>
      </c>
      <c r="C133" s="2" t="s">
        <v>628</v>
      </c>
      <c r="D133" s="4">
        <f t="shared" si="78"/>
        <v>8</v>
      </c>
      <c r="E133" s="4" t="str">
        <f t="shared" si="79"/>
        <v>11001001</v>
      </c>
      <c r="F133" s="4"/>
      <c r="G133" s="8" t="str">
        <f>TEXT(BIN2HEX(C133),"00")</f>
        <v>C9</v>
      </c>
      <c r="H133" s="3" t="s">
        <v>602</v>
      </c>
      <c r="I133" s="3" t="s">
        <v>248</v>
      </c>
      <c r="J133" s="7" t="str">
        <f>VLOOKUP(G133,Sheet3!E:F,2,0)</f>
        <v>leave</v>
      </c>
      <c r="M133" t="str">
        <f t="shared" si="80"/>
        <v>C9</v>
      </c>
      <c r="P133" s="5" t="str">
        <f>C133</f>
        <v>11001001</v>
      </c>
      <c r="Q133">
        <f t="shared" si="81"/>
        <v>8</v>
      </c>
      <c r="R133" t="str">
        <f t="shared" si="82"/>
        <v>1100</v>
      </c>
      <c r="S133" t="str">
        <f t="shared" si="83"/>
        <v>C</v>
      </c>
    </row>
    <row r="134" spans="1:22" ht="13.5" hidden="1" customHeight="1">
      <c r="A134" s="2" t="s">
        <v>249</v>
      </c>
      <c r="B134" s="2" t="s">
        <v>156</v>
      </c>
      <c r="C134" s="2" t="s">
        <v>250</v>
      </c>
      <c r="D134" s="4">
        <f t="shared" si="78"/>
        <v>24</v>
      </c>
      <c r="E134" s="4" t="str">
        <f t="shared" si="79"/>
        <v>00001111</v>
      </c>
      <c r="F134" s="4"/>
      <c r="G134" s="4" t="str">
        <f t="shared" ref="G134:G139" si="84">"0"&amp;BIN2HEX(E134)</f>
        <v>0F</v>
      </c>
      <c r="H134" s="2" t="s">
        <v>601</v>
      </c>
      <c r="I134" s="2" t="s">
        <v>251</v>
      </c>
      <c r="M134" t="e">
        <f t="shared" si="80"/>
        <v>#NUM!</v>
      </c>
      <c r="N134" s="12" t="str">
        <f t="shared" ref="N134:N139" si="85">LEFT(C134,FIND("o",C134)-1)</f>
        <v>0000111100000001</v>
      </c>
      <c r="O134" s="12" t="e">
        <f t="shared" ref="O134:O139" si="86">BIN2HEX(N134)</f>
        <v>#NUM!</v>
      </c>
      <c r="P134" t="str">
        <f t="shared" ref="P134:P139" si="87">N134</f>
        <v>0000111100000001</v>
      </c>
      <c r="Q134">
        <f t="shared" si="81"/>
        <v>16</v>
      </c>
      <c r="R134" t="str">
        <f t="shared" si="82"/>
        <v>0000</v>
      </c>
      <c r="S134" t="str">
        <f t="shared" si="83"/>
        <v>0</v>
      </c>
    </row>
    <row r="135" spans="1:22" ht="13.5" hidden="1" customHeight="1">
      <c r="A135" s="2" t="s">
        <v>252</v>
      </c>
      <c r="B135" s="2" t="s">
        <v>156</v>
      </c>
      <c r="C135" s="2" t="s">
        <v>253</v>
      </c>
      <c r="D135" s="4">
        <f t="shared" si="78"/>
        <v>24</v>
      </c>
      <c r="E135" s="4" t="str">
        <f t="shared" si="79"/>
        <v>00001111</v>
      </c>
      <c r="F135" s="4"/>
      <c r="G135" s="4" t="str">
        <f t="shared" si="84"/>
        <v>0F</v>
      </c>
      <c r="H135" s="2" t="s">
        <v>601</v>
      </c>
      <c r="I135" s="2" t="s">
        <v>254</v>
      </c>
      <c r="M135" t="e">
        <f t="shared" si="80"/>
        <v>#NUM!</v>
      </c>
      <c r="N135" s="12" t="str">
        <f t="shared" si="85"/>
        <v>0000111100000001</v>
      </c>
      <c r="O135" s="12" t="e">
        <f t="shared" si="86"/>
        <v>#NUM!</v>
      </c>
      <c r="P135" t="str">
        <f t="shared" si="87"/>
        <v>0000111100000001</v>
      </c>
      <c r="Q135">
        <f t="shared" si="81"/>
        <v>16</v>
      </c>
      <c r="R135" t="str">
        <f t="shared" si="82"/>
        <v>0000</v>
      </c>
      <c r="S135" t="str">
        <f t="shared" si="83"/>
        <v>0</v>
      </c>
    </row>
    <row r="136" spans="1:22" ht="13.5" hidden="1" customHeight="1">
      <c r="A136" s="2" t="s">
        <v>255</v>
      </c>
      <c r="B136" s="2" t="s">
        <v>256</v>
      </c>
      <c r="C136" s="2" t="s">
        <v>257</v>
      </c>
      <c r="D136" s="4">
        <f t="shared" si="78"/>
        <v>24</v>
      </c>
      <c r="E136" s="4" t="str">
        <f t="shared" si="79"/>
        <v>00001111</v>
      </c>
      <c r="F136" s="4"/>
      <c r="G136" s="4" t="str">
        <f t="shared" si="84"/>
        <v>0F</v>
      </c>
      <c r="H136" s="2" t="s">
        <v>601</v>
      </c>
      <c r="I136" s="2" t="s">
        <v>258</v>
      </c>
      <c r="M136" t="e">
        <f t="shared" si="80"/>
        <v>#NUM!</v>
      </c>
      <c r="N136" s="12" t="str">
        <f t="shared" si="85"/>
        <v>0000111100000000</v>
      </c>
      <c r="O136" s="12" t="e">
        <f t="shared" si="86"/>
        <v>#NUM!</v>
      </c>
      <c r="P136" t="str">
        <f t="shared" si="87"/>
        <v>0000111100000000</v>
      </c>
      <c r="Q136">
        <f t="shared" si="81"/>
        <v>16</v>
      </c>
      <c r="R136" t="str">
        <f t="shared" si="82"/>
        <v>0000</v>
      </c>
      <c r="S136" t="str">
        <f t="shared" si="83"/>
        <v>0</v>
      </c>
    </row>
    <row r="137" spans="1:22" ht="13.5" hidden="1" customHeight="1">
      <c r="A137" s="3" t="s">
        <v>255</v>
      </c>
      <c r="B137" s="2" t="s">
        <v>259</v>
      </c>
      <c r="C137" s="2" t="s">
        <v>257</v>
      </c>
      <c r="D137" s="4">
        <f t="shared" si="78"/>
        <v>24</v>
      </c>
      <c r="E137" s="4" t="str">
        <f t="shared" si="79"/>
        <v>00001111</v>
      </c>
      <c r="F137" s="4"/>
      <c r="G137" s="4" t="str">
        <f t="shared" si="84"/>
        <v>0F</v>
      </c>
      <c r="H137" s="2" t="s">
        <v>601</v>
      </c>
      <c r="I137" s="2" t="s">
        <v>258</v>
      </c>
      <c r="M137" t="e">
        <f t="shared" si="80"/>
        <v>#NUM!</v>
      </c>
      <c r="N137" s="12" t="str">
        <f t="shared" si="85"/>
        <v>0000111100000000</v>
      </c>
      <c r="O137" s="12" t="e">
        <f t="shared" si="86"/>
        <v>#NUM!</v>
      </c>
      <c r="P137" t="str">
        <f t="shared" si="87"/>
        <v>0000111100000000</v>
      </c>
      <c r="Q137">
        <f t="shared" si="81"/>
        <v>16</v>
      </c>
      <c r="R137" t="str">
        <f t="shared" si="82"/>
        <v>0000</v>
      </c>
      <c r="S137" t="str">
        <f t="shared" si="83"/>
        <v>0</v>
      </c>
    </row>
    <row r="138" spans="1:22" ht="13.5" hidden="1" customHeight="1">
      <c r="A138" s="2" t="s">
        <v>260</v>
      </c>
      <c r="B138" s="2" t="s">
        <v>256</v>
      </c>
      <c r="C138" s="2" t="s">
        <v>261</v>
      </c>
      <c r="D138" s="4">
        <f t="shared" si="78"/>
        <v>24</v>
      </c>
      <c r="E138" s="4" t="str">
        <f t="shared" si="79"/>
        <v>00001111</v>
      </c>
      <c r="F138" s="4"/>
      <c r="G138" s="4" t="str">
        <f t="shared" si="84"/>
        <v>0F</v>
      </c>
      <c r="H138" s="2" t="s">
        <v>601</v>
      </c>
      <c r="I138" s="2" t="s">
        <v>262</v>
      </c>
      <c r="M138" t="e">
        <f t="shared" si="80"/>
        <v>#NUM!</v>
      </c>
      <c r="N138" s="12" t="str">
        <f t="shared" si="85"/>
        <v>0000111100000001</v>
      </c>
      <c r="O138" s="12" t="e">
        <f t="shared" si="86"/>
        <v>#NUM!</v>
      </c>
      <c r="P138" t="str">
        <f t="shared" si="87"/>
        <v>0000111100000001</v>
      </c>
      <c r="Q138">
        <f t="shared" si="81"/>
        <v>16</v>
      </c>
      <c r="R138" t="str">
        <f t="shared" si="82"/>
        <v>0000</v>
      </c>
      <c r="S138" t="str">
        <f t="shared" si="83"/>
        <v>0</v>
      </c>
    </row>
    <row r="139" spans="1:22" ht="13.5" hidden="1" customHeight="1">
      <c r="A139" s="3" t="s">
        <v>260</v>
      </c>
      <c r="B139" s="2" t="s">
        <v>259</v>
      </c>
      <c r="C139" s="2" t="s">
        <v>261</v>
      </c>
      <c r="D139" s="4">
        <f t="shared" si="78"/>
        <v>24</v>
      </c>
      <c r="E139" s="4" t="str">
        <f t="shared" si="79"/>
        <v>00001111</v>
      </c>
      <c r="F139" s="4"/>
      <c r="G139" s="4" t="str">
        <f t="shared" si="84"/>
        <v>0F</v>
      </c>
      <c r="H139" s="2" t="s">
        <v>601</v>
      </c>
      <c r="I139" s="2" t="s">
        <v>262</v>
      </c>
      <c r="M139" t="e">
        <f t="shared" si="80"/>
        <v>#NUM!</v>
      </c>
      <c r="N139" s="12" t="str">
        <f t="shared" si="85"/>
        <v>0000111100000001</v>
      </c>
      <c r="O139" s="12" t="e">
        <f t="shared" si="86"/>
        <v>#NUM!</v>
      </c>
      <c r="P139" t="str">
        <f t="shared" si="87"/>
        <v>0000111100000001</v>
      </c>
      <c r="Q139">
        <f t="shared" si="81"/>
        <v>16</v>
      </c>
      <c r="R139" t="str">
        <f t="shared" si="82"/>
        <v>0000</v>
      </c>
      <c r="S139" t="str">
        <f t="shared" si="83"/>
        <v>0</v>
      </c>
    </row>
    <row r="140" spans="1:22" ht="13.5" hidden="1" customHeight="1">
      <c r="A140" s="2" t="s">
        <v>263</v>
      </c>
      <c r="B140" s="2" t="s">
        <v>42</v>
      </c>
      <c r="C140" s="2" t="s">
        <v>629</v>
      </c>
      <c r="D140" s="4">
        <f t="shared" si="78"/>
        <v>8</v>
      </c>
      <c r="E140" s="4" t="str">
        <f t="shared" si="79"/>
        <v>10101100</v>
      </c>
      <c r="F140" s="4"/>
      <c r="G140" s="9" t="str">
        <f>TEXT(BIN2HEX(C140),"00")</f>
        <v>AC</v>
      </c>
      <c r="H140" s="10" t="s">
        <v>595</v>
      </c>
      <c r="I140" s="10" t="s">
        <v>264</v>
      </c>
      <c r="J140" s="11" t="str">
        <f>VLOOKUP(G140,Sheet3!E:F,2,0)</f>
        <v>lodsb</v>
      </c>
      <c r="K140" s="11" t="b">
        <f t="shared" ref="K140:K141" si="88">EXACT(UPPER(A140),UPPER(J140))</f>
        <v>1</v>
      </c>
      <c r="M140" t="str">
        <f t="shared" si="80"/>
        <v>AC</v>
      </c>
      <c r="P140" s="5" t="str">
        <f t="shared" ref="P140:P142" si="89">C140</f>
        <v>10101100</v>
      </c>
      <c r="Q140">
        <f t="shared" si="81"/>
        <v>8</v>
      </c>
      <c r="R140" t="str">
        <f t="shared" si="82"/>
        <v>1010</v>
      </c>
      <c r="S140" t="str">
        <f t="shared" si="83"/>
        <v>A</v>
      </c>
    </row>
    <row r="141" spans="1:22" ht="13.5" hidden="1" customHeight="1">
      <c r="A141" s="2" t="s">
        <v>265</v>
      </c>
      <c r="B141" s="2" t="s">
        <v>42</v>
      </c>
      <c r="C141" s="2" t="s">
        <v>697</v>
      </c>
      <c r="D141" s="4">
        <f t="shared" si="78"/>
        <v>8</v>
      </c>
      <c r="E141" s="4" t="str">
        <f t="shared" si="79"/>
        <v>10101101</v>
      </c>
      <c r="F141" s="4"/>
      <c r="G141" s="9" t="str">
        <f>TEXT(BIN2HEX(C141),"00")</f>
        <v>AD</v>
      </c>
      <c r="H141" s="10" t="s">
        <v>595</v>
      </c>
      <c r="I141" s="10" t="s">
        <v>266</v>
      </c>
      <c r="J141" s="11" t="str">
        <f>VLOOKUP(G141,Sheet3!E:F,2,0)</f>
        <v>lodsw</v>
      </c>
      <c r="K141" s="11" t="b">
        <f t="shared" si="88"/>
        <v>1</v>
      </c>
      <c r="M141" t="str">
        <f t="shared" si="80"/>
        <v>AD</v>
      </c>
      <c r="P141" s="5" t="str">
        <f t="shared" si="89"/>
        <v>10101101</v>
      </c>
      <c r="Q141">
        <f t="shared" si="81"/>
        <v>8</v>
      </c>
      <c r="R141" t="str">
        <f t="shared" si="82"/>
        <v>1010</v>
      </c>
      <c r="S141" t="str">
        <f t="shared" si="83"/>
        <v>A</v>
      </c>
    </row>
    <row r="142" spans="1:22" ht="13.5" hidden="1" customHeight="1">
      <c r="A142" s="2" t="s">
        <v>267</v>
      </c>
      <c r="B142" s="2" t="s">
        <v>42</v>
      </c>
      <c r="C142" s="2" t="s">
        <v>630</v>
      </c>
      <c r="D142" s="4">
        <f t="shared" si="78"/>
        <v>8</v>
      </c>
      <c r="E142" s="4" t="str">
        <f t="shared" si="79"/>
        <v>10101101</v>
      </c>
      <c r="F142" s="4"/>
      <c r="G142" s="8" t="str">
        <f>TEXT(BIN2HEX(C142),"00")</f>
        <v>AD</v>
      </c>
      <c r="H142" s="3" t="s">
        <v>603</v>
      </c>
      <c r="I142" s="3" t="s">
        <v>268</v>
      </c>
      <c r="J142" s="7" t="str">
        <f>VLOOKUP(G142,Sheet3!E:F,2,0)</f>
        <v>lodsw</v>
      </c>
      <c r="M142" t="str">
        <f t="shared" si="80"/>
        <v>AD</v>
      </c>
      <c r="P142" s="5" t="str">
        <f t="shared" si="89"/>
        <v>10101101</v>
      </c>
      <c r="Q142">
        <f t="shared" si="81"/>
        <v>8</v>
      </c>
      <c r="R142" t="str">
        <f t="shared" si="82"/>
        <v>1010</v>
      </c>
      <c r="S142" t="str">
        <f t="shared" si="83"/>
        <v>A</v>
      </c>
    </row>
    <row r="143" spans="1:22" ht="13.5" hidden="1" customHeight="1">
      <c r="A143" s="2" t="s">
        <v>269</v>
      </c>
      <c r="B143" s="2" t="s">
        <v>92</v>
      </c>
      <c r="C143" s="2" t="s">
        <v>270</v>
      </c>
      <c r="D143" s="4">
        <f t="shared" si="78"/>
        <v>24</v>
      </c>
      <c r="E143" s="4" t="str">
        <f t="shared" si="79"/>
        <v>00001111</v>
      </c>
      <c r="F143" s="4"/>
      <c r="G143" s="4" t="str">
        <f>"0"&amp;BIN2HEX(E143)</f>
        <v>0F</v>
      </c>
      <c r="H143" s="2" t="s">
        <v>601</v>
      </c>
      <c r="I143" s="2" t="s">
        <v>271</v>
      </c>
      <c r="M143" t="e">
        <f t="shared" si="80"/>
        <v>#NUM!</v>
      </c>
      <c r="N143" s="12" t="str">
        <f t="shared" ref="N143:N146" si="90">LEFT(C143,FIND("o",C143)-1)</f>
        <v>0000111100000011</v>
      </c>
      <c r="O143" s="12" t="e">
        <f t="shared" ref="O143:O146" si="91">BIN2HEX(N143)</f>
        <v>#NUM!</v>
      </c>
      <c r="P143" t="str">
        <f t="shared" ref="P143:P157" si="92">N143</f>
        <v>0000111100000011</v>
      </c>
      <c r="Q143">
        <f t="shared" si="81"/>
        <v>16</v>
      </c>
      <c r="R143" t="str">
        <f t="shared" si="82"/>
        <v>0000</v>
      </c>
      <c r="S143" t="str">
        <f t="shared" si="83"/>
        <v>0</v>
      </c>
    </row>
    <row r="144" spans="1:22" ht="13.5" hidden="1" customHeight="1">
      <c r="A144" s="3" t="s">
        <v>269</v>
      </c>
      <c r="B144" s="2" t="s">
        <v>95</v>
      </c>
      <c r="C144" s="2" t="s">
        <v>270</v>
      </c>
      <c r="D144" s="4">
        <f t="shared" si="78"/>
        <v>24</v>
      </c>
      <c r="E144" s="4" t="str">
        <f t="shared" si="79"/>
        <v>00001111</v>
      </c>
      <c r="F144" s="4"/>
      <c r="G144" s="4" t="str">
        <f>"0"&amp;BIN2HEX(E144)</f>
        <v>0F</v>
      </c>
      <c r="H144" s="2" t="s">
        <v>601</v>
      </c>
      <c r="I144" s="2" t="s">
        <v>271</v>
      </c>
      <c r="M144" t="e">
        <f t="shared" si="80"/>
        <v>#NUM!</v>
      </c>
      <c r="N144" s="12" t="str">
        <f t="shared" si="90"/>
        <v>0000111100000011</v>
      </c>
      <c r="O144" s="12" t="e">
        <f t="shared" si="91"/>
        <v>#NUM!</v>
      </c>
      <c r="P144" t="str">
        <f t="shared" si="92"/>
        <v>0000111100000011</v>
      </c>
      <c r="Q144">
        <f t="shared" si="81"/>
        <v>16</v>
      </c>
      <c r="R144" t="str">
        <f t="shared" si="82"/>
        <v>0000</v>
      </c>
      <c r="S144" t="str">
        <f t="shared" si="83"/>
        <v>0</v>
      </c>
    </row>
    <row r="145" spans="1:22" ht="13.5" hidden="1" customHeight="1">
      <c r="A145" s="2" t="s">
        <v>272</v>
      </c>
      <c r="B145" s="2" t="s">
        <v>256</v>
      </c>
      <c r="C145" s="2" t="s">
        <v>273</v>
      </c>
      <c r="D145" s="4">
        <f t="shared" si="78"/>
        <v>24</v>
      </c>
      <c r="E145" s="4" t="str">
        <f t="shared" si="79"/>
        <v>00001111</v>
      </c>
      <c r="F145" s="4"/>
      <c r="G145" s="4" t="str">
        <f>"0"&amp;BIN2HEX(E145)</f>
        <v>0F</v>
      </c>
      <c r="H145" s="2" t="s">
        <v>601</v>
      </c>
      <c r="I145" s="2" t="s">
        <v>274</v>
      </c>
      <c r="M145" t="e">
        <f t="shared" si="80"/>
        <v>#NUM!</v>
      </c>
      <c r="N145" s="12" t="str">
        <f t="shared" si="90"/>
        <v>0000111100000000</v>
      </c>
      <c r="O145" s="12" t="e">
        <f t="shared" si="91"/>
        <v>#NUM!</v>
      </c>
      <c r="P145" t="str">
        <f t="shared" si="92"/>
        <v>0000111100000000</v>
      </c>
      <c r="Q145">
        <f t="shared" si="81"/>
        <v>16</v>
      </c>
      <c r="R145" t="str">
        <f t="shared" si="82"/>
        <v>0000</v>
      </c>
      <c r="S145" t="str">
        <f t="shared" si="83"/>
        <v>0</v>
      </c>
    </row>
    <row r="146" spans="1:22" ht="13.5" hidden="1" customHeight="1">
      <c r="A146" s="3" t="s">
        <v>272</v>
      </c>
      <c r="B146" s="2" t="s">
        <v>259</v>
      </c>
      <c r="C146" s="2" t="s">
        <v>273</v>
      </c>
      <c r="D146" s="4">
        <f t="shared" si="78"/>
        <v>24</v>
      </c>
      <c r="E146" s="4" t="str">
        <f t="shared" si="79"/>
        <v>00001111</v>
      </c>
      <c r="F146" s="4"/>
      <c r="G146" s="4" t="str">
        <f>"0"&amp;BIN2HEX(E146)</f>
        <v>0F</v>
      </c>
      <c r="H146" s="2" t="s">
        <v>601</v>
      </c>
      <c r="I146" s="2" t="s">
        <v>274</v>
      </c>
      <c r="M146" t="e">
        <f t="shared" si="80"/>
        <v>#NUM!</v>
      </c>
      <c r="N146" s="12" t="str">
        <f t="shared" si="90"/>
        <v>0000111100000000</v>
      </c>
      <c r="O146" s="12" t="e">
        <f t="shared" si="91"/>
        <v>#NUM!</v>
      </c>
      <c r="P146" t="str">
        <f t="shared" si="92"/>
        <v>0000111100000000</v>
      </c>
      <c r="Q146">
        <f t="shared" si="81"/>
        <v>16</v>
      </c>
      <c r="R146" t="str">
        <f t="shared" si="82"/>
        <v>0000</v>
      </c>
      <c r="S146" t="str">
        <f t="shared" si="83"/>
        <v>0</v>
      </c>
    </row>
    <row r="147" spans="1:22" ht="13.5" hidden="1" customHeight="1">
      <c r="A147" s="2" t="s">
        <v>275</v>
      </c>
      <c r="B147" s="2" t="s">
        <v>276</v>
      </c>
      <c r="C147" s="2" t="s">
        <v>277</v>
      </c>
      <c r="D147" s="4">
        <f t="shared" si="78"/>
        <v>8</v>
      </c>
      <c r="E147" s="4" t="str">
        <f t="shared" si="79"/>
        <v>1010001w</v>
      </c>
      <c r="F147" s="4" t="str">
        <f>LEFT(C147,7)</f>
        <v>1010001</v>
      </c>
      <c r="G147" s="4" t="str">
        <f>TEXT(BIN2HEX(F147&amp;"0"),"00") &amp; " "&amp;TEXT(BIN2HEX(F147&amp;"1"),"00")</f>
        <v>A2 A3</v>
      </c>
      <c r="H147" s="2" t="s">
        <v>595</v>
      </c>
      <c r="I147" s="2" t="s">
        <v>278</v>
      </c>
      <c r="J147" t="e">
        <f>VLOOKUP(G147,Sheet3!E:F,2,0)</f>
        <v>#N/A</v>
      </c>
      <c r="M147" t="e">
        <f t="shared" si="80"/>
        <v>#NUM!</v>
      </c>
      <c r="N147" t="str">
        <f t="shared" ref="N143:N163" si="93">LEFT(C147,FIND("w",C147)-1)</f>
        <v>1010001</v>
      </c>
      <c r="O147" t="str">
        <f t="shared" ref="O147:O163" si="94">BIN2HEX(N147)</f>
        <v>51</v>
      </c>
      <c r="P147" t="str">
        <f t="shared" si="92"/>
        <v>1010001</v>
      </c>
      <c r="Q147">
        <f t="shared" si="81"/>
        <v>7</v>
      </c>
      <c r="R147" t="str">
        <f t="shared" si="82"/>
        <v>1010</v>
      </c>
      <c r="S147" t="str">
        <f t="shared" si="83"/>
        <v>A</v>
      </c>
    </row>
    <row r="148" spans="1:22" ht="13.5" hidden="1" customHeight="1">
      <c r="A148" s="3" t="s">
        <v>275</v>
      </c>
      <c r="B148" s="2" t="s">
        <v>279</v>
      </c>
      <c r="C148" s="2" t="s">
        <v>280</v>
      </c>
      <c r="D148" s="4">
        <f t="shared" si="78"/>
        <v>8</v>
      </c>
      <c r="E148" s="4" t="str">
        <f t="shared" si="79"/>
        <v>1010000w</v>
      </c>
      <c r="F148" s="4" t="str">
        <f>LEFT(C148,7)</f>
        <v>1010000</v>
      </c>
      <c r="G148" s="4" t="str">
        <f>TEXT(BIN2HEX(F148&amp;"0"),"00") &amp; " "&amp;TEXT(BIN2HEX(F148&amp;"1"),"00")</f>
        <v>A0 A1</v>
      </c>
      <c r="H148" s="2" t="s">
        <v>595</v>
      </c>
      <c r="I148" s="2" t="s">
        <v>278</v>
      </c>
      <c r="J148" t="e">
        <f>VLOOKUP(G148,Sheet3!E:F,2,0)</f>
        <v>#N/A</v>
      </c>
      <c r="M148" t="e">
        <f t="shared" si="80"/>
        <v>#NUM!</v>
      </c>
      <c r="N148" t="str">
        <f t="shared" si="93"/>
        <v>1010000</v>
      </c>
      <c r="O148" t="str">
        <f t="shared" si="94"/>
        <v>50</v>
      </c>
      <c r="P148" t="str">
        <f t="shared" si="92"/>
        <v>1010000</v>
      </c>
      <c r="Q148">
        <f t="shared" si="81"/>
        <v>7</v>
      </c>
      <c r="R148" t="str">
        <f t="shared" si="82"/>
        <v>1010</v>
      </c>
      <c r="S148" t="str">
        <f t="shared" si="83"/>
        <v>A</v>
      </c>
    </row>
    <row r="149" spans="1:22" ht="13.5" hidden="1" customHeight="1">
      <c r="A149" s="3" t="s">
        <v>1203</v>
      </c>
      <c r="B149" s="2" t="s">
        <v>1204</v>
      </c>
      <c r="C149" s="2" t="s">
        <v>281</v>
      </c>
      <c r="D149" s="4">
        <f t="shared" si="78"/>
        <v>8</v>
      </c>
      <c r="E149" s="4" t="str">
        <f t="shared" si="79"/>
        <v>1011wrrr</v>
      </c>
      <c r="F149" s="4" t="str">
        <f>LEFT(C149,4)</f>
        <v>1011</v>
      </c>
      <c r="G149" s="4" t="str">
        <f>TEXT(BIN2HEX(F149&amp;"0000"),"00")&amp;"-"&amp;TEXT(BIN2HEX(F149&amp;"1111"),"00")</f>
        <v>B0-BF</v>
      </c>
      <c r="H149" s="2" t="s">
        <v>595</v>
      </c>
      <c r="I149" s="2" t="s">
        <v>278</v>
      </c>
      <c r="J149" t="e">
        <f>VLOOKUP(G149,Sheet3!E:F,2,0)</f>
        <v>#N/A</v>
      </c>
      <c r="L149" t="s">
        <v>1205</v>
      </c>
      <c r="M149" t="e">
        <f t="shared" si="80"/>
        <v>#NUM!</v>
      </c>
      <c r="N149" t="str">
        <f t="shared" si="93"/>
        <v>1011</v>
      </c>
      <c r="O149" t="str">
        <f t="shared" si="94"/>
        <v>B</v>
      </c>
      <c r="P149" t="str">
        <f t="shared" si="92"/>
        <v>1011</v>
      </c>
      <c r="Q149">
        <f t="shared" si="81"/>
        <v>4</v>
      </c>
      <c r="R149" t="str">
        <f t="shared" si="82"/>
        <v>1011</v>
      </c>
      <c r="S149" s="18" t="str">
        <f t="shared" si="83"/>
        <v>B</v>
      </c>
      <c r="T149" s="18"/>
    </row>
    <row r="150" spans="1:22" ht="13.5" customHeight="1">
      <c r="A150" s="3" t="s">
        <v>275</v>
      </c>
      <c r="B150" s="2" t="s">
        <v>66</v>
      </c>
      <c r="C150" s="2" t="s">
        <v>282</v>
      </c>
      <c r="D150" s="4">
        <f t="shared" si="78"/>
        <v>16</v>
      </c>
      <c r="E150" s="4" t="str">
        <f t="shared" si="79"/>
        <v>1100011w</v>
      </c>
      <c r="F150" s="4" t="str">
        <f>LEFT(E150,7)</f>
        <v>1100011</v>
      </c>
      <c r="G150" s="4" t="str">
        <f>TEXT(BIN2HEX(F150&amp;"0"),"00")&amp;" "&amp;TEXT(BIN2HEX(F150&amp;"1"),"00")</f>
        <v>C6 C7</v>
      </c>
      <c r="H150" s="2" t="s">
        <v>595</v>
      </c>
      <c r="I150" s="2" t="s">
        <v>278</v>
      </c>
      <c r="M150" t="e">
        <f t="shared" si="80"/>
        <v>#NUM!</v>
      </c>
      <c r="N150" t="str">
        <f t="shared" si="93"/>
        <v>1100011</v>
      </c>
      <c r="O150" t="str">
        <f t="shared" si="94"/>
        <v>63</v>
      </c>
      <c r="P150" t="str">
        <f t="shared" si="92"/>
        <v>1100011</v>
      </c>
      <c r="Q150">
        <f t="shared" si="81"/>
        <v>7</v>
      </c>
      <c r="R150" t="str">
        <f t="shared" si="82"/>
        <v>1100</v>
      </c>
      <c r="S150" t="str">
        <f t="shared" si="83"/>
        <v>C</v>
      </c>
    </row>
    <row r="151" spans="1:22" ht="13.5" hidden="1" customHeight="1">
      <c r="A151" s="3" t="s">
        <v>275</v>
      </c>
      <c r="B151" s="2" t="s">
        <v>53</v>
      </c>
      <c r="C151" s="2" t="s">
        <v>283</v>
      </c>
      <c r="D151" s="4">
        <f t="shared" si="78"/>
        <v>16</v>
      </c>
      <c r="E151" s="4" t="str">
        <f t="shared" si="79"/>
        <v>1000101w</v>
      </c>
      <c r="F151" s="4" t="str">
        <f>LEFT(E151,7)</f>
        <v>1000101</v>
      </c>
      <c r="G151" s="4" t="str">
        <f>TEXT(BIN2HEX(F151&amp;"0"),"00")&amp;" "&amp;TEXT(BIN2HEX(F151&amp;"1"),"00")</f>
        <v>8A 8B</v>
      </c>
      <c r="H151" s="2" t="s">
        <v>595</v>
      </c>
      <c r="I151" s="2" t="s">
        <v>278</v>
      </c>
      <c r="M151" t="e">
        <f t="shared" si="80"/>
        <v>#NUM!</v>
      </c>
      <c r="N151" t="str">
        <f t="shared" si="93"/>
        <v>1000101</v>
      </c>
      <c r="O151" t="str">
        <f t="shared" si="94"/>
        <v>45</v>
      </c>
      <c r="P151" t="str">
        <f t="shared" si="92"/>
        <v>1000101</v>
      </c>
      <c r="Q151">
        <f t="shared" si="81"/>
        <v>7</v>
      </c>
      <c r="R151" t="str">
        <f t="shared" si="82"/>
        <v>1000</v>
      </c>
      <c r="S151" t="str">
        <f t="shared" si="83"/>
        <v>8</v>
      </c>
      <c r="T151" s="7" t="str">
        <f t="shared" ref="T151:T157" si="95">BIN2HEX(RIGHT(P151,LEN(P151)-4))</f>
        <v>5</v>
      </c>
      <c r="U151" s="7" t="e">
        <f t="shared" ref="U151:U157" si="96">BIN2HEX(MID(C151,11,3))</f>
        <v>#NUM!</v>
      </c>
      <c r="V151" t="str">
        <f>BIN2HEX(MID(P151,5,3))</f>
        <v>5</v>
      </c>
    </row>
    <row r="152" spans="1:22" ht="13.5" hidden="1" customHeight="1">
      <c r="A152" s="3" t="s">
        <v>275</v>
      </c>
      <c r="B152" s="2" t="s">
        <v>58</v>
      </c>
      <c r="C152" s="2" t="s">
        <v>283</v>
      </c>
      <c r="D152" s="4">
        <f t="shared" si="78"/>
        <v>16</v>
      </c>
      <c r="E152" s="4" t="str">
        <f t="shared" si="79"/>
        <v>1000101w</v>
      </c>
      <c r="F152" s="4" t="str">
        <f>LEFT(E152,7)</f>
        <v>1000101</v>
      </c>
      <c r="G152" s="4" t="str">
        <f>TEXT(BIN2HEX(F152&amp;"0"),"00")&amp;" "&amp;TEXT(BIN2HEX(F152&amp;"1"),"00")</f>
        <v>8A 8B</v>
      </c>
      <c r="H152" s="2" t="s">
        <v>595</v>
      </c>
      <c r="I152" s="2" t="s">
        <v>278</v>
      </c>
      <c r="M152" t="e">
        <f t="shared" si="80"/>
        <v>#NUM!</v>
      </c>
      <c r="N152" t="str">
        <f t="shared" si="93"/>
        <v>1000101</v>
      </c>
      <c r="O152" t="str">
        <f t="shared" si="94"/>
        <v>45</v>
      </c>
      <c r="P152" t="str">
        <f t="shared" si="92"/>
        <v>1000101</v>
      </c>
      <c r="Q152">
        <f t="shared" si="81"/>
        <v>7</v>
      </c>
      <c r="R152" t="str">
        <f t="shared" si="82"/>
        <v>1000</v>
      </c>
      <c r="S152" t="str">
        <f t="shared" si="83"/>
        <v>8</v>
      </c>
      <c r="T152" s="7" t="str">
        <f t="shared" si="95"/>
        <v>5</v>
      </c>
      <c r="U152" s="7" t="e">
        <f t="shared" si="96"/>
        <v>#NUM!</v>
      </c>
      <c r="V152" t="str">
        <f>BIN2HEX(MID(P152,5,3))</f>
        <v>5</v>
      </c>
    </row>
    <row r="153" spans="1:22" ht="13.5" hidden="1" customHeight="1">
      <c r="A153" s="3" t="s">
        <v>275</v>
      </c>
      <c r="B153" s="2" t="s">
        <v>56</v>
      </c>
      <c r="C153" s="2" t="s">
        <v>284</v>
      </c>
      <c r="D153" s="4">
        <f t="shared" si="78"/>
        <v>16</v>
      </c>
      <c r="E153" s="4" t="str">
        <f t="shared" si="79"/>
        <v>1000100w</v>
      </c>
      <c r="F153" s="4" t="str">
        <f>LEFT(E153,7)</f>
        <v>1000100</v>
      </c>
      <c r="G153" s="4" t="str">
        <f>TEXT(BIN2HEX(F153&amp;"0"),"00")&amp;" "&amp;TEXT(BIN2HEX(F153&amp;"1"),"00")</f>
        <v>88 89</v>
      </c>
      <c r="H153" s="2" t="s">
        <v>595</v>
      </c>
      <c r="I153" s="2" t="s">
        <v>278</v>
      </c>
      <c r="M153" t="e">
        <f t="shared" si="80"/>
        <v>#NUM!</v>
      </c>
      <c r="N153" t="str">
        <f t="shared" si="93"/>
        <v>1000100</v>
      </c>
      <c r="O153" t="str">
        <f t="shared" si="94"/>
        <v>44</v>
      </c>
      <c r="P153" t="str">
        <f t="shared" si="92"/>
        <v>1000100</v>
      </c>
      <c r="Q153">
        <f t="shared" si="81"/>
        <v>7</v>
      </c>
      <c r="R153" t="str">
        <f t="shared" si="82"/>
        <v>1000</v>
      </c>
      <c r="S153" t="str">
        <f t="shared" si="83"/>
        <v>8</v>
      </c>
      <c r="T153" s="7" t="str">
        <f t="shared" si="95"/>
        <v>4</v>
      </c>
      <c r="U153" s="7" t="e">
        <f t="shared" si="96"/>
        <v>#NUM!</v>
      </c>
      <c r="V153" t="str">
        <f>BIN2HEX(MID(P153,5,3))</f>
        <v>4</v>
      </c>
    </row>
    <row r="154" spans="1:22" ht="13.5" hidden="1" customHeight="1">
      <c r="A154" s="3" t="s">
        <v>275</v>
      </c>
      <c r="B154" s="2" t="s">
        <v>285</v>
      </c>
      <c r="C154" s="2" t="s">
        <v>286</v>
      </c>
      <c r="D154" s="4">
        <f t="shared" si="78"/>
        <v>16</v>
      </c>
      <c r="E154" s="4" t="str">
        <f t="shared" si="79"/>
        <v>10001100</v>
      </c>
      <c r="F154" s="4"/>
      <c r="G154" s="4" t="str">
        <f>TEXT(BIN2HEX(E154),"00")</f>
        <v>8C</v>
      </c>
      <c r="H154" s="2" t="s">
        <v>595</v>
      </c>
      <c r="I154" s="2" t="s">
        <v>278</v>
      </c>
      <c r="M154" t="e">
        <f t="shared" si="80"/>
        <v>#NUM!</v>
      </c>
      <c r="N154" t="str">
        <f t="shared" ref="N154:N163" si="97">LEFT(C154,FIND("o",C154)-1)</f>
        <v>10001100</v>
      </c>
      <c r="O154" t="str">
        <f t="shared" si="94"/>
        <v>8C</v>
      </c>
      <c r="P154" t="str">
        <f t="shared" si="92"/>
        <v>10001100</v>
      </c>
      <c r="Q154">
        <f t="shared" si="81"/>
        <v>8</v>
      </c>
      <c r="R154" t="str">
        <f t="shared" si="82"/>
        <v>1000</v>
      </c>
      <c r="S154" t="str">
        <f t="shared" si="83"/>
        <v>8</v>
      </c>
      <c r="T154" s="7" t="str">
        <f t="shared" si="95"/>
        <v>C</v>
      </c>
      <c r="U154" s="7" t="e">
        <f t="shared" si="96"/>
        <v>#NUM!</v>
      </c>
      <c r="V154" t="str">
        <f>BIN2HEX(MID(P154,5,3))</f>
        <v>6</v>
      </c>
    </row>
    <row r="155" spans="1:22" ht="13.5" hidden="1" customHeight="1">
      <c r="A155" s="3" t="s">
        <v>275</v>
      </c>
      <c r="B155" s="2" t="s">
        <v>287</v>
      </c>
      <c r="C155" s="2" t="s">
        <v>288</v>
      </c>
      <c r="D155" s="4">
        <f t="shared" si="78"/>
        <v>16</v>
      </c>
      <c r="E155" s="4" t="str">
        <f t="shared" si="79"/>
        <v>10001110</v>
      </c>
      <c r="F155" s="4"/>
      <c r="G155" s="4" t="str">
        <f>TEXT(BIN2HEX(E155),"00")</f>
        <v>8E</v>
      </c>
      <c r="H155" s="2" t="s">
        <v>595</v>
      </c>
      <c r="I155" s="2" t="s">
        <v>278</v>
      </c>
      <c r="M155" t="e">
        <f t="shared" si="80"/>
        <v>#NUM!</v>
      </c>
      <c r="N155" t="str">
        <f t="shared" si="97"/>
        <v>10001110</v>
      </c>
      <c r="O155" t="str">
        <f t="shared" si="94"/>
        <v>8E</v>
      </c>
      <c r="P155" t="str">
        <f t="shared" si="92"/>
        <v>10001110</v>
      </c>
      <c r="Q155">
        <f t="shared" si="81"/>
        <v>8</v>
      </c>
      <c r="R155" t="str">
        <f t="shared" si="82"/>
        <v>1000</v>
      </c>
      <c r="S155" t="str">
        <f t="shared" si="83"/>
        <v>8</v>
      </c>
      <c r="T155" s="7" t="str">
        <f t="shared" si="95"/>
        <v>E</v>
      </c>
      <c r="U155" s="7" t="e">
        <f t="shared" si="96"/>
        <v>#NUM!</v>
      </c>
      <c r="V155" t="str">
        <f>BIN2HEX(MID(P155,5,3))</f>
        <v>7</v>
      </c>
    </row>
    <row r="156" spans="1:22" ht="13.5" hidden="1" customHeight="1">
      <c r="A156" s="3" t="s">
        <v>275</v>
      </c>
      <c r="B156" s="2" t="s">
        <v>289</v>
      </c>
      <c r="C156" s="2" t="s">
        <v>286</v>
      </c>
      <c r="D156" s="4">
        <f t="shared" si="78"/>
        <v>16</v>
      </c>
      <c r="E156" s="4" t="str">
        <f t="shared" si="79"/>
        <v>10001100</v>
      </c>
      <c r="F156" s="4"/>
      <c r="G156" s="4" t="str">
        <f>TEXT(BIN2HEX(E156),"00")</f>
        <v>8C</v>
      </c>
      <c r="H156" s="2" t="s">
        <v>595</v>
      </c>
      <c r="I156" s="2" t="s">
        <v>278</v>
      </c>
      <c r="M156" t="e">
        <f t="shared" si="80"/>
        <v>#NUM!</v>
      </c>
      <c r="N156" t="str">
        <f t="shared" si="97"/>
        <v>10001100</v>
      </c>
      <c r="O156" t="str">
        <f t="shared" si="94"/>
        <v>8C</v>
      </c>
      <c r="P156" t="str">
        <f t="shared" si="92"/>
        <v>10001100</v>
      </c>
      <c r="Q156">
        <f t="shared" si="81"/>
        <v>8</v>
      </c>
      <c r="R156" t="str">
        <f t="shared" si="82"/>
        <v>1000</v>
      </c>
      <c r="S156" t="str">
        <f t="shared" si="83"/>
        <v>8</v>
      </c>
      <c r="T156" s="7" t="str">
        <f t="shared" si="95"/>
        <v>C</v>
      </c>
      <c r="U156" s="7" t="e">
        <f t="shared" si="96"/>
        <v>#NUM!</v>
      </c>
      <c r="V156" t="str">
        <f>BIN2HEX(MID(P156,5,3))</f>
        <v>6</v>
      </c>
    </row>
    <row r="157" spans="1:22" ht="13.5" hidden="1" customHeight="1">
      <c r="A157" s="3" t="s">
        <v>275</v>
      </c>
      <c r="B157" s="2" t="s">
        <v>290</v>
      </c>
      <c r="C157" s="2" t="s">
        <v>288</v>
      </c>
      <c r="D157" s="4">
        <f t="shared" si="78"/>
        <v>16</v>
      </c>
      <c r="E157" s="4" t="str">
        <f t="shared" si="79"/>
        <v>10001110</v>
      </c>
      <c r="F157" s="4"/>
      <c r="G157" s="4" t="str">
        <f>TEXT(BIN2HEX(E157),"00")</f>
        <v>8E</v>
      </c>
      <c r="H157" s="2" t="s">
        <v>595</v>
      </c>
      <c r="I157" s="2" t="s">
        <v>278</v>
      </c>
      <c r="M157" t="e">
        <f t="shared" si="80"/>
        <v>#NUM!</v>
      </c>
      <c r="N157" t="str">
        <f t="shared" si="97"/>
        <v>10001110</v>
      </c>
      <c r="O157" t="str">
        <f t="shared" si="94"/>
        <v>8E</v>
      </c>
      <c r="P157" t="str">
        <f t="shared" si="92"/>
        <v>10001110</v>
      </c>
      <c r="Q157">
        <f t="shared" si="81"/>
        <v>8</v>
      </c>
      <c r="R157" t="str">
        <f t="shared" si="82"/>
        <v>1000</v>
      </c>
      <c r="S157" t="str">
        <f t="shared" si="83"/>
        <v>8</v>
      </c>
      <c r="T157" s="7" t="str">
        <f t="shared" si="95"/>
        <v>E</v>
      </c>
      <c r="U157" s="7" t="e">
        <f t="shared" si="96"/>
        <v>#NUM!</v>
      </c>
      <c r="V157" t="str">
        <f>BIN2HEX(MID(P157,5,3))</f>
        <v>7</v>
      </c>
    </row>
    <row r="158" spans="1:22" ht="13.5" hidden="1" customHeight="1">
      <c r="A158" s="3" t="s">
        <v>275</v>
      </c>
      <c r="B158" s="2" t="s">
        <v>291</v>
      </c>
      <c r="C158" s="2" t="s">
        <v>292</v>
      </c>
      <c r="D158" s="4">
        <f t="shared" si="78"/>
        <v>24</v>
      </c>
      <c r="E158" s="4" t="str">
        <f t="shared" si="79"/>
        <v>00001111</v>
      </c>
      <c r="F158" s="4"/>
      <c r="G158" s="4" t="str">
        <f t="shared" ref="G158:G163" si="98">"0"&amp;BIN2HEX(E158)</f>
        <v>0F</v>
      </c>
      <c r="H158" s="2" t="s">
        <v>603</v>
      </c>
      <c r="I158" s="2" t="s">
        <v>278</v>
      </c>
      <c r="M158" s="12" t="e">
        <f t="shared" si="80"/>
        <v>#NUM!</v>
      </c>
      <c r="N158" s="12" t="str">
        <f>LEFT(C158,FIND("s",C158)-1)</f>
        <v>000011110010000011</v>
      </c>
      <c r="O158" s="12" t="e">
        <f t="shared" si="94"/>
        <v>#NUM!</v>
      </c>
      <c r="P158" t="str">
        <f t="shared" ref="P158:P163" si="99">N158</f>
        <v>000011110010000011</v>
      </c>
      <c r="Q158">
        <f t="shared" si="81"/>
        <v>18</v>
      </c>
      <c r="R158" t="str">
        <f t="shared" si="82"/>
        <v>0000</v>
      </c>
      <c r="S158" t="str">
        <f t="shared" si="83"/>
        <v>0</v>
      </c>
    </row>
    <row r="159" spans="1:22" ht="13.5" hidden="1" customHeight="1">
      <c r="A159" s="3" t="s">
        <v>275</v>
      </c>
      <c r="B159" s="2" t="s">
        <v>293</v>
      </c>
      <c r="C159" s="2" t="s">
        <v>294</v>
      </c>
      <c r="D159" s="4">
        <f t="shared" si="78"/>
        <v>24</v>
      </c>
      <c r="E159" s="4" t="str">
        <f t="shared" si="79"/>
        <v>00001111</v>
      </c>
      <c r="F159" s="4"/>
      <c r="G159" s="4" t="str">
        <f t="shared" si="98"/>
        <v>0F</v>
      </c>
      <c r="H159" s="2" t="s">
        <v>603</v>
      </c>
      <c r="I159" s="2" t="s">
        <v>278</v>
      </c>
      <c r="M159" s="12" t="e">
        <f t="shared" si="80"/>
        <v>#NUM!</v>
      </c>
      <c r="N159" s="12" t="str">
        <f t="shared" ref="N159:N163" si="100">LEFT(C159,FIND("s",C159)-1)</f>
        <v>000011110010001011</v>
      </c>
      <c r="O159" s="12" t="e">
        <f t="shared" si="94"/>
        <v>#NUM!</v>
      </c>
      <c r="P159" t="str">
        <f t="shared" si="99"/>
        <v>000011110010001011</v>
      </c>
      <c r="Q159">
        <f t="shared" si="81"/>
        <v>18</v>
      </c>
      <c r="R159" t="str">
        <f t="shared" si="82"/>
        <v>0000</v>
      </c>
      <c r="S159" t="str">
        <f t="shared" si="83"/>
        <v>0</v>
      </c>
    </row>
    <row r="160" spans="1:22" ht="13.5" hidden="1" customHeight="1">
      <c r="A160" s="3" t="s">
        <v>275</v>
      </c>
      <c r="B160" s="2" t="s">
        <v>295</v>
      </c>
      <c r="C160" s="2" t="s">
        <v>296</v>
      </c>
      <c r="D160" s="4">
        <f t="shared" si="78"/>
        <v>24</v>
      </c>
      <c r="E160" s="4" t="str">
        <f t="shared" si="79"/>
        <v>00001111</v>
      </c>
      <c r="F160" s="4"/>
      <c r="G160" s="4" t="str">
        <f t="shared" si="98"/>
        <v>0F</v>
      </c>
      <c r="H160" s="2" t="s">
        <v>603</v>
      </c>
      <c r="I160" s="2" t="s">
        <v>278</v>
      </c>
      <c r="M160" s="12" t="e">
        <f t="shared" si="80"/>
        <v>#NUM!</v>
      </c>
      <c r="N160" s="12" t="str">
        <f t="shared" si="100"/>
        <v>000011110010000111</v>
      </c>
      <c r="O160" s="12" t="e">
        <f t="shared" si="94"/>
        <v>#NUM!</v>
      </c>
      <c r="P160" t="str">
        <f t="shared" si="99"/>
        <v>000011110010000111</v>
      </c>
      <c r="Q160">
        <f t="shared" si="81"/>
        <v>18</v>
      </c>
      <c r="R160" t="str">
        <f t="shared" si="82"/>
        <v>0000</v>
      </c>
      <c r="S160" t="str">
        <f t="shared" si="83"/>
        <v>0</v>
      </c>
    </row>
    <row r="161" spans="1:19" ht="13.5" hidden="1" customHeight="1">
      <c r="A161" s="3" t="s">
        <v>275</v>
      </c>
      <c r="B161" s="2" t="s">
        <v>297</v>
      </c>
      <c r="C161" s="2" t="s">
        <v>298</v>
      </c>
      <c r="D161" s="4">
        <f t="shared" si="78"/>
        <v>24</v>
      </c>
      <c r="E161" s="4" t="str">
        <f t="shared" si="79"/>
        <v>00001111</v>
      </c>
      <c r="F161" s="4"/>
      <c r="G161" s="4" t="str">
        <f t="shared" si="98"/>
        <v>0F</v>
      </c>
      <c r="H161" s="2" t="s">
        <v>603</v>
      </c>
      <c r="I161" s="2" t="s">
        <v>278</v>
      </c>
      <c r="M161" s="12" t="e">
        <f t="shared" si="80"/>
        <v>#NUM!</v>
      </c>
      <c r="N161" s="12" t="str">
        <f t="shared" si="100"/>
        <v>000011110010001111</v>
      </c>
      <c r="O161" s="12" t="e">
        <f t="shared" si="94"/>
        <v>#NUM!</v>
      </c>
      <c r="P161" t="str">
        <f t="shared" si="99"/>
        <v>000011110010001111</v>
      </c>
      <c r="Q161">
        <f t="shared" si="81"/>
        <v>18</v>
      </c>
      <c r="R161" t="str">
        <f t="shared" si="82"/>
        <v>0000</v>
      </c>
      <c r="S161" t="str">
        <f t="shared" si="83"/>
        <v>0</v>
      </c>
    </row>
    <row r="162" spans="1:19" ht="13.5" hidden="1" customHeight="1">
      <c r="A162" s="3" t="s">
        <v>275</v>
      </c>
      <c r="B162" s="2" t="s">
        <v>299</v>
      </c>
      <c r="C162" s="2" t="s">
        <v>300</v>
      </c>
      <c r="D162" s="4">
        <f t="shared" si="78"/>
        <v>24</v>
      </c>
      <c r="E162" s="4" t="str">
        <f t="shared" si="79"/>
        <v>00001111</v>
      </c>
      <c r="F162" s="4"/>
      <c r="G162" s="4" t="str">
        <f t="shared" si="98"/>
        <v>0F</v>
      </c>
      <c r="H162" s="2" t="s">
        <v>603</v>
      </c>
      <c r="I162" s="2" t="s">
        <v>278</v>
      </c>
      <c r="M162" s="12" t="e">
        <f t="shared" si="80"/>
        <v>#NUM!</v>
      </c>
      <c r="N162" s="12" t="str">
        <f t="shared" si="100"/>
        <v>000011110010010011</v>
      </c>
      <c r="O162" s="12" t="e">
        <f t="shared" si="94"/>
        <v>#NUM!</v>
      </c>
      <c r="P162" t="str">
        <f t="shared" si="99"/>
        <v>000011110010010011</v>
      </c>
      <c r="Q162">
        <f t="shared" si="81"/>
        <v>18</v>
      </c>
      <c r="R162" t="str">
        <f t="shared" si="82"/>
        <v>0000</v>
      </c>
      <c r="S162" t="str">
        <f t="shared" si="83"/>
        <v>0</v>
      </c>
    </row>
    <row r="163" spans="1:19" ht="13.5" hidden="1" customHeight="1">
      <c r="A163" s="3" t="s">
        <v>275</v>
      </c>
      <c r="B163" s="2" t="s">
        <v>301</v>
      </c>
      <c r="C163" s="2" t="s">
        <v>302</v>
      </c>
      <c r="D163" s="4">
        <f t="shared" si="78"/>
        <v>24</v>
      </c>
      <c r="E163" s="4" t="str">
        <f t="shared" si="79"/>
        <v>00001111</v>
      </c>
      <c r="F163" s="4"/>
      <c r="G163" s="4" t="str">
        <f t="shared" si="98"/>
        <v>0F</v>
      </c>
      <c r="H163" s="2" t="s">
        <v>603</v>
      </c>
      <c r="I163" s="2" t="s">
        <v>278</v>
      </c>
      <c r="M163" s="12" t="e">
        <f t="shared" si="80"/>
        <v>#NUM!</v>
      </c>
      <c r="N163" s="12" t="str">
        <f t="shared" si="100"/>
        <v>000011110010011011</v>
      </c>
      <c r="O163" s="12" t="e">
        <f t="shared" si="94"/>
        <v>#NUM!</v>
      </c>
      <c r="P163" t="str">
        <f t="shared" si="99"/>
        <v>000011110010011011</v>
      </c>
      <c r="Q163">
        <f t="shared" si="81"/>
        <v>18</v>
      </c>
      <c r="R163" t="str">
        <f t="shared" si="82"/>
        <v>0000</v>
      </c>
      <c r="S163" t="str">
        <f t="shared" si="83"/>
        <v>0</v>
      </c>
    </row>
    <row r="164" spans="1:19" ht="13.5" hidden="1" customHeight="1">
      <c r="A164" s="2" t="s">
        <v>303</v>
      </c>
      <c r="B164" s="2" t="s">
        <v>42</v>
      </c>
      <c r="C164" s="2" t="s">
        <v>631</v>
      </c>
      <c r="D164" s="4">
        <f t="shared" si="78"/>
        <v>8</v>
      </c>
      <c r="E164" s="4" t="str">
        <f t="shared" si="79"/>
        <v>10100100</v>
      </c>
      <c r="F164" s="4"/>
      <c r="G164" s="9" t="str">
        <f>TEXT(BIN2HEX(C164),"00")</f>
        <v>A4</v>
      </c>
      <c r="H164" s="10" t="s">
        <v>595</v>
      </c>
      <c r="I164" s="10" t="s">
        <v>304</v>
      </c>
      <c r="J164" s="11" t="str">
        <f>VLOOKUP(G164,Sheet3!E:F,2,0)</f>
        <v>movsb</v>
      </c>
      <c r="K164" s="11" t="b">
        <f t="shared" ref="K164:K165" si="101">EXACT(UPPER(A164),UPPER(J164))</f>
        <v>1</v>
      </c>
      <c r="M164" t="str">
        <f t="shared" si="80"/>
        <v>A4</v>
      </c>
      <c r="P164" s="5" t="str">
        <f t="shared" ref="P164:P166" si="102">C164</f>
        <v>10100100</v>
      </c>
      <c r="Q164">
        <f t="shared" si="81"/>
        <v>8</v>
      </c>
      <c r="R164" t="str">
        <f t="shared" si="82"/>
        <v>1010</v>
      </c>
      <c r="S164" t="str">
        <f t="shared" si="83"/>
        <v>A</v>
      </c>
    </row>
    <row r="165" spans="1:19" ht="13.5" hidden="1" customHeight="1">
      <c r="A165" s="2" t="s">
        <v>305</v>
      </c>
      <c r="B165" s="2" t="s">
        <v>42</v>
      </c>
      <c r="C165" s="2" t="s">
        <v>696</v>
      </c>
      <c r="D165" s="4">
        <f t="shared" si="78"/>
        <v>8</v>
      </c>
      <c r="E165" s="4" t="str">
        <f t="shared" si="79"/>
        <v>10100101</v>
      </c>
      <c r="F165" s="4"/>
      <c r="G165" s="9" t="str">
        <f>TEXT(BIN2HEX(C165),"00")</f>
        <v>A5</v>
      </c>
      <c r="H165" s="10" t="s">
        <v>595</v>
      </c>
      <c r="I165" s="10" t="s">
        <v>306</v>
      </c>
      <c r="J165" s="11" t="str">
        <f>VLOOKUP(G165,Sheet3!E:F,2,0)</f>
        <v>movsw</v>
      </c>
      <c r="K165" s="11" t="b">
        <f t="shared" si="101"/>
        <v>1</v>
      </c>
      <c r="M165" t="str">
        <f t="shared" si="80"/>
        <v>A5</v>
      </c>
      <c r="P165" s="5" t="str">
        <f t="shared" si="102"/>
        <v>10100101</v>
      </c>
      <c r="Q165">
        <f t="shared" si="81"/>
        <v>8</v>
      </c>
      <c r="R165" t="str">
        <f t="shared" si="82"/>
        <v>1010</v>
      </c>
      <c r="S165" t="str">
        <f t="shared" si="83"/>
        <v>A</v>
      </c>
    </row>
    <row r="166" spans="1:19" ht="13.5" hidden="1" customHeight="1">
      <c r="A166" s="2" t="s">
        <v>307</v>
      </c>
      <c r="B166" s="2" t="s">
        <v>42</v>
      </c>
      <c r="C166" s="2" t="s">
        <v>632</v>
      </c>
      <c r="D166" s="4">
        <f t="shared" si="78"/>
        <v>8</v>
      </c>
      <c r="E166" s="4" t="str">
        <f t="shared" si="79"/>
        <v>10100101</v>
      </c>
      <c r="F166" s="4"/>
      <c r="G166" s="8" t="str">
        <f>TEXT(BIN2HEX(C166),"00")</f>
        <v>A5</v>
      </c>
      <c r="H166" s="3" t="s">
        <v>603</v>
      </c>
      <c r="I166" s="3" t="s">
        <v>308</v>
      </c>
      <c r="J166" s="7" t="str">
        <f>VLOOKUP(G166,Sheet3!E:F,2,0)</f>
        <v>movsw</v>
      </c>
      <c r="M166" t="str">
        <f t="shared" si="80"/>
        <v>A5</v>
      </c>
      <c r="P166" s="5" t="str">
        <f t="shared" si="102"/>
        <v>10100101</v>
      </c>
      <c r="Q166">
        <f t="shared" si="81"/>
        <v>8</v>
      </c>
      <c r="R166" t="str">
        <f t="shared" si="82"/>
        <v>1010</v>
      </c>
      <c r="S166" t="str">
        <f t="shared" si="83"/>
        <v>A</v>
      </c>
    </row>
    <row r="167" spans="1:19" ht="13.5" hidden="1" customHeight="1">
      <c r="A167" s="2" t="s">
        <v>309</v>
      </c>
      <c r="B167" s="2" t="s">
        <v>310</v>
      </c>
      <c r="C167" s="2" t="s">
        <v>311</v>
      </c>
      <c r="D167" s="4">
        <f t="shared" si="78"/>
        <v>24</v>
      </c>
      <c r="E167" s="4" t="str">
        <f t="shared" si="79"/>
        <v>00001111</v>
      </c>
      <c r="F167" s="4"/>
      <c r="G167" s="4" t="str">
        <f t="shared" ref="G167:G174" si="103">"0"&amp;BIN2HEX(E167)</f>
        <v>0F</v>
      </c>
      <c r="H167" s="2" t="s">
        <v>603</v>
      </c>
      <c r="I167" s="2" t="s">
        <v>312</v>
      </c>
      <c r="M167" t="e">
        <f t="shared" si="80"/>
        <v>#NUM!</v>
      </c>
      <c r="N167" s="12" t="str">
        <f t="shared" ref="N167:N174" si="104">LEFT(C167,FIND("o",C167)-1)</f>
        <v>0000111110111110</v>
      </c>
      <c r="O167" s="12" t="e">
        <f t="shared" ref="O167:O174" si="105">BIN2HEX(N167)</f>
        <v>#NUM!</v>
      </c>
      <c r="P167" t="str">
        <f t="shared" ref="P167:P178" si="106">N167</f>
        <v>0000111110111110</v>
      </c>
      <c r="Q167">
        <f t="shared" si="81"/>
        <v>16</v>
      </c>
      <c r="R167" t="str">
        <f t="shared" si="82"/>
        <v>0000</v>
      </c>
      <c r="S167" t="str">
        <f t="shared" si="83"/>
        <v>0</v>
      </c>
    </row>
    <row r="168" spans="1:19" ht="13.5" hidden="1" customHeight="1">
      <c r="A168" s="3" t="s">
        <v>309</v>
      </c>
      <c r="B168" s="2" t="s">
        <v>313</v>
      </c>
      <c r="C168" s="2" t="s">
        <v>311</v>
      </c>
      <c r="D168" s="4">
        <f t="shared" si="78"/>
        <v>24</v>
      </c>
      <c r="E168" s="4" t="str">
        <f t="shared" si="79"/>
        <v>00001111</v>
      </c>
      <c r="F168" s="4"/>
      <c r="G168" s="4" t="str">
        <f t="shared" si="103"/>
        <v>0F</v>
      </c>
      <c r="H168" s="2" t="s">
        <v>603</v>
      </c>
      <c r="I168" s="2" t="s">
        <v>312</v>
      </c>
      <c r="M168" t="e">
        <f t="shared" si="80"/>
        <v>#NUM!</v>
      </c>
      <c r="N168" s="12" t="str">
        <f t="shared" si="104"/>
        <v>0000111110111110</v>
      </c>
      <c r="O168" s="12" t="e">
        <f t="shared" si="105"/>
        <v>#NUM!</v>
      </c>
      <c r="P168" t="str">
        <f t="shared" si="106"/>
        <v>0000111110111110</v>
      </c>
      <c r="Q168">
        <f t="shared" si="81"/>
        <v>16</v>
      </c>
      <c r="R168" t="str">
        <f t="shared" si="82"/>
        <v>0000</v>
      </c>
      <c r="S168" t="str">
        <f t="shared" si="83"/>
        <v>0</v>
      </c>
    </row>
    <row r="169" spans="1:19" ht="13.5" hidden="1" customHeight="1">
      <c r="A169" s="3" t="s">
        <v>309</v>
      </c>
      <c r="B169" s="2" t="s">
        <v>314</v>
      </c>
      <c r="C169" s="2" t="s">
        <v>315</v>
      </c>
      <c r="D169" s="4">
        <f t="shared" si="78"/>
        <v>24</v>
      </c>
      <c r="E169" s="4" t="str">
        <f t="shared" si="79"/>
        <v>00001111</v>
      </c>
      <c r="F169" s="4"/>
      <c r="G169" s="4" t="str">
        <f t="shared" si="103"/>
        <v>0F</v>
      </c>
      <c r="H169" s="2" t="s">
        <v>603</v>
      </c>
      <c r="I169" s="2" t="s">
        <v>312</v>
      </c>
      <c r="M169" t="e">
        <f t="shared" si="80"/>
        <v>#NUM!</v>
      </c>
      <c r="N169" s="12" t="str">
        <f t="shared" si="104"/>
        <v>0000111110111111</v>
      </c>
      <c r="O169" s="12" t="e">
        <f t="shared" si="105"/>
        <v>#NUM!</v>
      </c>
      <c r="P169" t="str">
        <f t="shared" si="106"/>
        <v>0000111110111111</v>
      </c>
      <c r="Q169">
        <f t="shared" si="81"/>
        <v>16</v>
      </c>
      <c r="R169" t="str">
        <f t="shared" si="82"/>
        <v>0000</v>
      </c>
      <c r="S169" t="str">
        <f t="shared" si="83"/>
        <v>0</v>
      </c>
    </row>
    <row r="170" spans="1:19" ht="13.5" hidden="1" customHeight="1">
      <c r="A170" s="3" t="s">
        <v>309</v>
      </c>
      <c r="B170" s="2" t="s">
        <v>316</v>
      </c>
      <c r="C170" s="2" t="s">
        <v>315</v>
      </c>
      <c r="D170" s="4">
        <f t="shared" si="78"/>
        <v>24</v>
      </c>
      <c r="E170" s="4" t="str">
        <f t="shared" si="79"/>
        <v>00001111</v>
      </c>
      <c r="F170" s="4"/>
      <c r="G170" s="4" t="str">
        <f t="shared" si="103"/>
        <v>0F</v>
      </c>
      <c r="H170" s="2" t="s">
        <v>603</v>
      </c>
      <c r="I170" s="2" t="s">
        <v>312</v>
      </c>
      <c r="M170" t="e">
        <f t="shared" si="80"/>
        <v>#NUM!</v>
      </c>
      <c r="N170" s="12" t="str">
        <f t="shared" si="104"/>
        <v>0000111110111111</v>
      </c>
      <c r="O170" s="12" t="e">
        <f t="shared" si="105"/>
        <v>#NUM!</v>
      </c>
      <c r="P170" t="str">
        <f t="shared" si="106"/>
        <v>0000111110111111</v>
      </c>
      <c r="Q170">
        <f t="shared" si="81"/>
        <v>16</v>
      </c>
      <c r="R170" t="str">
        <f t="shared" si="82"/>
        <v>0000</v>
      </c>
      <c r="S170" t="str">
        <f t="shared" si="83"/>
        <v>0</v>
      </c>
    </row>
    <row r="171" spans="1:19" ht="13.5" hidden="1" customHeight="1">
      <c r="A171" s="2" t="s">
        <v>317</v>
      </c>
      <c r="B171" s="2" t="s">
        <v>310</v>
      </c>
      <c r="C171" s="2" t="s">
        <v>318</v>
      </c>
      <c r="D171" s="4">
        <f t="shared" si="78"/>
        <v>24</v>
      </c>
      <c r="E171" s="4" t="str">
        <f t="shared" si="79"/>
        <v>00001111</v>
      </c>
      <c r="F171" s="4"/>
      <c r="G171" s="4" t="str">
        <f t="shared" si="103"/>
        <v>0F</v>
      </c>
      <c r="H171" s="2" t="s">
        <v>603</v>
      </c>
      <c r="I171" s="2" t="s">
        <v>319</v>
      </c>
      <c r="M171" t="e">
        <f t="shared" si="80"/>
        <v>#NUM!</v>
      </c>
      <c r="N171" s="12" t="str">
        <f t="shared" si="104"/>
        <v>0000111110110110</v>
      </c>
      <c r="O171" s="12" t="e">
        <f t="shared" si="105"/>
        <v>#NUM!</v>
      </c>
      <c r="P171" t="str">
        <f t="shared" si="106"/>
        <v>0000111110110110</v>
      </c>
      <c r="Q171">
        <f t="shared" si="81"/>
        <v>16</v>
      </c>
      <c r="R171" t="str">
        <f t="shared" si="82"/>
        <v>0000</v>
      </c>
      <c r="S171" t="str">
        <f t="shared" si="83"/>
        <v>0</v>
      </c>
    </row>
    <row r="172" spans="1:19" ht="13.5" hidden="1" customHeight="1">
      <c r="A172" s="3" t="s">
        <v>317</v>
      </c>
      <c r="B172" s="2" t="s">
        <v>313</v>
      </c>
      <c r="C172" s="2" t="s">
        <v>318</v>
      </c>
      <c r="D172" s="4">
        <f t="shared" si="78"/>
        <v>24</v>
      </c>
      <c r="E172" s="4" t="str">
        <f t="shared" si="79"/>
        <v>00001111</v>
      </c>
      <c r="F172" s="4"/>
      <c r="G172" s="4" t="str">
        <f t="shared" si="103"/>
        <v>0F</v>
      </c>
      <c r="H172" s="2" t="s">
        <v>603</v>
      </c>
      <c r="I172" s="2" t="s">
        <v>319</v>
      </c>
      <c r="M172" t="e">
        <f t="shared" si="80"/>
        <v>#NUM!</v>
      </c>
      <c r="N172" s="12" t="str">
        <f t="shared" si="104"/>
        <v>0000111110110110</v>
      </c>
      <c r="O172" s="12" t="e">
        <f t="shared" si="105"/>
        <v>#NUM!</v>
      </c>
      <c r="P172" t="str">
        <f t="shared" si="106"/>
        <v>0000111110110110</v>
      </c>
      <c r="Q172">
        <f t="shared" si="81"/>
        <v>16</v>
      </c>
      <c r="R172" t="str">
        <f t="shared" si="82"/>
        <v>0000</v>
      </c>
      <c r="S172" t="str">
        <f t="shared" si="83"/>
        <v>0</v>
      </c>
    </row>
    <row r="173" spans="1:19" ht="13.5" hidden="1" customHeight="1">
      <c r="A173" s="3" t="s">
        <v>317</v>
      </c>
      <c r="B173" s="2" t="s">
        <v>314</v>
      </c>
      <c r="C173" s="2" t="s">
        <v>320</v>
      </c>
      <c r="D173" s="4">
        <f t="shared" si="78"/>
        <v>24</v>
      </c>
      <c r="E173" s="4" t="str">
        <f t="shared" si="79"/>
        <v>00001111</v>
      </c>
      <c r="F173" s="4"/>
      <c r="G173" s="4" t="str">
        <f t="shared" si="103"/>
        <v>0F</v>
      </c>
      <c r="H173" s="2" t="s">
        <v>603</v>
      </c>
      <c r="I173" s="2" t="s">
        <v>319</v>
      </c>
      <c r="M173" t="e">
        <f t="shared" si="80"/>
        <v>#NUM!</v>
      </c>
      <c r="N173" s="12" t="str">
        <f t="shared" si="104"/>
        <v>0000111110110111</v>
      </c>
      <c r="O173" s="12" t="e">
        <f t="shared" si="105"/>
        <v>#NUM!</v>
      </c>
      <c r="P173" t="str">
        <f t="shared" si="106"/>
        <v>0000111110110111</v>
      </c>
      <c r="Q173">
        <f t="shared" si="81"/>
        <v>16</v>
      </c>
      <c r="R173" t="str">
        <f t="shared" si="82"/>
        <v>0000</v>
      </c>
      <c r="S173" t="str">
        <f t="shared" si="83"/>
        <v>0</v>
      </c>
    </row>
    <row r="174" spans="1:19" ht="13.5" hidden="1" customHeight="1">
      <c r="A174" s="3" t="s">
        <v>317</v>
      </c>
      <c r="B174" s="2" t="s">
        <v>316</v>
      </c>
      <c r="C174" s="2" t="s">
        <v>320</v>
      </c>
      <c r="D174" s="4">
        <f t="shared" si="78"/>
        <v>24</v>
      </c>
      <c r="E174" s="4" t="str">
        <f t="shared" si="79"/>
        <v>00001111</v>
      </c>
      <c r="F174" s="4"/>
      <c r="G174" s="4" t="str">
        <f t="shared" si="103"/>
        <v>0F</v>
      </c>
      <c r="H174" s="2" t="s">
        <v>603</v>
      </c>
      <c r="I174" s="2" t="s">
        <v>319</v>
      </c>
      <c r="M174" t="e">
        <f t="shared" si="80"/>
        <v>#NUM!</v>
      </c>
      <c r="N174" s="12" t="str">
        <f t="shared" si="104"/>
        <v>0000111110110111</v>
      </c>
      <c r="O174" s="12" t="e">
        <f t="shared" si="105"/>
        <v>#NUM!</v>
      </c>
      <c r="P174" t="str">
        <f t="shared" si="106"/>
        <v>0000111110110111</v>
      </c>
      <c r="Q174">
        <f t="shared" si="81"/>
        <v>16</v>
      </c>
      <c r="R174" t="str">
        <f t="shared" si="82"/>
        <v>0000</v>
      </c>
      <c r="S174" t="str">
        <f t="shared" si="83"/>
        <v>0</v>
      </c>
    </row>
    <row r="175" spans="1:19" ht="13.5" hidden="1" customHeight="1">
      <c r="A175" s="2" t="s">
        <v>321</v>
      </c>
      <c r="B175" s="2" t="s">
        <v>26</v>
      </c>
      <c r="C175" s="2" t="s">
        <v>322</v>
      </c>
      <c r="D175" s="4">
        <f t="shared" si="78"/>
        <v>16</v>
      </c>
      <c r="E175" s="4" t="str">
        <f t="shared" si="79"/>
        <v>1111011w</v>
      </c>
      <c r="F175" s="4" t="str">
        <f>LEFT(E175,7)</f>
        <v>1111011</v>
      </c>
      <c r="G175" s="4" t="str">
        <f>TEXT(BIN2HEX(F175&amp;"0"),"00")&amp;" "&amp;TEXT(BIN2HEX(F175&amp;"1"),"00")</f>
        <v>F6 F7</v>
      </c>
      <c r="H175" s="2" t="s">
        <v>595</v>
      </c>
      <c r="I175" s="2" t="s">
        <v>323</v>
      </c>
      <c r="M175" t="e">
        <f t="shared" si="80"/>
        <v>#NUM!</v>
      </c>
      <c r="N175" t="str">
        <f t="shared" ref="N167:N178" si="107">LEFT(C175,FIND("w",C175)-1)</f>
        <v>1111011</v>
      </c>
      <c r="O175" t="str">
        <f t="shared" ref="O175:O178" si="108">BIN2HEX(N175)</f>
        <v>7B</v>
      </c>
      <c r="P175" t="str">
        <f t="shared" si="106"/>
        <v>1111011</v>
      </c>
      <c r="Q175">
        <f t="shared" si="81"/>
        <v>7</v>
      </c>
      <c r="R175" t="str">
        <f t="shared" si="82"/>
        <v>1111</v>
      </c>
      <c r="S175" t="str">
        <f t="shared" si="83"/>
        <v>F</v>
      </c>
    </row>
    <row r="176" spans="1:19" ht="13.5" hidden="1" customHeight="1">
      <c r="A176" s="3" t="s">
        <v>321</v>
      </c>
      <c r="B176" s="2" t="s">
        <v>28</v>
      </c>
      <c r="C176" s="2" t="s">
        <v>322</v>
      </c>
      <c r="D176" s="4">
        <f t="shared" si="78"/>
        <v>16</v>
      </c>
      <c r="E176" s="4" t="str">
        <f t="shared" si="79"/>
        <v>1111011w</v>
      </c>
      <c r="F176" s="4" t="str">
        <f>LEFT(E176,7)</f>
        <v>1111011</v>
      </c>
      <c r="G176" s="4" t="str">
        <f>TEXT(BIN2HEX(F176&amp;"0"),"00")&amp;" "&amp;TEXT(BIN2HEX(F176&amp;"1"),"00")</f>
        <v>F6 F7</v>
      </c>
      <c r="H176" s="2" t="s">
        <v>595</v>
      </c>
      <c r="I176" s="2" t="s">
        <v>323</v>
      </c>
      <c r="M176" t="e">
        <f t="shared" si="80"/>
        <v>#NUM!</v>
      </c>
      <c r="N176" t="str">
        <f t="shared" si="107"/>
        <v>1111011</v>
      </c>
      <c r="O176" t="str">
        <f t="shared" si="108"/>
        <v>7B</v>
      </c>
      <c r="P176" t="str">
        <f t="shared" si="106"/>
        <v>1111011</v>
      </c>
      <c r="Q176">
        <f t="shared" si="81"/>
        <v>7</v>
      </c>
      <c r="R176" t="str">
        <f t="shared" si="82"/>
        <v>1111</v>
      </c>
      <c r="S176" t="str">
        <f t="shared" si="83"/>
        <v>F</v>
      </c>
    </row>
    <row r="177" spans="1:22" ht="13.5" hidden="1" customHeight="1">
      <c r="A177" s="2" t="s">
        <v>324</v>
      </c>
      <c r="B177" s="2" t="s">
        <v>26</v>
      </c>
      <c r="C177" s="2" t="s">
        <v>325</v>
      </c>
      <c r="D177" s="4">
        <f t="shared" si="78"/>
        <v>16</v>
      </c>
      <c r="E177" s="4" t="str">
        <f t="shared" si="79"/>
        <v>1111011w</v>
      </c>
      <c r="F177" s="4" t="str">
        <f>LEFT(E177,7)</f>
        <v>1111011</v>
      </c>
      <c r="G177" s="4" t="str">
        <f>TEXT(BIN2HEX(F177&amp;"0"),"00")&amp;" "&amp;TEXT(BIN2HEX(F177&amp;"1"),"00")</f>
        <v>F6 F7</v>
      </c>
      <c r="H177" s="2" t="s">
        <v>595</v>
      </c>
      <c r="I177" s="2" t="s">
        <v>326</v>
      </c>
      <c r="M177" t="e">
        <f t="shared" si="80"/>
        <v>#NUM!</v>
      </c>
      <c r="N177" t="str">
        <f t="shared" si="107"/>
        <v>1111011</v>
      </c>
      <c r="O177" t="str">
        <f t="shared" si="108"/>
        <v>7B</v>
      </c>
      <c r="P177" t="str">
        <f t="shared" si="106"/>
        <v>1111011</v>
      </c>
      <c r="Q177">
        <f t="shared" si="81"/>
        <v>7</v>
      </c>
      <c r="R177" t="str">
        <f t="shared" si="82"/>
        <v>1111</v>
      </c>
      <c r="S177" t="str">
        <f t="shared" si="83"/>
        <v>F</v>
      </c>
    </row>
    <row r="178" spans="1:22" ht="13.5" hidden="1" customHeight="1">
      <c r="A178" s="3" t="s">
        <v>324</v>
      </c>
      <c r="B178" s="2" t="s">
        <v>28</v>
      </c>
      <c r="C178" s="2" t="s">
        <v>325</v>
      </c>
      <c r="D178" s="4">
        <f t="shared" si="78"/>
        <v>16</v>
      </c>
      <c r="E178" s="4" t="str">
        <f t="shared" si="79"/>
        <v>1111011w</v>
      </c>
      <c r="F178" s="4" t="str">
        <f>LEFT(E178,7)</f>
        <v>1111011</v>
      </c>
      <c r="G178" s="4" t="str">
        <f>TEXT(BIN2HEX(F178&amp;"0"),"00")&amp;" "&amp;TEXT(BIN2HEX(F178&amp;"1"),"00")</f>
        <v>F6 F7</v>
      </c>
      <c r="H178" s="2" t="s">
        <v>595</v>
      </c>
      <c r="I178" s="2" t="s">
        <v>326</v>
      </c>
      <c r="M178" t="e">
        <f t="shared" si="80"/>
        <v>#NUM!</v>
      </c>
      <c r="N178" t="str">
        <f t="shared" si="107"/>
        <v>1111011</v>
      </c>
      <c r="O178" t="str">
        <f t="shared" si="108"/>
        <v>7B</v>
      </c>
      <c r="P178" t="str">
        <f t="shared" si="106"/>
        <v>1111011</v>
      </c>
      <c r="Q178">
        <f t="shared" si="81"/>
        <v>7</v>
      </c>
      <c r="R178" t="str">
        <f t="shared" si="82"/>
        <v>1111</v>
      </c>
      <c r="S178" t="str">
        <f t="shared" si="83"/>
        <v>F</v>
      </c>
    </row>
    <row r="179" spans="1:22" ht="13.5" hidden="1" customHeight="1">
      <c r="A179" s="2" t="s">
        <v>327</v>
      </c>
      <c r="B179" s="2" t="s">
        <v>42</v>
      </c>
      <c r="C179" s="2" t="s">
        <v>633</v>
      </c>
      <c r="D179" s="4">
        <f t="shared" si="78"/>
        <v>8</v>
      </c>
      <c r="E179" s="4" t="str">
        <f t="shared" si="79"/>
        <v>10010000</v>
      </c>
      <c r="F179" s="4"/>
      <c r="G179" s="9" t="str">
        <f>TEXT(BIN2HEX(C179),"00")</f>
        <v>90</v>
      </c>
      <c r="H179" s="10" t="s">
        <v>595</v>
      </c>
      <c r="I179" s="10" t="s">
        <v>328</v>
      </c>
      <c r="J179" s="11" t="str">
        <f>VLOOKUP(G179,Sheet3!E:F,2,0)</f>
        <v>nop</v>
      </c>
      <c r="K179" s="11" t="b">
        <f>EXACT(UPPER(A179),UPPER(J179))</f>
        <v>1</v>
      </c>
      <c r="L179" t="s">
        <v>1134</v>
      </c>
      <c r="M179" t="str">
        <f t="shared" si="80"/>
        <v>90</v>
      </c>
      <c r="P179" s="5" t="str">
        <f>C179</f>
        <v>10010000</v>
      </c>
      <c r="Q179">
        <f t="shared" si="81"/>
        <v>8</v>
      </c>
      <c r="R179" t="str">
        <f t="shared" si="82"/>
        <v>1001</v>
      </c>
      <c r="S179" s="18" t="str">
        <f t="shared" si="83"/>
        <v>9</v>
      </c>
      <c r="T179" s="18" t="str">
        <f>BIN2HEX(RIGHT(P179,LEN(P179)-4))</f>
        <v>0</v>
      </c>
    </row>
    <row r="180" spans="1:22" ht="13.5" hidden="1" customHeight="1">
      <c r="A180" s="2" t="s">
        <v>329</v>
      </c>
      <c r="B180" s="2" t="s">
        <v>26</v>
      </c>
      <c r="C180" s="2" t="s">
        <v>330</v>
      </c>
      <c r="D180" s="4">
        <f t="shared" si="78"/>
        <v>16</v>
      </c>
      <c r="E180" s="4" t="str">
        <f t="shared" si="79"/>
        <v>1111011w</v>
      </c>
      <c r="F180" s="4" t="str">
        <f>LEFT(E180,7)</f>
        <v>1111011</v>
      </c>
      <c r="G180" s="4" t="str">
        <f>TEXT(BIN2HEX(F180&amp;"0"),"00")&amp;" "&amp;TEXT(BIN2HEX(F180&amp;"1"),"00")</f>
        <v>F6 F7</v>
      </c>
      <c r="H180" s="2" t="s">
        <v>595</v>
      </c>
      <c r="I180" s="2" t="s">
        <v>331</v>
      </c>
      <c r="M180" t="e">
        <f t="shared" si="80"/>
        <v>#NUM!</v>
      </c>
      <c r="N180" t="str">
        <f t="shared" ref="N180:N191" si="109">LEFT(C180,FIND("w",C180)-1)</f>
        <v>1111011</v>
      </c>
      <c r="O180" t="str">
        <f t="shared" ref="O180:O191" si="110">BIN2HEX(N180)</f>
        <v>7B</v>
      </c>
      <c r="P180" t="str">
        <f t="shared" ref="P180:P191" si="111">N180</f>
        <v>1111011</v>
      </c>
      <c r="Q180">
        <f t="shared" si="81"/>
        <v>7</v>
      </c>
      <c r="R180" t="str">
        <f t="shared" si="82"/>
        <v>1111</v>
      </c>
      <c r="S180" t="str">
        <f t="shared" si="83"/>
        <v>F</v>
      </c>
    </row>
    <row r="181" spans="1:22" ht="13.5" hidden="1" customHeight="1">
      <c r="A181" s="3" t="s">
        <v>329</v>
      </c>
      <c r="B181" s="2" t="s">
        <v>28</v>
      </c>
      <c r="C181" s="2" t="s">
        <v>330</v>
      </c>
      <c r="D181" s="4">
        <f t="shared" si="78"/>
        <v>16</v>
      </c>
      <c r="E181" s="4" t="str">
        <f t="shared" si="79"/>
        <v>1111011w</v>
      </c>
      <c r="F181" s="4" t="str">
        <f>LEFT(E181,7)</f>
        <v>1111011</v>
      </c>
      <c r="G181" s="4" t="str">
        <f>TEXT(BIN2HEX(F181&amp;"0"),"00")&amp;" "&amp;TEXT(BIN2HEX(F181&amp;"1"),"00")</f>
        <v>F6 F7</v>
      </c>
      <c r="H181" s="2" t="s">
        <v>595</v>
      </c>
      <c r="I181" s="2" t="s">
        <v>331</v>
      </c>
      <c r="M181" t="e">
        <f t="shared" si="80"/>
        <v>#NUM!</v>
      </c>
      <c r="N181" t="str">
        <f t="shared" si="109"/>
        <v>1111011</v>
      </c>
      <c r="O181" t="str">
        <f t="shared" si="110"/>
        <v>7B</v>
      </c>
      <c r="P181" t="str">
        <f t="shared" si="111"/>
        <v>1111011</v>
      </c>
      <c r="Q181">
        <f t="shared" si="81"/>
        <v>7</v>
      </c>
      <c r="R181" t="str">
        <f t="shared" si="82"/>
        <v>1111</v>
      </c>
      <c r="S181" t="str">
        <f t="shared" si="83"/>
        <v>F</v>
      </c>
    </row>
    <row r="182" spans="1:22" ht="13.5" hidden="1" customHeight="1">
      <c r="A182" s="2" t="s">
        <v>332</v>
      </c>
      <c r="B182" s="2" t="s">
        <v>53</v>
      </c>
      <c r="C182" s="2" t="s">
        <v>333</v>
      </c>
      <c r="D182" s="4">
        <f t="shared" si="78"/>
        <v>16</v>
      </c>
      <c r="E182" s="4" t="str">
        <f t="shared" si="79"/>
        <v>0000101w</v>
      </c>
      <c r="F182" s="4" t="str">
        <f>LEFT(E182,7)</f>
        <v>0000101</v>
      </c>
      <c r="G182" s="4" t="str">
        <f>TEXT(BIN2HEX(F182&amp;"0"),"00")&amp;" "&amp;TEXT(BIN2HEX(F182&amp;"1"),"00")</f>
        <v>A B</v>
      </c>
      <c r="H182" s="2" t="s">
        <v>595</v>
      </c>
      <c r="I182" s="2" t="s">
        <v>334</v>
      </c>
      <c r="M182" t="e">
        <f t="shared" si="80"/>
        <v>#NUM!</v>
      </c>
      <c r="N182" t="str">
        <f t="shared" si="109"/>
        <v>0000101</v>
      </c>
      <c r="O182" t="str">
        <f t="shared" si="110"/>
        <v>5</v>
      </c>
      <c r="P182" t="str">
        <f t="shared" si="111"/>
        <v>0000101</v>
      </c>
      <c r="Q182">
        <f t="shared" si="81"/>
        <v>7</v>
      </c>
      <c r="R182" t="str">
        <f t="shared" si="82"/>
        <v>0000</v>
      </c>
      <c r="S182" t="str">
        <f t="shared" si="83"/>
        <v>0</v>
      </c>
    </row>
    <row r="183" spans="1:22" ht="13.5" hidden="1" customHeight="1">
      <c r="A183" s="3" t="s">
        <v>332</v>
      </c>
      <c r="B183" s="2" t="s">
        <v>56</v>
      </c>
      <c r="C183" s="2" t="s">
        <v>335</v>
      </c>
      <c r="D183" s="4">
        <f t="shared" si="78"/>
        <v>16</v>
      </c>
      <c r="E183" s="4" t="str">
        <f t="shared" si="79"/>
        <v>0000100w</v>
      </c>
      <c r="F183" s="4" t="str">
        <f>LEFT(E183,7)</f>
        <v>0000100</v>
      </c>
      <c r="G183" s="4" t="str">
        <f>TEXT(BIN2HEX(F183&amp;"0"),"00")&amp;" "&amp;TEXT(BIN2HEX(F183&amp;"1"),"00")</f>
        <v>08 09</v>
      </c>
      <c r="H183" s="2" t="s">
        <v>595</v>
      </c>
      <c r="I183" s="2" t="s">
        <v>334</v>
      </c>
      <c r="M183" t="e">
        <f t="shared" si="80"/>
        <v>#NUM!</v>
      </c>
      <c r="N183" t="str">
        <f t="shared" si="109"/>
        <v>0000100</v>
      </c>
      <c r="O183" t="str">
        <f t="shared" si="110"/>
        <v>4</v>
      </c>
      <c r="P183" t="str">
        <f t="shared" si="111"/>
        <v>0000100</v>
      </c>
      <c r="Q183">
        <f t="shared" si="81"/>
        <v>7</v>
      </c>
      <c r="R183" t="str">
        <f t="shared" si="82"/>
        <v>0000</v>
      </c>
      <c r="S183" t="str">
        <f t="shared" si="83"/>
        <v>0</v>
      </c>
    </row>
    <row r="184" spans="1:22" ht="13.5" hidden="1" customHeight="1">
      <c r="A184" s="3" t="s">
        <v>332</v>
      </c>
      <c r="B184" s="2" t="s">
        <v>58</v>
      </c>
      <c r="C184" s="2" t="s">
        <v>333</v>
      </c>
      <c r="D184" s="4">
        <f t="shared" si="78"/>
        <v>16</v>
      </c>
      <c r="E184" s="4" t="str">
        <f t="shared" si="79"/>
        <v>0000101w</v>
      </c>
      <c r="F184" s="4" t="str">
        <f>LEFT(E184,7)</f>
        <v>0000101</v>
      </c>
      <c r="G184" s="4" t="str">
        <f>TEXT(BIN2HEX(F184&amp;"0"),"00")&amp;" "&amp;TEXT(BIN2HEX(F184&amp;"1"),"00")</f>
        <v>A B</v>
      </c>
      <c r="H184" s="2" t="s">
        <v>595</v>
      </c>
      <c r="I184" s="2" t="s">
        <v>334</v>
      </c>
      <c r="M184" t="e">
        <f t="shared" si="80"/>
        <v>#NUM!</v>
      </c>
      <c r="N184" t="str">
        <f t="shared" si="109"/>
        <v>0000101</v>
      </c>
      <c r="O184" t="str">
        <f t="shared" si="110"/>
        <v>5</v>
      </c>
      <c r="P184" t="str">
        <f t="shared" si="111"/>
        <v>0000101</v>
      </c>
      <c r="Q184">
        <f t="shared" si="81"/>
        <v>7</v>
      </c>
      <c r="R184" t="str">
        <f t="shared" si="82"/>
        <v>0000</v>
      </c>
      <c r="S184" t="str">
        <f t="shared" si="83"/>
        <v>0</v>
      </c>
    </row>
    <row r="185" spans="1:22" ht="13.5" hidden="1" customHeight="1">
      <c r="A185" s="3" t="s">
        <v>332</v>
      </c>
      <c r="B185" s="2" t="s">
        <v>59</v>
      </c>
      <c r="C185" s="2" t="s">
        <v>336</v>
      </c>
      <c r="D185" s="4">
        <f t="shared" si="78"/>
        <v>8</v>
      </c>
      <c r="E185" s="4" t="str">
        <f t="shared" si="79"/>
        <v>0000110w</v>
      </c>
      <c r="F185" s="4" t="str">
        <f>LEFT(C185,7)</f>
        <v>0000110</v>
      </c>
      <c r="G185" s="4" t="str">
        <f>TEXT(BIN2HEX(F185&amp;"0"),"00") &amp; " "&amp;TEXT(BIN2HEX(F185&amp;"1"),"00")</f>
        <v>C D</v>
      </c>
      <c r="H185" s="2" t="s">
        <v>595</v>
      </c>
      <c r="I185" s="2" t="s">
        <v>334</v>
      </c>
      <c r="J185" t="e">
        <f>VLOOKUP(G185,Sheet3!E:F,2,0)</f>
        <v>#N/A</v>
      </c>
      <c r="M185" t="e">
        <f t="shared" si="80"/>
        <v>#NUM!</v>
      </c>
      <c r="N185" t="str">
        <f t="shared" si="109"/>
        <v>0000110</v>
      </c>
      <c r="O185" t="str">
        <f t="shared" si="110"/>
        <v>6</v>
      </c>
      <c r="P185" t="str">
        <f t="shared" si="111"/>
        <v>0000110</v>
      </c>
      <c r="Q185">
        <f t="shared" si="81"/>
        <v>7</v>
      </c>
      <c r="R185" t="str">
        <f t="shared" si="82"/>
        <v>0000</v>
      </c>
      <c r="S185" t="str">
        <f t="shared" si="83"/>
        <v>0</v>
      </c>
    </row>
    <row r="186" spans="1:22" ht="13.5" hidden="1" customHeight="1">
      <c r="A186" s="3" t="s">
        <v>332</v>
      </c>
      <c r="B186" s="2" t="s">
        <v>61</v>
      </c>
      <c r="C186" s="2" t="s">
        <v>337</v>
      </c>
      <c r="D186" s="4">
        <f t="shared" si="78"/>
        <v>16</v>
      </c>
      <c r="E186" s="4" t="str">
        <f t="shared" si="79"/>
        <v>1000001w</v>
      </c>
      <c r="F186" s="4" t="str">
        <f>LEFT(E186,7)</f>
        <v>1000001</v>
      </c>
      <c r="G186" s="4" t="str">
        <f>TEXT(BIN2HEX(F186&amp;"0"),"00")&amp;" "&amp;TEXT(BIN2HEX(F186&amp;"1"),"00")</f>
        <v>82 83</v>
      </c>
      <c r="H186" s="2" t="s">
        <v>595</v>
      </c>
      <c r="I186" s="2" t="s">
        <v>334</v>
      </c>
      <c r="M186" t="e">
        <f t="shared" si="80"/>
        <v>#NUM!</v>
      </c>
      <c r="N186" t="str">
        <f t="shared" si="109"/>
        <v>1000001</v>
      </c>
      <c r="O186" t="str">
        <f t="shared" si="110"/>
        <v>41</v>
      </c>
      <c r="P186" t="str">
        <f t="shared" si="111"/>
        <v>1000001</v>
      </c>
      <c r="Q186">
        <f t="shared" si="81"/>
        <v>7</v>
      </c>
      <c r="R186" t="str">
        <f t="shared" si="82"/>
        <v>1000</v>
      </c>
      <c r="S186" t="str">
        <f t="shared" si="83"/>
        <v>8</v>
      </c>
      <c r="T186" t="str">
        <f t="shared" ref="T186:T189" si="112">BIN2HEX(RIGHT(P186,LEN(P186)-4))</f>
        <v>1</v>
      </c>
      <c r="U186" t="str">
        <f t="shared" ref="U186:U189" si="113">BIN2HEX(MID(C186,11,3))</f>
        <v>1</v>
      </c>
      <c r="V186" t="str">
        <f t="shared" ref="V186:V189" si="114">BIN2HEX(MID(P186,5,3))</f>
        <v>1</v>
      </c>
    </row>
    <row r="187" spans="1:22" ht="13.5" hidden="1" customHeight="1">
      <c r="A187" s="3" t="s">
        <v>332</v>
      </c>
      <c r="B187" s="2" t="s">
        <v>63</v>
      </c>
      <c r="C187" s="2" t="s">
        <v>337</v>
      </c>
      <c r="D187" s="4">
        <f t="shared" si="78"/>
        <v>16</v>
      </c>
      <c r="E187" s="4" t="str">
        <f t="shared" si="79"/>
        <v>1000001w</v>
      </c>
      <c r="F187" s="4" t="str">
        <f>LEFT(E187,7)</f>
        <v>1000001</v>
      </c>
      <c r="G187" s="4" t="str">
        <f>TEXT(BIN2HEX(F187&amp;"0"),"00")&amp;" "&amp;TEXT(BIN2HEX(F187&amp;"1"),"00")</f>
        <v>82 83</v>
      </c>
      <c r="H187" s="2" t="s">
        <v>595</v>
      </c>
      <c r="I187" s="2" t="s">
        <v>334</v>
      </c>
      <c r="M187" t="e">
        <f t="shared" si="80"/>
        <v>#NUM!</v>
      </c>
      <c r="N187" t="str">
        <f t="shared" si="109"/>
        <v>1000001</v>
      </c>
      <c r="O187" t="str">
        <f t="shared" si="110"/>
        <v>41</v>
      </c>
      <c r="P187" t="str">
        <f t="shared" si="111"/>
        <v>1000001</v>
      </c>
      <c r="Q187">
        <f t="shared" si="81"/>
        <v>7</v>
      </c>
      <c r="R187" t="str">
        <f t="shared" si="82"/>
        <v>1000</v>
      </c>
      <c r="S187" t="str">
        <f t="shared" si="83"/>
        <v>8</v>
      </c>
      <c r="T187" t="str">
        <f t="shared" si="112"/>
        <v>1</v>
      </c>
      <c r="U187" t="str">
        <f t="shared" si="113"/>
        <v>1</v>
      </c>
      <c r="V187" t="str">
        <f t="shared" si="114"/>
        <v>1</v>
      </c>
    </row>
    <row r="188" spans="1:22" ht="13.5" hidden="1" customHeight="1">
      <c r="A188" s="3" t="s">
        <v>332</v>
      </c>
      <c r="B188" s="2" t="s">
        <v>64</v>
      </c>
      <c r="C188" s="2" t="s">
        <v>338</v>
      </c>
      <c r="D188" s="4">
        <f t="shared" si="78"/>
        <v>16</v>
      </c>
      <c r="E188" s="4" t="str">
        <f t="shared" si="79"/>
        <v>1000000w</v>
      </c>
      <c r="F188" s="4" t="str">
        <f>LEFT(E188,7)</f>
        <v>1000000</v>
      </c>
      <c r="G188" s="4" t="str">
        <f>TEXT(BIN2HEX(F188&amp;"0"),"00")&amp;" "&amp;TEXT(BIN2HEX(F188&amp;"1"),"00")</f>
        <v>80 81</v>
      </c>
      <c r="H188" s="2" t="s">
        <v>595</v>
      </c>
      <c r="I188" s="2" t="s">
        <v>334</v>
      </c>
      <c r="M188" t="e">
        <f t="shared" si="80"/>
        <v>#NUM!</v>
      </c>
      <c r="N188" t="str">
        <f t="shared" si="109"/>
        <v>1000000</v>
      </c>
      <c r="O188" t="str">
        <f t="shared" si="110"/>
        <v>40</v>
      </c>
      <c r="P188" t="str">
        <f t="shared" si="111"/>
        <v>1000000</v>
      </c>
      <c r="Q188">
        <f t="shared" si="81"/>
        <v>7</v>
      </c>
      <c r="R188" t="str">
        <f t="shared" si="82"/>
        <v>1000</v>
      </c>
      <c r="S188" t="str">
        <f t="shared" si="83"/>
        <v>8</v>
      </c>
      <c r="T188" t="str">
        <f t="shared" si="112"/>
        <v>0</v>
      </c>
      <c r="U188" t="str">
        <f t="shared" si="113"/>
        <v>1</v>
      </c>
      <c r="V188" t="str">
        <f t="shared" si="114"/>
        <v>0</v>
      </c>
    </row>
    <row r="189" spans="1:22" ht="13.5" hidden="1" customHeight="1">
      <c r="A189" s="3" t="s">
        <v>332</v>
      </c>
      <c r="B189" s="2" t="s">
        <v>66</v>
      </c>
      <c r="C189" s="2" t="s">
        <v>338</v>
      </c>
      <c r="D189" s="4">
        <f t="shared" si="78"/>
        <v>16</v>
      </c>
      <c r="E189" s="4" t="str">
        <f t="shared" si="79"/>
        <v>1000000w</v>
      </c>
      <c r="F189" s="4" t="str">
        <f>LEFT(E189,7)</f>
        <v>1000000</v>
      </c>
      <c r="G189" s="4" t="str">
        <f>TEXT(BIN2HEX(F189&amp;"0"),"00")&amp;" "&amp;TEXT(BIN2HEX(F189&amp;"1"),"00")</f>
        <v>80 81</v>
      </c>
      <c r="H189" s="2" t="s">
        <v>595</v>
      </c>
      <c r="I189" s="2" t="s">
        <v>334</v>
      </c>
      <c r="M189" t="e">
        <f t="shared" si="80"/>
        <v>#NUM!</v>
      </c>
      <c r="N189" t="str">
        <f t="shared" si="109"/>
        <v>1000000</v>
      </c>
      <c r="O189" t="str">
        <f t="shared" si="110"/>
        <v>40</v>
      </c>
      <c r="P189" t="str">
        <f t="shared" si="111"/>
        <v>1000000</v>
      </c>
      <c r="Q189">
        <f t="shared" si="81"/>
        <v>7</v>
      </c>
      <c r="R189" t="str">
        <f t="shared" si="82"/>
        <v>1000</v>
      </c>
      <c r="S189" t="str">
        <f t="shared" si="83"/>
        <v>8</v>
      </c>
      <c r="T189" t="str">
        <f t="shared" si="112"/>
        <v>0</v>
      </c>
      <c r="U189" t="str">
        <f t="shared" si="113"/>
        <v>1</v>
      </c>
      <c r="V189" t="str">
        <f t="shared" si="114"/>
        <v>0</v>
      </c>
    </row>
    <row r="190" spans="1:22" ht="13.5" hidden="1" customHeight="1">
      <c r="A190" s="2" t="s">
        <v>339</v>
      </c>
      <c r="B190" s="2" t="s">
        <v>340</v>
      </c>
      <c r="C190" s="2" t="s">
        <v>341</v>
      </c>
      <c r="D190" s="4">
        <f t="shared" si="78"/>
        <v>8</v>
      </c>
      <c r="E190" s="4" t="str">
        <f t="shared" si="79"/>
        <v>1110011w</v>
      </c>
      <c r="F190" s="4" t="str">
        <f>LEFT(C190,7)</f>
        <v>1110011</v>
      </c>
      <c r="G190" s="4" t="str">
        <f>TEXT(BIN2HEX(F190&amp;"0"),"00") &amp; " "&amp;TEXT(BIN2HEX(F190&amp;"1"),"00")</f>
        <v>E6 E7</v>
      </c>
      <c r="H190" s="2" t="s">
        <v>595</v>
      </c>
      <c r="I190" s="2" t="s">
        <v>342</v>
      </c>
      <c r="J190" t="e">
        <f>VLOOKUP(G190,Sheet3!E:F,2,0)</f>
        <v>#N/A</v>
      </c>
      <c r="M190" t="e">
        <f t="shared" si="80"/>
        <v>#NUM!</v>
      </c>
      <c r="N190" t="str">
        <f t="shared" si="109"/>
        <v>1110011</v>
      </c>
      <c r="O190" t="str">
        <f t="shared" si="110"/>
        <v>73</v>
      </c>
      <c r="P190" t="str">
        <f t="shared" si="111"/>
        <v>1110011</v>
      </c>
      <c r="Q190">
        <f t="shared" si="81"/>
        <v>7</v>
      </c>
      <c r="R190" t="str">
        <f t="shared" si="82"/>
        <v>1110</v>
      </c>
      <c r="S190" t="str">
        <f t="shared" si="83"/>
        <v>E</v>
      </c>
    </row>
    <row r="191" spans="1:22" ht="13.5" hidden="1" customHeight="1">
      <c r="A191" s="3" t="s">
        <v>339</v>
      </c>
      <c r="B191" s="2" t="s">
        <v>343</v>
      </c>
      <c r="C191" s="2" t="s">
        <v>344</v>
      </c>
      <c r="D191" s="4">
        <f t="shared" si="78"/>
        <v>8</v>
      </c>
      <c r="E191" s="4" t="str">
        <f t="shared" si="79"/>
        <v>1110111w</v>
      </c>
      <c r="F191" s="4" t="str">
        <f>LEFT(E191,7)</f>
        <v>1110111</v>
      </c>
      <c r="G191" s="4" t="str">
        <f>TEXT(BIN2HEX(F191&amp;"0"),"00")&amp;" "&amp;TEXT(BIN2HEX(F191&amp;"1"),"00")</f>
        <v>EE EF</v>
      </c>
      <c r="H191" s="2" t="s">
        <v>595</v>
      </c>
      <c r="I191" s="2" t="s">
        <v>342</v>
      </c>
      <c r="J191" t="e">
        <f>VLOOKUP(G191,Sheet3!E:F,2,0)</f>
        <v>#N/A</v>
      </c>
      <c r="M191" t="e">
        <f t="shared" si="80"/>
        <v>#NUM!</v>
      </c>
      <c r="N191" t="str">
        <f t="shared" si="109"/>
        <v>1110111</v>
      </c>
      <c r="O191" t="str">
        <f t="shared" si="110"/>
        <v>77</v>
      </c>
      <c r="P191" t="str">
        <f t="shared" si="111"/>
        <v>1110111</v>
      </c>
      <c r="Q191">
        <f t="shared" si="81"/>
        <v>7</v>
      </c>
      <c r="R191" t="str">
        <f t="shared" si="82"/>
        <v>1110</v>
      </c>
      <c r="S191" t="str">
        <f t="shared" si="83"/>
        <v>E</v>
      </c>
    </row>
    <row r="192" spans="1:22" ht="13.5" hidden="1" customHeight="1">
      <c r="A192" s="2" t="s">
        <v>345</v>
      </c>
      <c r="B192" s="2" t="s">
        <v>42</v>
      </c>
      <c r="C192" s="2" t="s">
        <v>634</v>
      </c>
      <c r="D192" s="4">
        <f t="shared" si="78"/>
        <v>8</v>
      </c>
      <c r="E192" s="4" t="str">
        <f t="shared" si="79"/>
        <v>01101110</v>
      </c>
      <c r="F192" s="4"/>
      <c r="G192" s="8" t="str">
        <f>TEXT(BIN2HEX(C192),"00")</f>
        <v>6E</v>
      </c>
      <c r="H192" s="3" t="s">
        <v>602</v>
      </c>
      <c r="I192" s="3" t="s">
        <v>346</v>
      </c>
      <c r="J192" s="7" t="str">
        <f>VLOOKUP(G192,Sheet3!E:F,2,0)</f>
        <v>outsb</v>
      </c>
      <c r="M192" t="str">
        <f t="shared" si="80"/>
        <v>6E</v>
      </c>
      <c r="P192" s="5" t="str">
        <f t="shared" ref="P192:P194" si="115">C192</f>
        <v>01101110</v>
      </c>
      <c r="Q192">
        <f t="shared" si="81"/>
        <v>8</v>
      </c>
      <c r="R192" t="str">
        <f t="shared" si="82"/>
        <v>0110</v>
      </c>
      <c r="S192" t="str">
        <f t="shared" si="83"/>
        <v>6</v>
      </c>
    </row>
    <row r="193" spans="1:22" ht="13.5" hidden="1" customHeight="1">
      <c r="A193" s="2" t="s">
        <v>347</v>
      </c>
      <c r="B193" s="2" t="s">
        <v>42</v>
      </c>
      <c r="C193" s="2" t="s">
        <v>695</v>
      </c>
      <c r="D193" s="4">
        <f t="shared" si="78"/>
        <v>8</v>
      </c>
      <c r="E193" s="4" t="str">
        <f t="shared" si="79"/>
        <v>01101111</v>
      </c>
      <c r="F193" s="4"/>
      <c r="G193" s="8" t="str">
        <f>TEXT(BIN2HEX(C193),"00")</f>
        <v>6F</v>
      </c>
      <c r="H193" s="3" t="s">
        <v>602</v>
      </c>
      <c r="I193" s="3" t="s">
        <v>348</v>
      </c>
      <c r="J193" s="7" t="str">
        <f>VLOOKUP(G193,Sheet3!E:F,2,0)</f>
        <v>outsw</v>
      </c>
      <c r="M193" t="str">
        <f t="shared" si="80"/>
        <v>6F</v>
      </c>
      <c r="P193" s="5" t="str">
        <f t="shared" si="115"/>
        <v>01101111</v>
      </c>
      <c r="Q193">
        <f t="shared" si="81"/>
        <v>8</v>
      </c>
      <c r="R193" t="str">
        <f t="shared" si="82"/>
        <v>0110</v>
      </c>
      <c r="S193" t="str">
        <f t="shared" si="83"/>
        <v>6</v>
      </c>
    </row>
    <row r="194" spans="1:22" ht="13.5" hidden="1" customHeight="1">
      <c r="A194" s="2" t="s">
        <v>349</v>
      </c>
      <c r="B194" s="2" t="s">
        <v>42</v>
      </c>
      <c r="C194" s="2" t="s">
        <v>635</v>
      </c>
      <c r="D194" s="4">
        <f t="shared" ref="D194:D257" si="116">LENB(C194)</f>
        <v>8</v>
      </c>
      <c r="E194" s="4" t="str">
        <f t="shared" ref="E194:E257" si="117">LEFT(C194,8)</f>
        <v>01101111</v>
      </c>
      <c r="F194" s="4"/>
      <c r="G194" s="8" t="str">
        <f>TEXT(BIN2HEX(C194),"00")</f>
        <v>6F</v>
      </c>
      <c r="H194" s="3" t="s">
        <v>603</v>
      </c>
      <c r="I194" s="3" t="s">
        <v>350</v>
      </c>
      <c r="J194" s="7" t="str">
        <f>VLOOKUP(G194,Sheet3!E:F,2,0)</f>
        <v>outsw</v>
      </c>
      <c r="M194" t="str">
        <f t="shared" si="80"/>
        <v>6F</v>
      </c>
      <c r="P194" s="5" t="str">
        <f t="shared" si="115"/>
        <v>01101111</v>
      </c>
      <c r="Q194">
        <f t="shared" si="81"/>
        <v>8</v>
      </c>
      <c r="R194" t="str">
        <f t="shared" si="82"/>
        <v>0110</v>
      </c>
      <c r="S194" t="str">
        <f t="shared" si="83"/>
        <v>6</v>
      </c>
    </row>
    <row r="195" spans="1:22" ht="13.5" hidden="1" customHeight="1">
      <c r="A195" s="2" t="s">
        <v>1211</v>
      </c>
      <c r="B195" s="2" t="s">
        <v>30</v>
      </c>
      <c r="C195" s="2" t="s">
        <v>352</v>
      </c>
      <c r="D195" s="4">
        <f t="shared" si="116"/>
        <v>8</v>
      </c>
      <c r="E195" s="4" t="str">
        <f t="shared" si="117"/>
        <v>01011rrr</v>
      </c>
      <c r="F195" s="4" t="str">
        <f>LEFT(C195,5)</f>
        <v>01011</v>
      </c>
      <c r="G195" s="4" t="str">
        <f>TEXT(BIN2HEX(F195&amp;"000"),"00")&amp;"-"&amp;TEXT(BIN2HEX(F195&amp;"111"),"00")</f>
        <v>58-5F</v>
      </c>
      <c r="H195" s="2" t="s">
        <v>595</v>
      </c>
      <c r="I195" s="2" t="s">
        <v>353</v>
      </c>
      <c r="J195" t="e">
        <f>VLOOKUP(G195,Sheet3!E:F,2,0)</f>
        <v>#N/A</v>
      </c>
      <c r="M195" s="12" t="e">
        <f t="shared" ref="M195:M258" si="118">BIN2HEX(C195)</f>
        <v>#NUM!</v>
      </c>
      <c r="N195" s="12" t="str">
        <f>LEFT(C195,FIND("r",C195)-1)</f>
        <v>01011</v>
      </c>
      <c r="O195" s="12" t="str">
        <f t="shared" ref="O195" si="119">BIN2HEX(N195)</f>
        <v>B</v>
      </c>
      <c r="P195" t="str">
        <f t="shared" ref="P195:P198" si="120">N195</f>
        <v>01011</v>
      </c>
      <c r="Q195">
        <f t="shared" ref="Q195:Q258" si="121">LENB(P195)</f>
        <v>5</v>
      </c>
      <c r="R195" t="str">
        <f t="shared" ref="R195:R258" si="122">LEFT(P195,4)</f>
        <v>0101</v>
      </c>
      <c r="S195" t="str">
        <f t="shared" ref="S195:S258" si="123">BIN2HEX(R195)</f>
        <v>5</v>
      </c>
    </row>
    <row r="196" spans="1:22" ht="13.5" hidden="1" customHeight="1">
      <c r="A196" s="3" t="s">
        <v>351</v>
      </c>
      <c r="B196" s="2" t="s">
        <v>354</v>
      </c>
      <c r="C196" s="2" t="s">
        <v>355</v>
      </c>
      <c r="D196" s="4">
        <f t="shared" si="116"/>
        <v>16</v>
      </c>
      <c r="E196" s="4" t="str">
        <f t="shared" si="117"/>
        <v>10001111</v>
      </c>
      <c r="F196" s="4"/>
      <c r="G196" s="4" t="str">
        <f>TEXT(BIN2HEX(E196),"00")</f>
        <v>8F</v>
      </c>
      <c r="H196" s="2" t="s">
        <v>595</v>
      </c>
      <c r="I196" s="2" t="s">
        <v>353</v>
      </c>
      <c r="M196" t="e">
        <f t="shared" si="118"/>
        <v>#NUM!</v>
      </c>
      <c r="N196" t="str">
        <f t="shared" ref="N195:N198" si="124">LEFT(C196,FIND("o",C196)-1)</f>
        <v>10001111</v>
      </c>
      <c r="O196" t="str">
        <f t="shared" ref="O196:O198" si="125">BIN2HEX(N196)</f>
        <v>8F</v>
      </c>
      <c r="P196" t="str">
        <f t="shared" si="120"/>
        <v>10001111</v>
      </c>
      <c r="Q196">
        <f t="shared" si="121"/>
        <v>8</v>
      </c>
      <c r="R196" t="str">
        <f t="shared" si="122"/>
        <v>1000</v>
      </c>
      <c r="S196" t="str">
        <f t="shared" si="123"/>
        <v>8</v>
      </c>
      <c r="T196" s="13" t="str">
        <f>BIN2HEX(RIGHT(P196,LEN(P196)-4))</f>
        <v>F</v>
      </c>
      <c r="U196" s="13" t="str">
        <f>BIN2HEX(MID(C196,11,3))</f>
        <v>0</v>
      </c>
      <c r="V196" t="str">
        <f>BIN2HEX(MID(P196,5,3))</f>
        <v>7</v>
      </c>
    </row>
    <row r="197" spans="1:22" hidden="1">
      <c r="A197" s="3" t="s">
        <v>351</v>
      </c>
      <c r="B197" s="2" t="s">
        <v>356</v>
      </c>
      <c r="C197" s="2" t="s">
        <v>357</v>
      </c>
      <c r="D197" s="4">
        <f t="shared" si="116"/>
        <v>8</v>
      </c>
      <c r="E197" s="4" t="str">
        <f t="shared" si="117"/>
        <v>00sss111</v>
      </c>
      <c r="F197" s="4"/>
      <c r="G197" s="4" t="str">
        <f>"0"&amp;BIN2HEX("00000111")&amp;"_"&amp;BIN2HEX("00111111")</f>
        <v>07_3F</v>
      </c>
      <c r="H197" s="2" t="s">
        <v>595</v>
      </c>
      <c r="I197" s="2" t="s">
        <v>353</v>
      </c>
      <c r="J197" t="e">
        <f>VLOOKUP(G197,Sheet3!E:F,2,0)</f>
        <v>#N/A</v>
      </c>
      <c r="M197" s="12" t="e">
        <f t="shared" si="118"/>
        <v>#NUM!</v>
      </c>
      <c r="N197" s="12" t="str">
        <f t="shared" ref="N197:N198" si="126">LEFT(C197,FIND("s",C197)-1)</f>
        <v>00</v>
      </c>
      <c r="O197" s="12" t="str">
        <f t="shared" si="125"/>
        <v>0</v>
      </c>
      <c r="P197" s="14" t="str">
        <f t="shared" si="120"/>
        <v>00</v>
      </c>
      <c r="Q197" s="14">
        <f t="shared" si="121"/>
        <v>2</v>
      </c>
      <c r="R197" t="str">
        <f t="shared" si="122"/>
        <v>00</v>
      </c>
      <c r="S197" t="str">
        <f t="shared" si="123"/>
        <v>0</v>
      </c>
    </row>
    <row r="198" spans="1:22" ht="13.5" hidden="1" customHeight="1">
      <c r="A198" s="3" t="s">
        <v>351</v>
      </c>
      <c r="B198" s="2" t="s">
        <v>358</v>
      </c>
      <c r="C198" s="2" t="s">
        <v>359</v>
      </c>
      <c r="D198" s="4">
        <f t="shared" si="116"/>
        <v>16</v>
      </c>
      <c r="E198" s="4" t="str">
        <f t="shared" si="117"/>
        <v>00001111</v>
      </c>
      <c r="F198" s="4"/>
      <c r="G198" s="4" t="str">
        <f>"0"&amp;BIN2HEX(E198)</f>
        <v>0F</v>
      </c>
      <c r="H198" s="2" t="s">
        <v>603</v>
      </c>
      <c r="I198" s="2" t="s">
        <v>353</v>
      </c>
      <c r="M198" s="12" t="e">
        <f t="shared" si="118"/>
        <v>#NUM!</v>
      </c>
      <c r="N198" s="12" t="str">
        <f t="shared" si="126"/>
        <v>0000111110</v>
      </c>
      <c r="O198" s="12" t="str">
        <f t="shared" si="125"/>
        <v>3E</v>
      </c>
      <c r="P198" t="str">
        <f t="shared" si="120"/>
        <v>0000111110</v>
      </c>
      <c r="Q198">
        <f t="shared" si="121"/>
        <v>10</v>
      </c>
      <c r="R198" t="str">
        <f t="shared" si="122"/>
        <v>0000</v>
      </c>
      <c r="S198" t="str">
        <f t="shared" si="123"/>
        <v>0</v>
      </c>
    </row>
    <row r="199" spans="1:22" ht="13.5" hidden="1" customHeight="1">
      <c r="A199" s="2" t="s">
        <v>360</v>
      </c>
      <c r="B199" s="2" t="s">
        <v>42</v>
      </c>
      <c r="C199" s="2" t="s">
        <v>694</v>
      </c>
      <c r="D199" s="4">
        <f t="shared" si="116"/>
        <v>8</v>
      </c>
      <c r="E199" s="4" t="str">
        <f t="shared" si="117"/>
        <v>01100001</v>
      </c>
      <c r="F199" s="4"/>
      <c r="G199" s="8" t="str">
        <f>TEXT(BIN2HEX(C199),"00")</f>
        <v>61</v>
      </c>
      <c r="H199" s="3" t="s">
        <v>602</v>
      </c>
      <c r="I199" s="3" t="s">
        <v>361</v>
      </c>
      <c r="J199" s="7" t="str">
        <f>VLOOKUP(G199,Sheet3!E:F,2,0)</f>
        <v>popaw</v>
      </c>
      <c r="M199" t="str">
        <f t="shared" si="118"/>
        <v>61</v>
      </c>
      <c r="P199" s="5" t="str">
        <f t="shared" ref="P199:P202" si="127">C199</f>
        <v>01100001</v>
      </c>
      <c r="Q199">
        <f t="shared" si="121"/>
        <v>8</v>
      </c>
      <c r="R199" t="str">
        <f t="shared" si="122"/>
        <v>0110</v>
      </c>
      <c r="S199" t="str">
        <f t="shared" si="123"/>
        <v>6</v>
      </c>
    </row>
    <row r="200" spans="1:22" ht="13.5" hidden="1" customHeight="1">
      <c r="A200" s="2" t="s">
        <v>362</v>
      </c>
      <c r="B200" s="2" t="s">
        <v>42</v>
      </c>
      <c r="C200" s="2" t="s">
        <v>636</v>
      </c>
      <c r="D200" s="4">
        <f t="shared" si="116"/>
        <v>8</v>
      </c>
      <c r="E200" s="4" t="str">
        <f t="shared" si="117"/>
        <v>01100001</v>
      </c>
      <c r="F200" s="4"/>
      <c r="G200" s="8" t="str">
        <f>TEXT(BIN2HEX(C200),"00")</f>
        <v>61</v>
      </c>
      <c r="H200" s="3" t="s">
        <v>603</v>
      </c>
      <c r="I200" s="3" t="s">
        <v>363</v>
      </c>
      <c r="J200" s="7" t="str">
        <f>VLOOKUP(G200,Sheet3!E:F,2,0)</f>
        <v>popaw</v>
      </c>
      <c r="M200" t="str">
        <f t="shared" si="118"/>
        <v>61</v>
      </c>
      <c r="P200" s="5" t="str">
        <f t="shared" si="127"/>
        <v>01100001</v>
      </c>
      <c r="Q200">
        <f t="shared" si="121"/>
        <v>8</v>
      </c>
      <c r="R200" t="str">
        <f t="shared" si="122"/>
        <v>0110</v>
      </c>
      <c r="S200" t="str">
        <f t="shared" si="123"/>
        <v>6</v>
      </c>
    </row>
    <row r="201" spans="1:22" ht="13.5" hidden="1" customHeight="1">
      <c r="A201" s="2" t="s">
        <v>364</v>
      </c>
      <c r="B201" s="2" t="s">
        <v>42</v>
      </c>
      <c r="C201" s="2" t="s">
        <v>693</v>
      </c>
      <c r="D201" s="4">
        <f t="shared" si="116"/>
        <v>8</v>
      </c>
      <c r="E201" s="4" t="str">
        <f t="shared" si="117"/>
        <v>10011101</v>
      </c>
      <c r="F201" s="4"/>
      <c r="G201" s="8" t="str">
        <f>TEXT(BIN2HEX(C201),"00")</f>
        <v>9D</v>
      </c>
      <c r="H201" s="3" t="s">
        <v>595</v>
      </c>
      <c r="I201" s="3" t="s">
        <v>365</v>
      </c>
      <c r="J201" s="7" t="str">
        <f>VLOOKUP(G201,Sheet3!E:F,2,0)</f>
        <v>popfw</v>
      </c>
      <c r="K201" t="b">
        <f>EXACT(UPPER(A201),UPPER(J201))</f>
        <v>0</v>
      </c>
      <c r="M201" t="str">
        <f t="shared" si="118"/>
        <v>9D</v>
      </c>
      <c r="P201" s="5" t="str">
        <f t="shared" si="127"/>
        <v>10011101</v>
      </c>
      <c r="Q201">
        <f t="shared" si="121"/>
        <v>8</v>
      </c>
      <c r="R201" t="str">
        <f t="shared" si="122"/>
        <v>1001</v>
      </c>
      <c r="S201" t="str">
        <f t="shared" si="123"/>
        <v>9</v>
      </c>
      <c r="T201" t="str">
        <f t="shared" ref="T201:T202" si="128">BIN2HEX(RIGHT(P201,LEN(P201)-4))</f>
        <v>D</v>
      </c>
    </row>
    <row r="202" spans="1:22" ht="13.5" hidden="1" customHeight="1">
      <c r="A202" s="2" t="s">
        <v>366</v>
      </c>
      <c r="B202" s="2" t="s">
        <v>42</v>
      </c>
      <c r="C202" s="2" t="s">
        <v>637</v>
      </c>
      <c r="D202" s="4">
        <f t="shared" si="116"/>
        <v>8</v>
      </c>
      <c r="E202" s="4" t="str">
        <f t="shared" si="117"/>
        <v>10011101</v>
      </c>
      <c r="F202" s="4"/>
      <c r="G202" s="8" t="str">
        <f>TEXT(BIN2HEX(C202),"00")</f>
        <v>9D</v>
      </c>
      <c r="H202" s="3" t="s">
        <v>603</v>
      </c>
      <c r="I202" s="3" t="s">
        <v>367</v>
      </c>
      <c r="J202" s="7" t="str">
        <f>VLOOKUP(G202,Sheet3!E:F,2,0)</f>
        <v>popfw</v>
      </c>
      <c r="M202" t="str">
        <f t="shared" si="118"/>
        <v>9D</v>
      </c>
      <c r="P202" s="5" t="str">
        <f t="shared" si="127"/>
        <v>10011101</v>
      </c>
      <c r="Q202">
        <f t="shared" si="121"/>
        <v>8</v>
      </c>
      <c r="R202" t="str">
        <f t="shared" si="122"/>
        <v>1001</v>
      </c>
      <c r="S202" t="str">
        <f t="shared" si="123"/>
        <v>9</v>
      </c>
      <c r="T202" t="str">
        <f t="shared" si="128"/>
        <v>D</v>
      </c>
    </row>
    <row r="203" spans="1:22" ht="13.5" hidden="1" customHeight="1">
      <c r="A203" s="2" t="s">
        <v>1210</v>
      </c>
      <c r="B203" s="2" t="s">
        <v>30</v>
      </c>
      <c r="C203" s="2" t="s">
        <v>369</v>
      </c>
      <c r="D203" s="4">
        <f t="shared" si="116"/>
        <v>8</v>
      </c>
      <c r="E203" s="4" t="str">
        <f t="shared" si="117"/>
        <v>01010rrr</v>
      </c>
      <c r="F203" s="4" t="str">
        <f>LEFT(C203,5)</f>
        <v>01010</v>
      </c>
      <c r="G203" s="4" t="str">
        <f>TEXT(BIN2HEX(F203&amp;"000"),"00")&amp;"-"&amp;TEXT(BIN2HEX(F203&amp;"111"),"00")</f>
        <v>50-57</v>
      </c>
      <c r="H203" s="2" t="s">
        <v>595</v>
      </c>
      <c r="I203" s="2" t="s">
        <v>370</v>
      </c>
      <c r="J203" t="e">
        <f>VLOOKUP(G203,Sheet3!E:F,2,0)</f>
        <v>#N/A</v>
      </c>
      <c r="M203" s="12" t="e">
        <f t="shared" si="118"/>
        <v>#NUM!</v>
      </c>
      <c r="N203" s="12" t="str">
        <f>LEFT(C203,FIND("r",C203)-1)</f>
        <v>01010</v>
      </c>
      <c r="O203" s="12" t="str">
        <f t="shared" ref="O203" si="129">BIN2HEX(N203)</f>
        <v>A</v>
      </c>
      <c r="P203" t="str">
        <f t="shared" ref="P203:P206" si="130">N203</f>
        <v>01010</v>
      </c>
      <c r="Q203">
        <f t="shared" si="121"/>
        <v>5</v>
      </c>
      <c r="R203" t="str">
        <f t="shared" si="122"/>
        <v>0101</v>
      </c>
      <c r="S203" t="str">
        <f t="shared" si="123"/>
        <v>5</v>
      </c>
    </row>
    <row r="204" spans="1:22" ht="13.5" hidden="1" customHeight="1">
      <c r="A204" s="3" t="s">
        <v>368</v>
      </c>
      <c r="B204" s="2" t="s">
        <v>354</v>
      </c>
      <c r="C204" s="2" t="s">
        <v>371</v>
      </c>
      <c r="D204" s="4">
        <f t="shared" si="116"/>
        <v>16</v>
      </c>
      <c r="E204" s="4" t="str">
        <f t="shared" si="117"/>
        <v>11111111</v>
      </c>
      <c r="F204" s="4"/>
      <c r="G204" s="4" t="str">
        <f>TEXT(BIN2HEX(E204),"00")</f>
        <v>FF</v>
      </c>
      <c r="H204" s="2" t="s">
        <v>595</v>
      </c>
      <c r="I204" s="2" t="s">
        <v>370</v>
      </c>
      <c r="M204" t="e">
        <f t="shared" si="118"/>
        <v>#NUM!</v>
      </c>
      <c r="N204" t="str">
        <f t="shared" ref="N203:N206" si="131">LEFT(C204,FIND("o",C204)-1)</f>
        <v>11111111</v>
      </c>
      <c r="O204" t="str">
        <f t="shared" ref="O204:O206" si="132">BIN2HEX(N204)</f>
        <v>FF</v>
      </c>
      <c r="P204" t="str">
        <f t="shared" si="130"/>
        <v>11111111</v>
      </c>
      <c r="Q204">
        <f t="shared" si="121"/>
        <v>8</v>
      </c>
      <c r="R204" t="str">
        <f t="shared" si="122"/>
        <v>1111</v>
      </c>
      <c r="S204" t="str">
        <f t="shared" si="123"/>
        <v>F</v>
      </c>
    </row>
    <row r="205" spans="1:22" hidden="1">
      <c r="A205" s="3" t="s">
        <v>368</v>
      </c>
      <c r="B205" s="2" t="s">
        <v>356</v>
      </c>
      <c r="C205" s="2" t="s">
        <v>372</v>
      </c>
      <c r="D205" s="4">
        <f t="shared" si="116"/>
        <v>8</v>
      </c>
      <c r="E205" s="4" t="str">
        <f t="shared" si="117"/>
        <v>00sss110</v>
      </c>
      <c r="F205" s="4"/>
      <c r="G205" s="4" t="str">
        <f>"0"&amp;BIN2HEX("00000110")&amp;"_"&amp;BIN2HEX("00111110")</f>
        <v>06_3E</v>
      </c>
      <c r="H205" s="2" t="s">
        <v>595</v>
      </c>
      <c r="I205" s="2" t="s">
        <v>370</v>
      </c>
      <c r="J205" t="e">
        <f>VLOOKUP(G205,Sheet3!E:F,2,0)</f>
        <v>#N/A</v>
      </c>
      <c r="M205" s="12" t="e">
        <f t="shared" si="118"/>
        <v>#NUM!</v>
      </c>
      <c r="N205" s="12" t="str">
        <f t="shared" ref="N205:N206" si="133">LEFT(C205,FIND("s",C205)-1)</f>
        <v>00</v>
      </c>
      <c r="O205" s="12" t="str">
        <f t="shared" si="132"/>
        <v>0</v>
      </c>
      <c r="P205" s="14" t="str">
        <f t="shared" si="130"/>
        <v>00</v>
      </c>
      <c r="Q205" s="14">
        <f t="shared" si="121"/>
        <v>2</v>
      </c>
      <c r="R205" t="str">
        <f t="shared" si="122"/>
        <v>00</v>
      </c>
      <c r="S205" t="str">
        <f t="shared" si="123"/>
        <v>0</v>
      </c>
    </row>
    <row r="206" spans="1:22" ht="13.5" hidden="1" customHeight="1">
      <c r="A206" s="3" t="s">
        <v>368</v>
      </c>
      <c r="B206" s="2" t="s">
        <v>358</v>
      </c>
      <c r="C206" s="2" t="s">
        <v>373</v>
      </c>
      <c r="D206" s="4">
        <f t="shared" si="116"/>
        <v>16</v>
      </c>
      <c r="E206" s="4" t="str">
        <f t="shared" si="117"/>
        <v>00001111</v>
      </c>
      <c r="F206" s="4"/>
      <c r="G206" s="4" t="str">
        <f>"0"&amp;BIN2HEX(E206)</f>
        <v>0F</v>
      </c>
      <c r="H206" s="2" t="s">
        <v>603</v>
      </c>
      <c r="I206" s="2" t="s">
        <v>370</v>
      </c>
      <c r="M206" s="12" t="e">
        <f t="shared" si="118"/>
        <v>#NUM!</v>
      </c>
      <c r="N206" s="12" t="str">
        <f t="shared" si="133"/>
        <v>0000111110</v>
      </c>
      <c r="O206" s="12" t="str">
        <f t="shared" si="132"/>
        <v>3E</v>
      </c>
      <c r="P206" t="str">
        <f t="shared" si="130"/>
        <v>0000111110</v>
      </c>
      <c r="Q206">
        <f t="shared" si="121"/>
        <v>10</v>
      </c>
      <c r="R206" t="str">
        <f t="shared" si="122"/>
        <v>0000</v>
      </c>
      <c r="S206" t="str">
        <f t="shared" si="123"/>
        <v>0</v>
      </c>
    </row>
    <row r="207" spans="1:22" ht="13.5" hidden="1" customHeight="1">
      <c r="A207" s="3" t="s">
        <v>368</v>
      </c>
      <c r="B207" s="2" t="s">
        <v>45</v>
      </c>
      <c r="C207" s="2" t="s">
        <v>638</v>
      </c>
      <c r="D207" s="4">
        <f t="shared" si="116"/>
        <v>8</v>
      </c>
      <c r="E207" s="4" t="str">
        <f t="shared" si="117"/>
        <v>01101010</v>
      </c>
      <c r="F207" s="4"/>
      <c r="G207" s="4" t="str">
        <f t="shared" ref="G207:G214" si="134">TEXT(BIN2HEX(C207),"00")</f>
        <v>6A</v>
      </c>
      <c r="H207" s="2" t="s">
        <v>602</v>
      </c>
      <c r="I207" s="2" t="s">
        <v>370</v>
      </c>
      <c r="J207" t="e">
        <f>VLOOKUP(G207,Sheet3!E:F,2,0)</f>
        <v>#N/A</v>
      </c>
      <c r="M207" t="str">
        <f t="shared" si="118"/>
        <v>6A</v>
      </c>
      <c r="P207" s="5" t="str">
        <f t="shared" ref="P207:P214" si="135">C207</f>
        <v>01101010</v>
      </c>
      <c r="Q207">
        <f t="shared" si="121"/>
        <v>8</v>
      </c>
      <c r="R207" t="str">
        <f t="shared" si="122"/>
        <v>0110</v>
      </c>
      <c r="S207" t="str">
        <f t="shared" si="123"/>
        <v>6</v>
      </c>
    </row>
    <row r="208" spans="1:22" ht="13.5" hidden="1" customHeight="1">
      <c r="A208" s="3" t="s">
        <v>368</v>
      </c>
      <c r="B208" s="2" t="s">
        <v>374</v>
      </c>
      <c r="C208" s="2" t="s">
        <v>639</v>
      </c>
      <c r="D208" s="4">
        <f t="shared" si="116"/>
        <v>8</v>
      </c>
      <c r="E208" s="4" t="str">
        <f t="shared" si="117"/>
        <v>01101000</v>
      </c>
      <c r="F208" s="4"/>
      <c r="G208" s="4" t="str">
        <f t="shared" si="134"/>
        <v>68</v>
      </c>
      <c r="H208" s="2" t="s">
        <v>602</v>
      </c>
      <c r="I208" s="2" t="s">
        <v>370</v>
      </c>
      <c r="J208" t="e">
        <f>VLOOKUP(G208,Sheet3!E:F,2,0)</f>
        <v>#N/A</v>
      </c>
      <c r="M208" t="str">
        <f t="shared" si="118"/>
        <v>68</v>
      </c>
      <c r="P208" s="5" t="str">
        <f t="shared" si="135"/>
        <v>01101000</v>
      </c>
      <c r="Q208">
        <f t="shared" si="121"/>
        <v>8</v>
      </c>
      <c r="R208" t="str">
        <f t="shared" si="122"/>
        <v>0110</v>
      </c>
      <c r="S208" t="str">
        <f t="shared" si="123"/>
        <v>6</v>
      </c>
    </row>
    <row r="209" spans="1:20" ht="13.5" hidden="1" customHeight="1">
      <c r="A209" s="2" t="s">
        <v>375</v>
      </c>
      <c r="B209" s="2" t="s">
        <v>376</v>
      </c>
      <c r="C209" s="2" t="s">
        <v>692</v>
      </c>
      <c r="D209" s="4">
        <f t="shared" si="116"/>
        <v>8</v>
      </c>
      <c r="E209" s="4" t="str">
        <f t="shared" si="117"/>
        <v>01101000</v>
      </c>
      <c r="F209" s="4"/>
      <c r="G209" s="4" t="str">
        <f t="shared" si="134"/>
        <v>68</v>
      </c>
      <c r="H209" s="2" t="s">
        <v>601</v>
      </c>
      <c r="I209" s="2" t="s">
        <v>377</v>
      </c>
      <c r="J209" t="e">
        <f>VLOOKUP(G209,Sheet3!E:F,2,0)</f>
        <v>#N/A</v>
      </c>
      <c r="M209" t="str">
        <f t="shared" si="118"/>
        <v>68</v>
      </c>
      <c r="P209" s="5" t="str">
        <f t="shared" si="135"/>
        <v>01101000</v>
      </c>
      <c r="Q209">
        <f t="shared" si="121"/>
        <v>8</v>
      </c>
      <c r="R209" t="str">
        <f t="shared" si="122"/>
        <v>0110</v>
      </c>
      <c r="S209" t="str">
        <f t="shared" si="123"/>
        <v>6</v>
      </c>
    </row>
    <row r="210" spans="1:20" ht="13.5" hidden="1" customHeight="1">
      <c r="A210" s="2" t="s">
        <v>378</v>
      </c>
      <c r="B210" s="2" t="s">
        <v>379</v>
      </c>
      <c r="C210" s="2" t="s">
        <v>639</v>
      </c>
      <c r="D210" s="4">
        <f t="shared" si="116"/>
        <v>8</v>
      </c>
      <c r="E210" s="4" t="str">
        <f t="shared" si="117"/>
        <v>01101000</v>
      </c>
      <c r="F210" s="4"/>
      <c r="G210" s="4" t="str">
        <f t="shared" si="134"/>
        <v>68</v>
      </c>
      <c r="H210" s="2" t="s">
        <v>603</v>
      </c>
      <c r="I210" s="2" t="s">
        <v>380</v>
      </c>
      <c r="J210" t="e">
        <f>VLOOKUP(G210,Sheet3!E:F,2,0)</f>
        <v>#N/A</v>
      </c>
      <c r="M210" t="str">
        <f t="shared" si="118"/>
        <v>68</v>
      </c>
      <c r="P210" s="5" t="str">
        <f t="shared" si="135"/>
        <v>01101000</v>
      </c>
      <c r="Q210">
        <f t="shared" si="121"/>
        <v>8</v>
      </c>
      <c r="R210" t="str">
        <f t="shared" si="122"/>
        <v>0110</v>
      </c>
      <c r="S210" t="str">
        <f t="shared" si="123"/>
        <v>6</v>
      </c>
    </row>
    <row r="211" spans="1:20" ht="13.5" hidden="1" customHeight="1">
      <c r="A211" s="2" t="s">
        <v>381</v>
      </c>
      <c r="B211" s="2" t="s">
        <v>42</v>
      </c>
      <c r="C211" s="2" t="s">
        <v>691</v>
      </c>
      <c r="D211" s="4">
        <f t="shared" si="116"/>
        <v>8</v>
      </c>
      <c r="E211" s="4" t="str">
        <f t="shared" si="117"/>
        <v>01100000</v>
      </c>
      <c r="F211" s="4"/>
      <c r="G211" s="8" t="str">
        <f t="shared" si="134"/>
        <v>60</v>
      </c>
      <c r="H211" s="3" t="s">
        <v>602</v>
      </c>
      <c r="I211" s="3" t="s">
        <v>382</v>
      </c>
      <c r="J211" s="7" t="str">
        <f>VLOOKUP(G211,Sheet3!E:F,2,0)</f>
        <v>pushaw</v>
      </c>
      <c r="M211" t="str">
        <f t="shared" si="118"/>
        <v>60</v>
      </c>
      <c r="P211" s="5" t="str">
        <f t="shared" si="135"/>
        <v>01100000</v>
      </c>
      <c r="Q211">
        <f t="shared" si="121"/>
        <v>8</v>
      </c>
      <c r="R211" t="str">
        <f t="shared" si="122"/>
        <v>0110</v>
      </c>
      <c r="S211" t="str">
        <f t="shared" si="123"/>
        <v>6</v>
      </c>
    </row>
    <row r="212" spans="1:20" ht="13.5" hidden="1" customHeight="1">
      <c r="A212" s="2" t="s">
        <v>383</v>
      </c>
      <c r="B212" s="2" t="s">
        <v>42</v>
      </c>
      <c r="C212" s="2" t="s">
        <v>640</v>
      </c>
      <c r="D212" s="4">
        <f t="shared" si="116"/>
        <v>8</v>
      </c>
      <c r="E212" s="4" t="str">
        <f t="shared" si="117"/>
        <v>01100000</v>
      </c>
      <c r="F212" s="4"/>
      <c r="G212" s="8" t="str">
        <f t="shared" si="134"/>
        <v>60</v>
      </c>
      <c r="H212" s="3" t="s">
        <v>603</v>
      </c>
      <c r="I212" s="3" t="s">
        <v>384</v>
      </c>
      <c r="J212" s="7" t="str">
        <f>VLOOKUP(G212,Sheet3!E:F,2,0)</f>
        <v>pushaw</v>
      </c>
      <c r="M212" t="str">
        <f t="shared" si="118"/>
        <v>60</v>
      </c>
      <c r="P212" s="5" t="str">
        <f t="shared" si="135"/>
        <v>01100000</v>
      </c>
      <c r="Q212">
        <f t="shared" si="121"/>
        <v>8</v>
      </c>
      <c r="R212" t="str">
        <f t="shared" si="122"/>
        <v>0110</v>
      </c>
      <c r="S212" t="str">
        <f t="shared" si="123"/>
        <v>6</v>
      </c>
    </row>
    <row r="213" spans="1:20" ht="13.5" hidden="1" customHeight="1">
      <c r="A213" s="2" t="s">
        <v>385</v>
      </c>
      <c r="B213" s="2" t="s">
        <v>42</v>
      </c>
      <c r="C213" s="2" t="s">
        <v>690</v>
      </c>
      <c r="D213" s="4">
        <f t="shared" si="116"/>
        <v>8</v>
      </c>
      <c r="E213" s="4" t="str">
        <f t="shared" si="117"/>
        <v>10011100</v>
      </c>
      <c r="F213" s="4"/>
      <c r="G213" s="8" t="str">
        <f t="shared" si="134"/>
        <v>9C</v>
      </c>
      <c r="H213" s="3" t="s">
        <v>595</v>
      </c>
      <c r="I213" s="3" t="s">
        <v>386</v>
      </c>
      <c r="J213" s="7" t="str">
        <f>VLOOKUP(G213,Sheet3!E:F,2,0)</f>
        <v>pushfw</v>
      </c>
      <c r="K213" t="b">
        <f>EXACT(UPPER(A213),UPPER(J213))</f>
        <v>0</v>
      </c>
      <c r="M213" t="str">
        <f t="shared" si="118"/>
        <v>9C</v>
      </c>
      <c r="P213" s="5" t="str">
        <f t="shared" si="135"/>
        <v>10011100</v>
      </c>
      <c r="Q213">
        <f t="shared" si="121"/>
        <v>8</v>
      </c>
      <c r="R213" t="str">
        <f t="shared" si="122"/>
        <v>1001</v>
      </c>
      <c r="S213" t="str">
        <f t="shared" si="123"/>
        <v>9</v>
      </c>
      <c r="T213" t="str">
        <f t="shared" ref="T213:T214" si="136">BIN2HEX(RIGHT(P213,LEN(P213)-4))</f>
        <v>C</v>
      </c>
    </row>
    <row r="214" spans="1:20" ht="13.5" hidden="1" customHeight="1">
      <c r="A214" s="2" t="s">
        <v>387</v>
      </c>
      <c r="B214" s="2" t="s">
        <v>42</v>
      </c>
      <c r="C214" s="2" t="s">
        <v>641</v>
      </c>
      <c r="D214" s="4">
        <f t="shared" si="116"/>
        <v>8</v>
      </c>
      <c r="E214" s="4" t="str">
        <f t="shared" si="117"/>
        <v>10011100</v>
      </c>
      <c r="F214" s="4"/>
      <c r="G214" s="8" t="str">
        <f t="shared" si="134"/>
        <v>9C</v>
      </c>
      <c r="H214" s="3" t="s">
        <v>603</v>
      </c>
      <c r="I214" s="3" t="s">
        <v>388</v>
      </c>
      <c r="J214" s="7" t="str">
        <f>VLOOKUP(G214,Sheet3!E:F,2,0)</f>
        <v>pushfw</v>
      </c>
      <c r="M214" t="str">
        <f t="shared" si="118"/>
        <v>9C</v>
      </c>
      <c r="P214" s="5" t="str">
        <f t="shared" si="135"/>
        <v>10011100</v>
      </c>
      <c r="Q214">
        <f t="shared" si="121"/>
        <v>8</v>
      </c>
      <c r="R214" t="str">
        <f t="shared" si="122"/>
        <v>1001</v>
      </c>
      <c r="S214" t="str">
        <f t="shared" si="123"/>
        <v>9</v>
      </c>
      <c r="T214" t="str">
        <f t="shared" si="136"/>
        <v>C</v>
      </c>
    </row>
    <row r="215" spans="1:20" ht="13.5" hidden="1" customHeight="1">
      <c r="A215" s="2" t="s">
        <v>389</v>
      </c>
      <c r="B215" s="2" t="s">
        <v>390</v>
      </c>
      <c r="C215" s="2" t="s">
        <v>391</v>
      </c>
      <c r="D215" s="4">
        <f t="shared" si="116"/>
        <v>16</v>
      </c>
      <c r="E215" s="4" t="str">
        <f t="shared" si="117"/>
        <v>1101000w</v>
      </c>
      <c r="F215" s="4" t="str">
        <f t="shared" ref="F215:F226" si="137">LEFT(E215,7)</f>
        <v>1101000</v>
      </c>
      <c r="G215" s="4" t="str">
        <f t="shared" ref="G215:G226" si="138">TEXT(BIN2HEX(F215&amp;"0"),"00")&amp;" "&amp;TEXT(BIN2HEX(F215&amp;"1"),"00")</f>
        <v>D0 D1</v>
      </c>
      <c r="H215" s="2" t="s">
        <v>595</v>
      </c>
      <c r="I215" s="2" t="s">
        <v>392</v>
      </c>
      <c r="M215" t="e">
        <f t="shared" si="118"/>
        <v>#NUM!</v>
      </c>
      <c r="N215" t="str">
        <f t="shared" ref="N215:N227" si="139">LEFT(C215,FIND("w",C215)-1)</f>
        <v>1101000</v>
      </c>
      <c r="O215" t="str">
        <f t="shared" ref="O215:O227" si="140">BIN2HEX(N215)</f>
        <v>68</v>
      </c>
      <c r="P215" t="str">
        <f t="shared" ref="P215:P226" si="141">N215</f>
        <v>1101000</v>
      </c>
      <c r="Q215">
        <f t="shared" si="121"/>
        <v>7</v>
      </c>
      <c r="R215" t="str">
        <f t="shared" si="122"/>
        <v>1101</v>
      </c>
      <c r="S215" t="str">
        <f t="shared" si="123"/>
        <v>D</v>
      </c>
    </row>
    <row r="216" spans="1:20" ht="13.5" hidden="1" customHeight="1">
      <c r="A216" s="3" t="s">
        <v>389</v>
      </c>
      <c r="B216" s="2" t="s">
        <v>393</v>
      </c>
      <c r="C216" s="2" t="s">
        <v>391</v>
      </c>
      <c r="D216" s="4">
        <f t="shared" si="116"/>
        <v>16</v>
      </c>
      <c r="E216" s="4" t="str">
        <f t="shared" si="117"/>
        <v>1101000w</v>
      </c>
      <c r="F216" s="4" t="str">
        <f t="shared" si="137"/>
        <v>1101000</v>
      </c>
      <c r="G216" s="4" t="str">
        <f t="shared" si="138"/>
        <v>D0 D1</v>
      </c>
      <c r="H216" s="2" t="s">
        <v>595</v>
      </c>
      <c r="I216" s="2" t="s">
        <v>392</v>
      </c>
      <c r="M216" t="e">
        <f t="shared" si="118"/>
        <v>#NUM!</v>
      </c>
      <c r="N216" t="str">
        <f t="shared" si="139"/>
        <v>1101000</v>
      </c>
      <c r="O216" t="str">
        <f t="shared" si="140"/>
        <v>68</v>
      </c>
      <c r="P216" t="str">
        <f t="shared" si="141"/>
        <v>1101000</v>
      </c>
      <c r="Q216">
        <f t="shared" si="121"/>
        <v>7</v>
      </c>
      <c r="R216" t="str">
        <f t="shared" si="122"/>
        <v>1101</v>
      </c>
      <c r="S216" t="str">
        <f t="shared" si="123"/>
        <v>D</v>
      </c>
    </row>
    <row r="217" spans="1:20" ht="13.5" hidden="1" customHeight="1">
      <c r="A217" s="3" t="s">
        <v>389</v>
      </c>
      <c r="B217" s="2" t="s">
        <v>394</v>
      </c>
      <c r="C217" s="2" t="s">
        <v>395</v>
      </c>
      <c r="D217" s="4">
        <f t="shared" si="116"/>
        <v>16</v>
      </c>
      <c r="E217" s="4" t="str">
        <f t="shared" si="117"/>
        <v>1101001w</v>
      </c>
      <c r="F217" s="4" t="str">
        <f t="shared" si="137"/>
        <v>1101001</v>
      </c>
      <c r="G217" s="4" t="str">
        <f t="shared" si="138"/>
        <v>D2 D3</v>
      </c>
      <c r="H217" s="2" t="s">
        <v>595</v>
      </c>
      <c r="I217" s="2" t="s">
        <v>392</v>
      </c>
      <c r="M217" t="e">
        <f t="shared" si="118"/>
        <v>#NUM!</v>
      </c>
      <c r="N217" t="str">
        <f t="shared" si="139"/>
        <v>1101001</v>
      </c>
      <c r="O217" t="str">
        <f t="shared" si="140"/>
        <v>69</v>
      </c>
      <c r="P217" t="str">
        <f t="shared" si="141"/>
        <v>1101001</v>
      </c>
      <c r="Q217">
        <f t="shared" si="121"/>
        <v>7</v>
      </c>
      <c r="R217" t="str">
        <f t="shared" si="122"/>
        <v>1101</v>
      </c>
      <c r="S217" t="str">
        <f t="shared" si="123"/>
        <v>D</v>
      </c>
    </row>
    <row r="218" spans="1:20" ht="13.5" hidden="1" customHeight="1">
      <c r="A218" s="3" t="s">
        <v>389</v>
      </c>
      <c r="B218" s="2" t="s">
        <v>396</v>
      </c>
      <c r="C218" s="2" t="s">
        <v>395</v>
      </c>
      <c r="D218" s="4">
        <f t="shared" si="116"/>
        <v>16</v>
      </c>
      <c r="E218" s="4" t="str">
        <f t="shared" si="117"/>
        <v>1101001w</v>
      </c>
      <c r="F218" s="4" t="str">
        <f t="shared" si="137"/>
        <v>1101001</v>
      </c>
      <c r="G218" s="4" t="str">
        <f t="shared" si="138"/>
        <v>D2 D3</v>
      </c>
      <c r="H218" s="2" t="s">
        <v>595</v>
      </c>
      <c r="I218" s="2" t="s">
        <v>392</v>
      </c>
      <c r="M218" t="e">
        <f t="shared" si="118"/>
        <v>#NUM!</v>
      </c>
      <c r="N218" t="str">
        <f t="shared" si="139"/>
        <v>1101001</v>
      </c>
      <c r="O218" t="str">
        <f t="shared" si="140"/>
        <v>69</v>
      </c>
      <c r="P218" t="str">
        <f t="shared" si="141"/>
        <v>1101001</v>
      </c>
      <c r="Q218">
        <f t="shared" si="121"/>
        <v>7</v>
      </c>
      <c r="R218" t="str">
        <f t="shared" si="122"/>
        <v>1101</v>
      </c>
      <c r="S218" t="str">
        <f t="shared" si="123"/>
        <v>D</v>
      </c>
    </row>
    <row r="219" spans="1:20" ht="13.5" customHeight="1">
      <c r="A219" s="3" t="s">
        <v>389</v>
      </c>
      <c r="B219" s="2" t="s">
        <v>61</v>
      </c>
      <c r="C219" s="2" t="s">
        <v>397</v>
      </c>
      <c r="D219" s="4">
        <f t="shared" si="116"/>
        <v>16</v>
      </c>
      <c r="E219" s="4" t="str">
        <f t="shared" si="117"/>
        <v>1100000w</v>
      </c>
      <c r="F219" s="4" t="str">
        <f t="shared" si="137"/>
        <v>1100000</v>
      </c>
      <c r="G219" s="4" t="str">
        <f t="shared" si="138"/>
        <v>C0 C1</v>
      </c>
      <c r="H219" s="2" t="s">
        <v>602</v>
      </c>
      <c r="I219" s="2" t="s">
        <v>392</v>
      </c>
      <c r="M219" t="e">
        <f t="shared" si="118"/>
        <v>#NUM!</v>
      </c>
      <c r="N219" t="str">
        <f t="shared" si="139"/>
        <v>1100000</v>
      </c>
      <c r="O219" t="str">
        <f t="shared" si="140"/>
        <v>60</v>
      </c>
      <c r="P219" t="str">
        <f t="shared" si="141"/>
        <v>1100000</v>
      </c>
      <c r="Q219">
        <f t="shared" si="121"/>
        <v>7</v>
      </c>
      <c r="R219" t="str">
        <f t="shared" si="122"/>
        <v>1100</v>
      </c>
      <c r="S219" t="str">
        <f t="shared" si="123"/>
        <v>C</v>
      </c>
    </row>
    <row r="220" spans="1:20" ht="13.5" customHeight="1">
      <c r="A220" s="3" t="s">
        <v>389</v>
      </c>
      <c r="B220" s="2" t="s">
        <v>63</v>
      </c>
      <c r="C220" s="2" t="s">
        <v>397</v>
      </c>
      <c r="D220" s="4">
        <f t="shared" si="116"/>
        <v>16</v>
      </c>
      <c r="E220" s="4" t="str">
        <f t="shared" si="117"/>
        <v>1100000w</v>
      </c>
      <c r="F220" s="4" t="str">
        <f t="shared" si="137"/>
        <v>1100000</v>
      </c>
      <c r="G220" s="4" t="str">
        <f t="shared" si="138"/>
        <v>C0 C1</v>
      </c>
      <c r="H220" s="2" t="s">
        <v>602</v>
      </c>
      <c r="I220" s="2" t="s">
        <v>392</v>
      </c>
      <c r="M220" t="e">
        <f t="shared" si="118"/>
        <v>#NUM!</v>
      </c>
      <c r="N220" t="str">
        <f t="shared" si="139"/>
        <v>1100000</v>
      </c>
      <c r="O220" t="str">
        <f t="shared" si="140"/>
        <v>60</v>
      </c>
      <c r="P220" t="str">
        <f t="shared" si="141"/>
        <v>1100000</v>
      </c>
      <c r="Q220">
        <f t="shared" si="121"/>
        <v>7</v>
      </c>
      <c r="R220" t="str">
        <f t="shared" si="122"/>
        <v>1100</v>
      </c>
      <c r="S220" t="str">
        <f t="shared" si="123"/>
        <v>C</v>
      </c>
    </row>
    <row r="221" spans="1:20" ht="13.5" hidden="1" customHeight="1">
      <c r="A221" s="2" t="s">
        <v>398</v>
      </c>
      <c r="B221" s="2" t="s">
        <v>390</v>
      </c>
      <c r="C221" s="2" t="s">
        <v>399</v>
      </c>
      <c r="D221" s="4">
        <f t="shared" si="116"/>
        <v>16</v>
      </c>
      <c r="E221" s="4" t="str">
        <f t="shared" si="117"/>
        <v>1101000w</v>
      </c>
      <c r="F221" s="4" t="str">
        <f t="shared" si="137"/>
        <v>1101000</v>
      </c>
      <c r="G221" s="4" t="str">
        <f t="shared" si="138"/>
        <v>D0 D1</v>
      </c>
      <c r="H221" s="2" t="s">
        <v>595</v>
      </c>
      <c r="I221" s="2" t="s">
        <v>400</v>
      </c>
      <c r="M221" t="e">
        <f t="shared" si="118"/>
        <v>#NUM!</v>
      </c>
      <c r="N221" t="str">
        <f t="shared" si="139"/>
        <v>1101000</v>
      </c>
      <c r="O221" t="str">
        <f t="shared" si="140"/>
        <v>68</v>
      </c>
      <c r="P221" t="str">
        <f t="shared" si="141"/>
        <v>1101000</v>
      </c>
      <c r="Q221">
        <f t="shared" si="121"/>
        <v>7</v>
      </c>
      <c r="R221" t="str">
        <f t="shared" si="122"/>
        <v>1101</v>
      </c>
      <c r="S221" t="str">
        <f t="shared" si="123"/>
        <v>D</v>
      </c>
    </row>
    <row r="222" spans="1:20" ht="13.5" hidden="1" customHeight="1">
      <c r="A222" s="3" t="s">
        <v>398</v>
      </c>
      <c r="B222" s="2" t="s">
        <v>393</v>
      </c>
      <c r="C222" s="2" t="s">
        <v>399</v>
      </c>
      <c r="D222" s="4">
        <f t="shared" si="116"/>
        <v>16</v>
      </c>
      <c r="E222" s="4" t="str">
        <f t="shared" si="117"/>
        <v>1101000w</v>
      </c>
      <c r="F222" s="4" t="str">
        <f t="shared" si="137"/>
        <v>1101000</v>
      </c>
      <c r="G222" s="4" t="str">
        <f t="shared" si="138"/>
        <v>D0 D1</v>
      </c>
      <c r="H222" s="2" t="s">
        <v>595</v>
      </c>
      <c r="I222" s="2" t="s">
        <v>400</v>
      </c>
      <c r="M222" t="e">
        <f t="shared" si="118"/>
        <v>#NUM!</v>
      </c>
      <c r="N222" t="str">
        <f t="shared" si="139"/>
        <v>1101000</v>
      </c>
      <c r="O222" t="str">
        <f t="shared" si="140"/>
        <v>68</v>
      </c>
      <c r="P222" t="str">
        <f t="shared" si="141"/>
        <v>1101000</v>
      </c>
      <c r="Q222">
        <f t="shared" si="121"/>
        <v>7</v>
      </c>
      <c r="R222" t="str">
        <f t="shared" si="122"/>
        <v>1101</v>
      </c>
      <c r="S222" t="str">
        <f t="shared" si="123"/>
        <v>D</v>
      </c>
    </row>
    <row r="223" spans="1:20" ht="13.5" hidden="1" customHeight="1">
      <c r="A223" s="3" t="s">
        <v>398</v>
      </c>
      <c r="B223" s="2" t="s">
        <v>394</v>
      </c>
      <c r="C223" s="2" t="s">
        <v>401</v>
      </c>
      <c r="D223" s="4">
        <f t="shared" si="116"/>
        <v>16</v>
      </c>
      <c r="E223" s="4" t="str">
        <f t="shared" si="117"/>
        <v>1101001w</v>
      </c>
      <c r="F223" s="4" t="str">
        <f t="shared" si="137"/>
        <v>1101001</v>
      </c>
      <c r="G223" s="4" t="str">
        <f t="shared" si="138"/>
        <v>D2 D3</v>
      </c>
      <c r="H223" s="2" t="s">
        <v>595</v>
      </c>
      <c r="I223" s="2" t="s">
        <v>400</v>
      </c>
      <c r="M223" t="e">
        <f t="shared" si="118"/>
        <v>#NUM!</v>
      </c>
      <c r="N223" t="str">
        <f t="shared" si="139"/>
        <v>1101001</v>
      </c>
      <c r="O223" t="str">
        <f t="shared" si="140"/>
        <v>69</v>
      </c>
      <c r="P223" t="str">
        <f t="shared" si="141"/>
        <v>1101001</v>
      </c>
      <c r="Q223">
        <f t="shared" si="121"/>
        <v>7</v>
      </c>
      <c r="R223" t="str">
        <f t="shared" si="122"/>
        <v>1101</v>
      </c>
      <c r="S223" t="str">
        <f t="shared" si="123"/>
        <v>D</v>
      </c>
    </row>
    <row r="224" spans="1:20" ht="13.5" hidden="1" customHeight="1">
      <c r="A224" s="3" t="s">
        <v>398</v>
      </c>
      <c r="B224" s="2" t="s">
        <v>396</v>
      </c>
      <c r="C224" s="2" t="s">
        <v>401</v>
      </c>
      <c r="D224" s="4">
        <f t="shared" si="116"/>
        <v>16</v>
      </c>
      <c r="E224" s="4" t="str">
        <f t="shared" si="117"/>
        <v>1101001w</v>
      </c>
      <c r="F224" s="4" t="str">
        <f t="shared" si="137"/>
        <v>1101001</v>
      </c>
      <c r="G224" s="4" t="str">
        <f t="shared" si="138"/>
        <v>D2 D3</v>
      </c>
      <c r="H224" s="2" t="s">
        <v>595</v>
      </c>
      <c r="I224" s="2" t="s">
        <v>400</v>
      </c>
      <c r="M224" t="e">
        <f t="shared" si="118"/>
        <v>#NUM!</v>
      </c>
      <c r="N224" t="str">
        <f t="shared" si="139"/>
        <v>1101001</v>
      </c>
      <c r="O224" t="str">
        <f t="shared" si="140"/>
        <v>69</v>
      </c>
      <c r="P224" t="str">
        <f t="shared" si="141"/>
        <v>1101001</v>
      </c>
      <c r="Q224">
        <f t="shared" si="121"/>
        <v>7</v>
      </c>
      <c r="R224" t="str">
        <f t="shared" si="122"/>
        <v>1101</v>
      </c>
      <c r="S224" t="str">
        <f t="shared" si="123"/>
        <v>D</v>
      </c>
    </row>
    <row r="225" spans="1:19" ht="13.5" customHeight="1">
      <c r="A225" s="3" t="s">
        <v>398</v>
      </c>
      <c r="B225" s="2" t="s">
        <v>61</v>
      </c>
      <c r="C225" s="2" t="s">
        <v>402</v>
      </c>
      <c r="D225" s="4">
        <f t="shared" si="116"/>
        <v>16</v>
      </c>
      <c r="E225" s="4" t="str">
        <f t="shared" si="117"/>
        <v>1100000w</v>
      </c>
      <c r="F225" s="4" t="str">
        <f t="shared" si="137"/>
        <v>1100000</v>
      </c>
      <c r="G225" s="4" t="str">
        <f t="shared" si="138"/>
        <v>C0 C1</v>
      </c>
      <c r="H225" s="2" t="s">
        <v>602</v>
      </c>
      <c r="I225" s="2" t="s">
        <v>400</v>
      </c>
      <c r="M225" t="e">
        <f t="shared" si="118"/>
        <v>#NUM!</v>
      </c>
      <c r="N225" t="str">
        <f t="shared" si="139"/>
        <v>1100000</v>
      </c>
      <c r="O225" t="str">
        <f t="shared" si="140"/>
        <v>60</v>
      </c>
      <c r="P225" t="str">
        <f t="shared" si="141"/>
        <v>1100000</v>
      </c>
      <c r="Q225">
        <f t="shared" si="121"/>
        <v>7</v>
      </c>
      <c r="R225" t="str">
        <f t="shared" si="122"/>
        <v>1100</v>
      </c>
      <c r="S225" t="str">
        <f t="shared" si="123"/>
        <v>C</v>
      </c>
    </row>
    <row r="226" spans="1:19" ht="13.5" customHeight="1">
      <c r="A226" s="3" t="s">
        <v>398</v>
      </c>
      <c r="B226" s="2" t="s">
        <v>63</v>
      </c>
      <c r="C226" s="2" t="s">
        <v>402</v>
      </c>
      <c r="D226" s="4">
        <f t="shared" si="116"/>
        <v>16</v>
      </c>
      <c r="E226" s="4" t="str">
        <f t="shared" si="117"/>
        <v>1100000w</v>
      </c>
      <c r="F226" s="4" t="str">
        <f t="shared" si="137"/>
        <v>1100000</v>
      </c>
      <c r="G226" s="4" t="str">
        <f t="shared" si="138"/>
        <v>C0 C1</v>
      </c>
      <c r="H226" s="2" t="s">
        <v>602</v>
      </c>
      <c r="I226" s="2" t="s">
        <v>400</v>
      </c>
      <c r="M226" t="e">
        <f t="shared" si="118"/>
        <v>#NUM!</v>
      </c>
      <c r="N226" t="str">
        <f t="shared" si="139"/>
        <v>1100000</v>
      </c>
      <c r="O226" t="str">
        <f t="shared" si="140"/>
        <v>60</v>
      </c>
      <c r="P226" t="str">
        <f t="shared" si="141"/>
        <v>1100000</v>
      </c>
      <c r="Q226">
        <f t="shared" si="121"/>
        <v>7</v>
      </c>
      <c r="R226" t="str">
        <f t="shared" si="122"/>
        <v>1100</v>
      </c>
      <c r="S226" t="str">
        <f t="shared" si="123"/>
        <v>C</v>
      </c>
    </row>
    <row r="227" spans="1:19" ht="13.5" hidden="1" customHeight="1">
      <c r="A227" s="2" t="s">
        <v>403</v>
      </c>
      <c r="B227" s="2" t="s">
        <v>42</v>
      </c>
      <c r="C227" s="2" t="s">
        <v>642</v>
      </c>
      <c r="D227" s="4">
        <f t="shared" si="116"/>
        <v>16</v>
      </c>
      <c r="E227" s="4" t="str">
        <f t="shared" si="117"/>
        <v>00001111</v>
      </c>
      <c r="F227" s="4"/>
      <c r="G227" s="4" t="str">
        <f>"0"&amp;BIN2HEX(E227)</f>
        <v>0F</v>
      </c>
      <c r="H227" s="2" t="s">
        <v>46</v>
      </c>
      <c r="I227" s="2" t="s">
        <v>404</v>
      </c>
      <c r="M227" s="12" t="e">
        <f t="shared" si="118"/>
        <v>#NUM!</v>
      </c>
      <c r="N227" s="12" t="e">
        <f>LEFT(C227,FIND("o",C227)-1)</f>
        <v>#VALUE!</v>
      </c>
      <c r="O227" s="12" t="e">
        <f t="shared" si="140"/>
        <v>#VALUE!</v>
      </c>
      <c r="P227" s="5" t="str">
        <f>C227</f>
        <v>0000111100110010</v>
      </c>
      <c r="Q227">
        <f t="shared" si="121"/>
        <v>16</v>
      </c>
      <c r="R227" t="str">
        <f t="shared" si="122"/>
        <v>0000</v>
      </c>
      <c r="S227" t="str">
        <f t="shared" si="123"/>
        <v>0</v>
      </c>
    </row>
    <row r="228" spans="1:19" ht="13.5" customHeight="1">
      <c r="A228" s="2" t="s">
        <v>405</v>
      </c>
      <c r="B228" s="2" t="s">
        <v>406</v>
      </c>
      <c r="C228" s="2" t="s">
        <v>643</v>
      </c>
      <c r="D228" s="4">
        <f t="shared" si="116"/>
        <v>8</v>
      </c>
      <c r="E228" s="4" t="str">
        <f t="shared" si="117"/>
        <v>11000011</v>
      </c>
      <c r="F228" s="4"/>
      <c r="G228" s="9" t="str">
        <f>TEXT(BIN2HEX(C228),"00")</f>
        <v>C3</v>
      </c>
      <c r="H228" s="10" t="s">
        <v>595</v>
      </c>
      <c r="I228" s="10" t="s">
        <v>407</v>
      </c>
      <c r="J228" s="11" t="str">
        <f>VLOOKUP(G228,Sheet3!E:F,2,0)</f>
        <v>ret</v>
      </c>
      <c r="K228" s="11" t="b">
        <f>EXACT(UPPER(A228),UPPER(J228))</f>
        <v>1</v>
      </c>
      <c r="M228" t="str">
        <f t="shared" si="118"/>
        <v>C3</v>
      </c>
      <c r="P228" s="5" t="str">
        <f t="shared" ref="P228:P231" si="142">C228</f>
        <v>11000011</v>
      </c>
      <c r="Q228">
        <f t="shared" si="121"/>
        <v>8</v>
      </c>
      <c r="R228" t="str">
        <f t="shared" si="122"/>
        <v>1100</v>
      </c>
      <c r="S228" t="str">
        <f t="shared" si="123"/>
        <v>C</v>
      </c>
    </row>
    <row r="229" spans="1:19" ht="13.5" customHeight="1">
      <c r="A229" s="2" t="s">
        <v>405</v>
      </c>
      <c r="B229" s="2" t="s">
        <v>408</v>
      </c>
      <c r="C229" s="2" t="s">
        <v>644</v>
      </c>
      <c r="D229" s="4">
        <f t="shared" si="116"/>
        <v>8</v>
      </c>
      <c r="E229" s="4" t="str">
        <f t="shared" si="117"/>
        <v>11000010</v>
      </c>
      <c r="F229" s="4"/>
      <c r="G229" s="4" t="str">
        <f>TEXT(BIN2HEX(C229),"00")</f>
        <v>C2</v>
      </c>
      <c r="H229" s="2" t="s">
        <v>595</v>
      </c>
      <c r="I229" s="2" t="s">
        <v>407</v>
      </c>
      <c r="J229" t="e">
        <f>VLOOKUP(G229,Sheet3!E:F,2,0)</f>
        <v>#N/A</v>
      </c>
      <c r="M229" t="str">
        <f t="shared" si="118"/>
        <v>C2</v>
      </c>
      <c r="P229" s="5" t="str">
        <f t="shared" si="142"/>
        <v>11000010</v>
      </c>
      <c r="Q229">
        <f t="shared" si="121"/>
        <v>8</v>
      </c>
      <c r="R229" t="str">
        <f t="shared" si="122"/>
        <v>1100</v>
      </c>
      <c r="S229" t="str">
        <f t="shared" si="123"/>
        <v>C</v>
      </c>
    </row>
    <row r="230" spans="1:19" ht="13.5" customHeight="1">
      <c r="A230" s="2" t="s">
        <v>405</v>
      </c>
      <c r="B230" s="2" t="s">
        <v>409</v>
      </c>
      <c r="C230" s="2" t="s">
        <v>645</v>
      </c>
      <c r="D230" s="4">
        <f t="shared" si="116"/>
        <v>8</v>
      </c>
      <c r="E230" s="4" t="str">
        <f t="shared" si="117"/>
        <v>11001011</v>
      </c>
      <c r="F230" s="4"/>
      <c r="G230" s="8" t="str">
        <f>TEXT(BIN2HEX(C230),"00")</f>
        <v>CB</v>
      </c>
      <c r="H230" s="3" t="s">
        <v>595</v>
      </c>
      <c r="I230" s="3" t="s">
        <v>407</v>
      </c>
      <c r="J230" s="7" t="str">
        <f>VLOOKUP(G230,Sheet3!E:F,2,0)</f>
        <v>retf</v>
      </c>
      <c r="K230" t="b">
        <f>EXACT(UPPER(A230),UPPER(J230))</f>
        <v>0</v>
      </c>
      <c r="M230" t="str">
        <f t="shared" si="118"/>
        <v>CB</v>
      </c>
      <c r="P230" s="5" t="str">
        <f t="shared" si="142"/>
        <v>11001011</v>
      </c>
      <c r="Q230">
        <f t="shared" si="121"/>
        <v>8</v>
      </c>
      <c r="R230" t="str">
        <f t="shared" si="122"/>
        <v>1100</v>
      </c>
      <c r="S230" t="str">
        <f t="shared" si="123"/>
        <v>C</v>
      </c>
    </row>
    <row r="231" spans="1:19" ht="13.5" customHeight="1">
      <c r="A231" s="2" t="s">
        <v>405</v>
      </c>
      <c r="B231" s="2" t="s">
        <v>410</v>
      </c>
      <c r="C231" s="2" t="s">
        <v>646</v>
      </c>
      <c r="D231" s="4">
        <f t="shared" si="116"/>
        <v>8</v>
      </c>
      <c r="E231" s="4" t="str">
        <f t="shared" si="117"/>
        <v>11001010</v>
      </c>
      <c r="F231" s="4"/>
      <c r="G231" s="4" t="str">
        <f>TEXT(BIN2HEX(C231),"00")</f>
        <v>CA</v>
      </c>
      <c r="H231" s="2" t="s">
        <v>595</v>
      </c>
      <c r="I231" s="2" t="s">
        <v>407</v>
      </c>
      <c r="J231" t="e">
        <f>VLOOKUP(G231,Sheet3!E:F,2,0)</f>
        <v>#N/A</v>
      </c>
      <c r="M231" t="str">
        <f t="shared" si="118"/>
        <v>CA</v>
      </c>
      <c r="P231" s="5" t="str">
        <f t="shared" si="142"/>
        <v>11001010</v>
      </c>
      <c r="Q231">
        <f t="shared" si="121"/>
        <v>8</v>
      </c>
      <c r="R231" t="str">
        <f t="shared" si="122"/>
        <v>1100</v>
      </c>
      <c r="S231" t="str">
        <f t="shared" si="123"/>
        <v>C</v>
      </c>
    </row>
    <row r="232" spans="1:19" ht="13.5" hidden="1" customHeight="1">
      <c r="A232" s="2" t="s">
        <v>411</v>
      </c>
      <c r="B232" s="2" t="s">
        <v>42</v>
      </c>
      <c r="C232" s="2" t="s">
        <v>647</v>
      </c>
      <c r="D232" s="4">
        <f t="shared" si="116"/>
        <v>16</v>
      </c>
      <c r="E232" s="4" t="str">
        <f t="shared" si="117"/>
        <v>00001111</v>
      </c>
      <c r="F232" s="4"/>
      <c r="G232" s="4" t="str">
        <f>"0"&amp;BIN2HEX(E232)</f>
        <v>0F</v>
      </c>
      <c r="H232" s="2" t="s">
        <v>137</v>
      </c>
      <c r="I232" s="2" t="s">
        <v>412</v>
      </c>
      <c r="M232" s="12" t="e">
        <f t="shared" si="118"/>
        <v>#NUM!</v>
      </c>
      <c r="N232" s="12" t="e">
        <f>LEFT(C232,FIND("o",C232)-1)</f>
        <v>#VALUE!</v>
      </c>
      <c r="O232" s="12" t="e">
        <f t="shared" ref="O232" si="143">BIN2HEX(N232)</f>
        <v>#VALUE!</v>
      </c>
      <c r="P232" s="5" t="str">
        <f>C232</f>
        <v>0000111100110011</v>
      </c>
      <c r="Q232">
        <f t="shared" si="121"/>
        <v>16</v>
      </c>
      <c r="R232" t="str">
        <f t="shared" si="122"/>
        <v>0000</v>
      </c>
      <c r="S232" t="str">
        <f t="shared" si="123"/>
        <v>0</v>
      </c>
    </row>
    <row r="233" spans="1:19" ht="13.5" hidden="1" customHeight="1">
      <c r="A233" s="2" t="s">
        <v>413</v>
      </c>
      <c r="B233" s="2" t="s">
        <v>390</v>
      </c>
      <c r="C233" s="2" t="s">
        <v>414</v>
      </c>
      <c r="D233" s="4">
        <f t="shared" si="116"/>
        <v>16</v>
      </c>
      <c r="E233" s="4" t="str">
        <f t="shared" si="117"/>
        <v>1101000w</v>
      </c>
      <c r="F233" s="4" t="str">
        <f t="shared" ref="F233:F244" si="144">LEFT(E233,7)</f>
        <v>1101000</v>
      </c>
      <c r="G233" s="4" t="str">
        <f t="shared" ref="G233:G244" si="145">TEXT(BIN2HEX(F233&amp;"0"),"00")&amp;" "&amp;TEXT(BIN2HEX(F233&amp;"1"),"00")</f>
        <v>D0 D1</v>
      </c>
      <c r="H233" s="2" t="s">
        <v>595</v>
      </c>
      <c r="I233" s="2" t="s">
        <v>415</v>
      </c>
      <c r="M233" t="e">
        <f t="shared" si="118"/>
        <v>#NUM!</v>
      </c>
      <c r="N233" t="str">
        <f t="shared" ref="N232:N245" si="146">LEFT(C233,FIND("w",C233)-1)</f>
        <v>1101000</v>
      </c>
      <c r="O233" t="str">
        <f t="shared" ref="O233:O245" si="147">BIN2HEX(N233)</f>
        <v>68</v>
      </c>
      <c r="P233" t="str">
        <f t="shared" ref="P233:P244" si="148">N233</f>
        <v>1101000</v>
      </c>
      <c r="Q233">
        <f t="shared" si="121"/>
        <v>7</v>
      </c>
      <c r="R233" t="str">
        <f t="shared" si="122"/>
        <v>1101</v>
      </c>
      <c r="S233" t="str">
        <f t="shared" si="123"/>
        <v>D</v>
      </c>
    </row>
    <row r="234" spans="1:19" ht="13.5" hidden="1" customHeight="1">
      <c r="A234" s="3" t="s">
        <v>413</v>
      </c>
      <c r="B234" s="2" t="s">
        <v>393</v>
      </c>
      <c r="C234" s="2" t="s">
        <v>414</v>
      </c>
      <c r="D234" s="4">
        <f t="shared" si="116"/>
        <v>16</v>
      </c>
      <c r="E234" s="4" t="str">
        <f t="shared" si="117"/>
        <v>1101000w</v>
      </c>
      <c r="F234" s="4" t="str">
        <f t="shared" si="144"/>
        <v>1101000</v>
      </c>
      <c r="G234" s="4" t="str">
        <f t="shared" si="145"/>
        <v>D0 D1</v>
      </c>
      <c r="H234" s="2" t="s">
        <v>595</v>
      </c>
      <c r="I234" s="2" t="s">
        <v>415</v>
      </c>
      <c r="M234" t="e">
        <f t="shared" si="118"/>
        <v>#NUM!</v>
      </c>
      <c r="N234" t="str">
        <f t="shared" si="146"/>
        <v>1101000</v>
      </c>
      <c r="O234" t="str">
        <f t="shared" si="147"/>
        <v>68</v>
      </c>
      <c r="P234" t="str">
        <f t="shared" si="148"/>
        <v>1101000</v>
      </c>
      <c r="Q234">
        <f t="shared" si="121"/>
        <v>7</v>
      </c>
      <c r="R234" t="str">
        <f t="shared" si="122"/>
        <v>1101</v>
      </c>
      <c r="S234" t="str">
        <f t="shared" si="123"/>
        <v>D</v>
      </c>
    </row>
    <row r="235" spans="1:19" ht="13.5" hidden="1" customHeight="1">
      <c r="A235" s="3" t="s">
        <v>413</v>
      </c>
      <c r="B235" s="2" t="s">
        <v>394</v>
      </c>
      <c r="C235" s="2" t="s">
        <v>416</v>
      </c>
      <c r="D235" s="4">
        <f t="shared" si="116"/>
        <v>16</v>
      </c>
      <c r="E235" s="4" t="str">
        <f t="shared" si="117"/>
        <v>1101001w</v>
      </c>
      <c r="F235" s="4" t="str">
        <f t="shared" si="144"/>
        <v>1101001</v>
      </c>
      <c r="G235" s="4" t="str">
        <f t="shared" si="145"/>
        <v>D2 D3</v>
      </c>
      <c r="H235" s="2" t="s">
        <v>595</v>
      </c>
      <c r="I235" s="2" t="s">
        <v>415</v>
      </c>
      <c r="M235" t="e">
        <f t="shared" si="118"/>
        <v>#NUM!</v>
      </c>
      <c r="N235" t="str">
        <f t="shared" si="146"/>
        <v>1101001</v>
      </c>
      <c r="O235" t="str">
        <f t="shared" si="147"/>
        <v>69</v>
      </c>
      <c r="P235" t="str">
        <f t="shared" si="148"/>
        <v>1101001</v>
      </c>
      <c r="Q235">
        <f t="shared" si="121"/>
        <v>7</v>
      </c>
      <c r="R235" t="str">
        <f t="shared" si="122"/>
        <v>1101</v>
      </c>
      <c r="S235" t="str">
        <f t="shared" si="123"/>
        <v>D</v>
      </c>
    </row>
    <row r="236" spans="1:19" ht="13.5" hidden="1" customHeight="1">
      <c r="A236" s="3" t="s">
        <v>413</v>
      </c>
      <c r="B236" s="2" t="s">
        <v>396</v>
      </c>
      <c r="C236" s="2" t="s">
        <v>416</v>
      </c>
      <c r="D236" s="4">
        <f t="shared" si="116"/>
        <v>16</v>
      </c>
      <c r="E236" s="4" t="str">
        <f t="shared" si="117"/>
        <v>1101001w</v>
      </c>
      <c r="F236" s="4" t="str">
        <f t="shared" si="144"/>
        <v>1101001</v>
      </c>
      <c r="G236" s="4" t="str">
        <f t="shared" si="145"/>
        <v>D2 D3</v>
      </c>
      <c r="H236" s="2" t="s">
        <v>595</v>
      </c>
      <c r="I236" s="2" t="s">
        <v>415</v>
      </c>
      <c r="M236" t="e">
        <f t="shared" si="118"/>
        <v>#NUM!</v>
      </c>
      <c r="N236" t="str">
        <f t="shared" si="146"/>
        <v>1101001</v>
      </c>
      <c r="O236" t="str">
        <f t="shared" si="147"/>
        <v>69</v>
      </c>
      <c r="P236" t="str">
        <f t="shared" si="148"/>
        <v>1101001</v>
      </c>
      <c r="Q236">
        <f t="shared" si="121"/>
        <v>7</v>
      </c>
      <c r="R236" t="str">
        <f t="shared" si="122"/>
        <v>1101</v>
      </c>
      <c r="S236" t="str">
        <f t="shared" si="123"/>
        <v>D</v>
      </c>
    </row>
    <row r="237" spans="1:19" ht="13.5" customHeight="1">
      <c r="A237" s="3" t="s">
        <v>413</v>
      </c>
      <c r="B237" s="2" t="s">
        <v>61</v>
      </c>
      <c r="C237" s="2" t="s">
        <v>417</v>
      </c>
      <c r="D237" s="4">
        <f t="shared" si="116"/>
        <v>16</v>
      </c>
      <c r="E237" s="4" t="str">
        <f t="shared" si="117"/>
        <v>1100000w</v>
      </c>
      <c r="F237" s="4" t="str">
        <f t="shared" si="144"/>
        <v>1100000</v>
      </c>
      <c r="G237" s="4" t="str">
        <f t="shared" si="145"/>
        <v>C0 C1</v>
      </c>
      <c r="H237" s="2" t="s">
        <v>602</v>
      </c>
      <c r="I237" s="2" t="s">
        <v>415</v>
      </c>
      <c r="M237" t="e">
        <f t="shared" si="118"/>
        <v>#NUM!</v>
      </c>
      <c r="N237" t="str">
        <f t="shared" si="146"/>
        <v>1100000</v>
      </c>
      <c r="O237" t="str">
        <f t="shared" si="147"/>
        <v>60</v>
      </c>
      <c r="P237" t="str">
        <f t="shared" si="148"/>
        <v>1100000</v>
      </c>
      <c r="Q237">
        <f t="shared" si="121"/>
        <v>7</v>
      </c>
      <c r="R237" t="str">
        <f t="shared" si="122"/>
        <v>1100</v>
      </c>
      <c r="S237" t="str">
        <f t="shared" si="123"/>
        <v>C</v>
      </c>
    </row>
    <row r="238" spans="1:19" ht="13.5" customHeight="1">
      <c r="A238" s="3" t="s">
        <v>413</v>
      </c>
      <c r="B238" s="2" t="s">
        <v>63</v>
      </c>
      <c r="C238" s="2" t="s">
        <v>417</v>
      </c>
      <c r="D238" s="4">
        <f t="shared" si="116"/>
        <v>16</v>
      </c>
      <c r="E238" s="4" t="str">
        <f t="shared" si="117"/>
        <v>1100000w</v>
      </c>
      <c r="F238" s="4" t="str">
        <f t="shared" si="144"/>
        <v>1100000</v>
      </c>
      <c r="G238" s="4" t="str">
        <f t="shared" si="145"/>
        <v>C0 C1</v>
      </c>
      <c r="H238" s="2" t="s">
        <v>602</v>
      </c>
      <c r="I238" s="2" t="s">
        <v>415</v>
      </c>
      <c r="M238" t="e">
        <f t="shared" si="118"/>
        <v>#NUM!</v>
      </c>
      <c r="N238" t="str">
        <f t="shared" si="146"/>
        <v>1100000</v>
      </c>
      <c r="O238" t="str">
        <f t="shared" si="147"/>
        <v>60</v>
      </c>
      <c r="P238" t="str">
        <f t="shared" si="148"/>
        <v>1100000</v>
      </c>
      <c r="Q238">
        <f t="shared" si="121"/>
        <v>7</v>
      </c>
      <c r="R238" t="str">
        <f t="shared" si="122"/>
        <v>1100</v>
      </c>
      <c r="S238" t="str">
        <f t="shared" si="123"/>
        <v>C</v>
      </c>
    </row>
    <row r="239" spans="1:19" ht="13.5" hidden="1" customHeight="1">
      <c r="A239" s="2" t="s">
        <v>418</v>
      </c>
      <c r="B239" s="2" t="s">
        <v>390</v>
      </c>
      <c r="C239" s="2" t="s">
        <v>419</v>
      </c>
      <c r="D239" s="4">
        <f t="shared" si="116"/>
        <v>16</v>
      </c>
      <c r="E239" s="4" t="str">
        <f t="shared" si="117"/>
        <v>1101000w</v>
      </c>
      <c r="F239" s="4" t="str">
        <f t="shared" si="144"/>
        <v>1101000</v>
      </c>
      <c r="G239" s="4" t="str">
        <f t="shared" si="145"/>
        <v>D0 D1</v>
      </c>
      <c r="H239" s="2" t="s">
        <v>595</v>
      </c>
      <c r="I239" s="2" t="s">
        <v>420</v>
      </c>
      <c r="M239" t="e">
        <f t="shared" si="118"/>
        <v>#NUM!</v>
      </c>
      <c r="N239" t="str">
        <f t="shared" si="146"/>
        <v>1101000</v>
      </c>
      <c r="O239" t="str">
        <f t="shared" si="147"/>
        <v>68</v>
      </c>
      <c r="P239" t="str">
        <f t="shared" si="148"/>
        <v>1101000</v>
      </c>
      <c r="Q239">
        <f t="shared" si="121"/>
        <v>7</v>
      </c>
      <c r="R239" t="str">
        <f t="shared" si="122"/>
        <v>1101</v>
      </c>
      <c r="S239" t="str">
        <f t="shared" si="123"/>
        <v>D</v>
      </c>
    </row>
    <row r="240" spans="1:19" ht="13.5" hidden="1" customHeight="1">
      <c r="A240" s="3" t="s">
        <v>418</v>
      </c>
      <c r="B240" s="2" t="s">
        <v>393</v>
      </c>
      <c r="C240" s="2" t="s">
        <v>419</v>
      </c>
      <c r="D240" s="4">
        <f t="shared" si="116"/>
        <v>16</v>
      </c>
      <c r="E240" s="4" t="str">
        <f t="shared" si="117"/>
        <v>1101000w</v>
      </c>
      <c r="F240" s="4" t="str">
        <f t="shared" si="144"/>
        <v>1101000</v>
      </c>
      <c r="G240" s="4" t="str">
        <f t="shared" si="145"/>
        <v>D0 D1</v>
      </c>
      <c r="H240" s="2" t="s">
        <v>595</v>
      </c>
      <c r="I240" s="2" t="s">
        <v>420</v>
      </c>
      <c r="M240" t="e">
        <f t="shared" si="118"/>
        <v>#NUM!</v>
      </c>
      <c r="N240" t="str">
        <f t="shared" si="146"/>
        <v>1101000</v>
      </c>
      <c r="O240" t="str">
        <f t="shared" si="147"/>
        <v>68</v>
      </c>
      <c r="P240" t="str">
        <f t="shared" si="148"/>
        <v>1101000</v>
      </c>
      <c r="Q240">
        <f t="shared" si="121"/>
        <v>7</v>
      </c>
      <c r="R240" t="str">
        <f t="shared" si="122"/>
        <v>1101</v>
      </c>
      <c r="S240" t="str">
        <f t="shared" si="123"/>
        <v>D</v>
      </c>
    </row>
    <row r="241" spans="1:20" ht="13.5" hidden="1" customHeight="1">
      <c r="A241" s="3" t="s">
        <v>418</v>
      </c>
      <c r="B241" s="2" t="s">
        <v>394</v>
      </c>
      <c r="C241" s="2" t="s">
        <v>421</v>
      </c>
      <c r="D241" s="4">
        <f t="shared" si="116"/>
        <v>16</v>
      </c>
      <c r="E241" s="4" t="str">
        <f t="shared" si="117"/>
        <v>1101001w</v>
      </c>
      <c r="F241" s="4" t="str">
        <f t="shared" si="144"/>
        <v>1101001</v>
      </c>
      <c r="G241" s="4" t="str">
        <f t="shared" si="145"/>
        <v>D2 D3</v>
      </c>
      <c r="H241" s="2" t="s">
        <v>595</v>
      </c>
      <c r="I241" s="2" t="s">
        <v>420</v>
      </c>
      <c r="M241" t="e">
        <f t="shared" si="118"/>
        <v>#NUM!</v>
      </c>
      <c r="N241" t="str">
        <f t="shared" si="146"/>
        <v>1101001</v>
      </c>
      <c r="O241" t="str">
        <f t="shared" si="147"/>
        <v>69</v>
      </c>
      <c r="P241" t="str">
        <f t="shared" si="148"/>
        <v>1101001</v>
      </c>
      <c r="Q241">
        <f t="shared" si="121"/>
        <v>7</v>
      </c>
      <c r="R241" t="str">
        <f t="shared" si="122"/>
        <v>1101</v>
      </c>
      <c r="S241" t="str">
        <f t="shared" si="123"/>
        <v>D</v>
      </c>
    </row>
    <row r="242" spans="1:20" ht="13.5" hidden="1" customHeight="1">
      <c r="A242" s="3" t="s">
        <v>418</v>
      </c>
      <c r="B242" s="2" t="s">
        <v>396</v>
      </c>
      <c r="C242" s="2" t="s">
        <v>421</v>
      </c>
      <c r="D242" s="4">
        <f t="shared" si="116"/>
        <v>16</v>
      </c>
      <c r="E242" s="4" t="str">
        <f t="shared" si="117"/>
        <v>1101001w</v>
      </c>
      <c r="F242" s="4" t="str">
        <f t="shared" si="144"/>
        <v>1101001</v>
      </c>
      <c r="G242" s="4" t="str">
        <f t="shared" si="145"/>
        <v>D2 D3</v>
      </c>
      <c r="H242" s="2" t="s">
        <v>595</v>
      </c>
      <c r="I242" s="2" t="s">
        <v>420</v>
      </c>
      <c r="M242" t="e">
        <f t="shared" si="118"/>
        <v>#NUM!</v>
      </c>
      <c r="N242" t="str">
        <f t="shared" si="146"/>
        <v>1101001</v>
      </c>
      <c r="O242" t="str">
        <f t="shared" si="147"/>
        <v>69</v>
      </c>
      <c r="P242" t="str">
        <f t="shared" si="148"/>
        <v>1101001</v>
      </c>
      <c r="Q242">
        <f t="shared" si="121"/>
        <v>7</v>
      </c>
      <c r="R242" t="str">
        <f t="shared" si="122"/>
        <v>1101</v>
      </c>
      <c r="S242" t="str">
        <f t="shared" si="123"/>
        <v>D</v>
      </c>
    </row>
    <row r="243" spans="1:20" ht="13.5" customHeight="1">
      <c r="A243" s="3" t="s">
        <v>418</v>
      </c>
      <c r="B243" s="2" t="s">
        <v>61</v>
      </c>
      <c r="C243" s="2" t="s">
        <v>422</v>
      </c>
      <c r="D243" s="4">
        <f t="shared" si="116"/>
        <v>16</v>
      </c>
      <c r="E243" s="4" t="str">
        <f t="shared" si="117"/>
        <v>1100000w</v>
      </c>
      <c r="F243" s="4" t="str">
        <f t="shared" si="144"/>
        <v>1100000</v>
      </c>
      <c r="G243" s="4" t="str">
        <f t="shared" si="145"/>
        <v>C0 C1</v>
      </c>
      <c r="H243" s="2" t="s">
        <v>602</v>
      </c>
      <c r="I243" s="2" t="s">
        <v>420</v>
      </c>
      <c r="M243" t="e">
        <f t="shared" si="118"/>
        <v>#NUM!</v>
      </c>
      <c r="N243" t="str">
        <f t="shared" si="146"/>
        <v>1100000</v>
      </c>
      <c r="O243" t="str">
        <f t="shared" si="147"/>
        <v>60</v>
      </c>
      <c r="P243" t="str">
        <f t="shared" si="148"/>
        <v>1100000</v>
      </c>
      <c r="Q243">
        <f t="shared" si="121"/>
        <v>7</v>
      </c>
      <c r="R243" t="str">
        <f t="shared" si="122"/>
        <v>1100</v>
      </c>
      <c r="S243" t="str">
        <f t="shared" si="123"/>
        <v>C</v>
      </c>
    </row>
    <row r="244" spans="1:20" ht="13.5" customHeight="1">
      <c r="A244" s="3" t="s">
        <v>418</v>
      </c>
      <c r="B244" s="2" t="s">
        <v>63</v>
      </c>
      <c r="C244" s="2" t="s">
        <v>422</v>
      </c>
      <c r="D244" s="4">
        <f t="shared" si="116"/>
        <v>16</v>
      </c>
      <c r="E244" s="4" t="str">
        <f t="shared" si="117"/>
        <v>1100000w</v>
      </c>
      <c r="F244" s="4" t="str">
        <f t="shared" si="144"/>
        <v>1100000</v>
      </c>
      <c r="G244" s="4" t="str">
        <f t="shared" si="145"/>
        <v>C0 C1</v>
      </c>
      <c r="H244" s="2" t="s">
        <v>602</v>
      </c>
      <c r="I244" s="2" t="s">
        <v>420</v>
      </c>
      <c r="M244" t="e">
        <f t="shared" si="118"/>
        <v>#NUM!</v>
      </c>
      <c r="N244" t="str">
        <f t="shared" si="146"/>
        <v>1100000</v>
      </c>
      <c r="O244" t="str">
        <f t="shared" si="147"/>
        <v>60</v>
      </c>
      <c r="P244" t="str">
        <f t="shared" si="148"/>
        <v>1100000</v>
      </c>
      <c r="Q244">
        <f t="shared" si="121"/>
        <v>7</v>
      </c>
      <c r="R244" t="str">
        <f t="shared" si="122"/>
        <v>1100</v>
      </c>
      <c r="S244" t="str">
        <f t="shared" si="123"/>
        <v>C</v>
      </c>
    </row>
    <row r="245" spans="1:20" ht="13.5" hidden="1" customHeight="1">
      <c r="A245" s="2" t="s">
        <v>423</v>
      </c>
      <c r="B245" s="2" t="s">
        <v>42</v>
      </c>
      <c r="C245" s="2" t="s">
        <v>648</v>
      </c>
      <c r="D245" s="4">
        <f t="shared" si="116"/>
        <v>16</v>
      </c>
      <c r="E245" s="4" t="str">
        <f t="shared" si="117"/>
        <v>00001111</v>
      </c>
      <c r="F245" s="4"/>
      <c r="G245" s="4" t="str">
        <f>"0"&amp;BIN2HEX(E245)</f>
        <v>0F</v>
      </c>
      <c r="H245" s="2" t="s">
        <v>46</v>
      </c>
      <c r="I245" s="2" t="s">
        <v>424</v>
      </c>
      <c r="M245" s="12" t="e">
        <f t="shared" si="118"/>
        <v>#NUM!</v>
      </c>
      <c r="N245" s="12" t="e">
        <f>LEFT(C245,FIND("o",C245)-1)</f>
        <v>#VALUE!</v>
      </c>
      <c r="O245" s="12" t="e">
        <f t="shared" si="147"/>
        <v>#VALUE!</v>
      </c>
      <c r="P245" s="5" t="str">
        <f>C245</f>
        <v>0000111110101010</v>
      </c>
      <c r="Q245">
        <f t="shared" si="121"/>
        <v>16</v>
      </c>
      <c r="R245" t="str">
        <f t="shared" si="122"/>
        <v>0000</v>
      </c>
      <c r="S245" t="str">
        <f t="shared" si="123"/>
        <v>0</v>
      </c>
    </row>
    <row r="246" spans="1:20" ht="13.5" hidden="1" customHeight="1">
      <c r="A246" s="2" t="s">
        <v>425</v>
      </c>
      <c r="B246" s="2" t="s">
        <v>42</v>
      </c>
      <c r="C246" s="2" t="s">
        <v>649</v>
      </c>
      <c r="D246" s="4">
        <f t="shared" si="116"/>
        <v>8</v>
      </c>
      <c r="E246" s="4" t="str">
        <f t="shared" si="117"/>
        <v>11010110</v>
      </c>
      <c r="F246" s="4"/>
      <c r="G246" s="8" t="str">
        <f>TEXT(BIN2HEX(C246),"00")</f>
        <v>D6</v>
      </c>
      <c r="H246" s="3" t="s">
        <v>426</v>
      </c>
      <c r="I246" s="3" t="s">
        <v>427</v>
      </c>
      <c r="J246" s="7" t="str">
        <f>VLOOKUP(G246,Sheet3!E:F,2,0)</f>
        <v>salc</v>
      </c>
      <c r="M246" t="str">
        <f t="shared" si="118"/>
        <v>D6</v>
      </c>
      <c r="P246" s="5" t="str">
        <f t="shared" ref="P246:P247" si="149">C246</f>
        <v>11010110</v>
      </c>
      <c r="Q246">
        <f t="shared" si="121"/>
        <v>8</v>
      </c>
      <c r="R246" t="str">
        <f t="shared" si="122"/>
        <v>1101</v>
      </c>
      <c r="S246" t="str">
        <f t="shared" si="123"/>
        <v>D</v>
      </c>
    </row>
    <row r="247" spans="1:20" ht="13.5" hidden="1" customHeight="1">
      <c r="A247" s="2" t="s">
        <v>428</v>
      </c>
      <c r="B247" s="2" t="s">
        <v>42</v>
      </c>
      <c r="C247" s="2" t="s">
        <v>650</v>
      </c>
      <c r="D247" s="4">
        <f t="shared" si="116"/>
        <v>8</v>
      </c>
      <c r="E247" s="4" t="str">
        <f t="shared" si="117"/>
        <v>10011110</v>
      </c>
      <c r="F247" s="4"/>
      <c r="G247" s="9" t="str">
        <f>TEXT(BIN2HEX(C247),"00")</f>
        <v>9E</v>
      </c>
      <c r="H247" s="10" t="s">
        <v>595</v>
      </c>
      <c r="I247" s="10" t="s">
        <v>224</v>
      </c>
      <c r="J247" s="11" t="str">
        <f>VLOOKUP(G247,Sheet3!E:F,2,0)</f>
        <v>sahf</v>
      </c>
      <c r="K247" s="11" t="b">
        <f>EXACT(UPPER(A247),UPPER(J247))</f>
        <v>1</v>
      </c>
      <c r="M247" t="str">
        <f t="shared" si="118"/>
        <v>9E</v>
      </c>
      <c r="P247" s="5" t="str">
        <f t="shared" si="149"/>
        <v>10011110</v>
      </c>
      <c r="Q247">
        <f t="shared" si="121"/>
        <v>8</v>
      </c>
      <c r="R247" t="str">
        <f t="shared" si="122"/>
        <v>1001</v>
      </c>
      <c r="S247" t="str">
        <f t="shared" si="123"/>
        <v>9</v>
      </c>
      <c r="T247" t="str">
        <f>BIN2HEX(RIGHT(P247,LEN(P247)-4))</f>
        <v>E</v>
      </c>
    </row>
    <row r="248" spans="1:20" ht="13.5" hidden="1" customHeight="1">
      <c r="A248" s="2" t="s">
        <v>429</v>
      </c>
      <c r="B248" s="2" t="s">
        <v>390</v>
      </c>
      <c r="C248" s="2" t="s">
        <v>430</v>
      </c>
      <c r="D248" s="4">
        <f t="shared" si="116"/>
        <v>16</v>
      </c>
      <c r="E248" s="4" t="str">
        <f t="shared" si="117"/>
        <v>1101000w</v>
      </c>
      <c r="F248" s="4" t="str">
        <f t="shared" ref="F248:F259" si="150">LEFT(E248,7)</f>
        <v>1101000</v>
      </c>
      <c r="G248" s="4" t="str">
        <f t="shared" ref="G248:G259" si="151">TEXT(BIN2HEX(F248&amp;"0"),"00")&amp;" "&amp;TEXT(BIN2HEX(F248&amp;"1"),"00")</f>
        <v>D0 D1</v>
      </c>
      <c r="H248" s="2" t="s">
        <v>595</v>
      </c>
      <c r="I248" s="2" t="s">
        <v>431</v>
      </c>
      <c r="M248" t="e">
        <f t="shared" si="118"/>
        <v>#NUM!</v>
      </c>
      <c r="N248" t="str">
        <f t="shared" ref="N248:N281" si="152">LEFT(C248,FIND("w",C248)-1)</f>
        <v>1101000</v>
      </c>
      <c r="O248" t="str">
        <f t="shared" ref="O248:O261" si="153">BIN2HEX(N248)</f>
        <v>68</v>
      </c>
      <c r="P248" t="str">
        <f t="shared" ref="P248:P259" si="154">N248</f>
        <v>1101000</v>
      </c>
      <c r="Q248">
        <f t="shared" si="121"/>
        <v>7</v>
      </c>
      <c r="R248" t="str">
        <f t="shared" si="122"/>
        <v>1101</v>
      </c>
      <c r="S248" t="str">
        <f t="shared" si="123"/>
        <v>D</v>
      </c>
    </row>
    <row r="249" spans="1:20" ht="13.5" hidden="1" customHeight="1">
      <c r="A249" s="3" t="s">
        <v>429</v>
      </c>
      <c r="B249" s="2" t="s">
        <v>393</v>
      </c>
      <c r="C249" s="2" t="s">
        <v>430</v>
      </c>
      <c r="D249" s="4">
        <f t="shared" si="116"/>
        <v>16</v>
      </c>
      <c r="E249" s="4" t="str">
        <f t="shared" si="117"/>
        <v>1101000w</v>
      </c>
      <c r="F249" s="4" t="str">
        <f t="shared" si="150"/>
        <v>1101000</v>
      </c>
      <c r="G249" s="4" t="str">
        <f t="shared" si="151"/>
        <v>D0 D1</v>
      </c>
      <c r="H249" s="2" t="s">
        <v>595</v>
      </c>
      <c r="I249" s="2" t="s">
        <v>431</v>
      </c>
      <c r="M249" t="e">
        <f t="shared" si="118"/>
        <v>#NUM!</v>
      </c>
      <c r="N249" t="str">
        <f t="shared" si="152"/>
        <v>1101000</v>
      </c>
      <c r="O249" t="str">
        <f t="shared" si="153"/>
        <v>68</v>
      </c>
      <c r="P249" t="str">
        <f t="shared" si="154"/>
        <v>1101000</v>
      </c>
      <c r="Q249">
        <f t="shared" si="121"/>
        <v>7</v>
      </c>
      <c r="R249" t="str">
        <f t="shared" si="122"/>
        <v>1101</v>
      </c>
      <c r="S249" t="str">
        <f t="shared" si="123"/>
        <v>D</v>
      </c>
    </row>
    <row r="250" spans="1:20" ht="13.5" hidden="1" customHeight="1">
      <c r="A250" s="3" t="s">
        <v>429</v>
      </c>
      <c r="B250" s="2" t="s">
        <v>394</v>
      </c>
      <c r="C250" s="2" t="s">
        <v>432</v>
      </c>
      <c r="D250" s="4">
        <f t="shared" si="116"/>
        <v>16</v>
      </c>
      <c r="E250" s="4" t="str">
        <f t="shared" si="117"/>
        <v>1101001w</v>
      </c>
      <c r="F250" s="4" t="str">
        <f t="shared" si="150"/>
        <v>1101001</v>
      </c>
      <c r="G250" s="4" t="str">
        <f t="shared" si="151"/>
        <v>D2 D3</v>
      </c>
      <c r="H250" s="2" t="s">
        <v>595</v>
      </c>
      <c r="I250" s="2" t="s">
        <v>431</v>
      </c>
      <c r="M250" t="e">
        <f t="shared" si="118"/>
        <v>#NUM!</v>
      </c>
      <c r="N250" t="str">
        <f t="shared" si="152"/>
        <v>1101001</v>
      </c>
      <c r="O250" t="str">
        <f t="shared" si="153"/>
        <v>69</v>
      </c>
      <c r="P250" t="str">
        <f t="shared" si="154"/>
        <v>1101001</v>
      </c>
      <c r="Q250">
        <f t="shared" si="121"/>
        <v>7</v>
      </c>
      <c r="R250" t="str">
        <f t="shared" si="122"/>
        <v>1101</v>
      </c>
      <c r="S250" t="str">
        <f t="shared" si="123"/>
        <v>D</v>
      </c>
    </row>
    <row r="251" spans="1:20" ht="13.5" hidden="1" customHeight="1">
      <c r="A251" s="3" t="s">
        <v>429</v>
      </c>
      <c r="B251" s="2" t="s">
        <v>396</v>
      </c>
      <c r="C251" s="2" t="s">
        <v>432</v>
      </c>
      <c r="D251" s="4">
        <f t="shared" si="116"/>
        <v>16</v>
      </c>
      <c r="E251" s="4" t="str">
        <f t="shared" si="117"/>
        <v>1101001w</v>
      </c>
      <c r="F251" s="4" t="str">
        <f t="shared" si="150"/>
        <v>1101001</v>
      </c>
      <c r="G251" s="4" t="str">
        <f t="shared" si="151"/>
        <v>D2 D3</v>
      </c>
      <c r="H251" s="2" t="s">
        <v>595</v>
      </c>
      <c r="I251" s="2" t="s">
        <v>431</v>
      </c>
      <c r="M251" t="e">
        <f t="shared" si="118"/>
        <v>#NUM!</v>
      </c>
      <c r="N251" t="str">
        <f t="shared" si="152"/>
        <v>1101001</v>
      </c>
      <c r="O251" t="str">
        <f t="shared" si="153"/>
        <v>69</v>
      </c>
      <c r="P251" t="str">
        <f t="shared" si="154"/>
        <v>1101001</v>
      </c>
      <c r="Q251">
        <f t="shared" si="121"/>
        <v>7</v>
      </c>
      <c r="R251" t="str">
        <f t="shared" si="122"/>
        <v>1101</v>
      </c>
      <c r="S251" t="str">
        <f t="shared" si="123"/>
        <v>D</v>
      </c>
    </row>
    <row r="252" spans="1:20" ht="13.5" customHeight="1">
      <c r="A252" s="3" t="s">
        <v>429</v>
      </c>
      <c r="B252" s="2" t="s">
        <v>61</v>
      </c>
      <c r="C252" s="2" t="s">
        <v>433</v>
      </c>
      <c r="D252" s="4">
        <f t="shared" si="116"/>
        <v>16</v>
      </c>
      <c r="E252" s="4" t="str">
        <f t="shared" si="117"/>
        <v>1100000w</v>
      </c>
      <c r="F252" s="4" t="str">
        <f t="shared" si="150"/>
        <v>1100000</v>
      </c>
      <c r="G252" s="4" t="str">
        <f t="shared" si="151"/>
        <v>C0 C1</v>
      </c>
      <c r="H252" s="2" t="s">
        <v>602</v>
      </c>
      <c r="I252" s="2" t="s">
        <v>431</v>
      </c>
      <c r="M252" t="e">
        <f t="shared" si="118"/>
        <v>#NUM!</v>
      </c>
      <c r="N252" t="str">
        <f t="shared" si="152"/>
        <v>1100000</v>
      </c>
      <c r="O252" t="str">
        <f t="shared" si="153"/>
        <v>60</v>
      </c>
      <c r="P252" t="str">
        <f t="shared" si="154"/>
        <v>1100000</v>
      </c>
      <c r="Q252">
        <f t="shared" si="121"/>
        <v>7</v>
      </c>
      <c r="R252" t="str">
        <f t="shared" si="122"/>
        <v>1100</v>
      </c>
      <c r="S252" t="str">
        <f t="shared" si="123"/>
        <v>C</v>
      </c>
    </row>
    <row r="253" spans="1:20" ht="13.5" customHeight="1">
      <c r="A253" s="3" t="s">
        <v>429</v>
      </c>
      <c r="B253" s="2" t="s">
        <v>63</v>
      </c>
      <c r="C253" s="2" t="s">
        <v>433</v>
      </c>
      <c r="D253" s="4">
        <f t="shared" si="116"/>
        <v>16</v>
      </c>
      <c r="E253" s="4" t="str">
        <f t="shared" si="117"/>
        <v>1100000w</v>
      </c>
      <c r="F253" s="4" t="str">
        <f t="shared" si="150"/>
        <v>1100000</v>
      </c>
      <c r="G253" s="4" t="str">
        <f t="shared" si="151"/>
        <v>C0 C1</v>
      </c>
      <c r="H253" s="2" t="s">
        <v>602</v>
      </c>
      <c r="I253" s="2" t="s">
        <v>431</v>
      </c>
      <c r="M253" t="e">
        <f t="shared" si="118"/>
        <v>#NUM!</v>
      </c>
      <c r="N253" t="str">
        <f t="shared" si="152"/>
        <v>1100000</v>
      </c>
      <c r="O253" t="str">
        <f t="shared" si="153"/>
        <v>60</v>
      </c>
      <c r="P253" t="str">
        <f t="shared" si="154"/>
        <v>1100000</v>
      </c>
      <c r="Q253">
        <f t="shared" si="121"/>
        <v>7</v>
      </c>
      <c r="R253" t="str">
        <f t="shared" si="122"/>
        <v>1100</v>
      </c>
      <c r="S253" t="str">
        <f t="shared" si="123"/>
        <v>C</v>
      </c>
    </row>
    <row r="254" spans="1:20" ht="13.5" hidden="1" customHeight="1">
      <c r="A254" s="2" t="s">
        <v>434</v>
      </c>
      <c r="B254" s="2" t="s">
        <v>390</v>
      </c>
      <c r="C254" s="2" t="s">
        <v>435</v>
      </c>
      <c r="D254" s="4">
        <f t="shared" si="116"/>
        <v>16</v>
      </c>
      <c r="E254" s="4" t="str">
        <f t="shared" si="117"/>
        <v>1101000w</v>
      </c>
      <c r="F254" s="4" t="str">
        <f t="shared" si="150"/>
        <v>1101000</v>
      </c>
      <c r="G254" s="4" t="str">
        <f t="shared" si="151"/>
        <v>D0 D1</v>
      </c>
      <c r="H254" s="2" t="s">
        <v>595</v>
      </c>
      <c r="I254" s="2" t="s">
        <v>436</v>
      </c>
      <c r="M254" t="e">
        <f t="shared" si="118"/>
        <v>#NUM!</v>
      </c>
      <c r="N254" t="str">
        <f t="shared" si="152"/>
        <v>1101000</v>
      </c>
      <c r="O254" t="str">
        <f t="shared" si="153"/>
        <v>68</v>
      </c>
      <c r="P254" t="str">
        <f t="shared" si="154"/>
        <v>1101000</v>
      </c>
      <c r="Q254">
        <f t="shared" si="121"/>
        <v>7</v>
      </c>
      <c r="R254" t="str">
        <f t="shared" si="122"/>
        <v>1101</v>
      </c>
      <c r="S254" t="str">
        <f t="shared" si="123"/>
        <v>D</v>
      </c>
    </row>
    <row r="255" spans="1:20" ht="13.5" hidden="1" customHeight="1">
      <c r="A255" s="3" t="s">
        <v>434</v>
      </c>
      <c r="B255" s="2" t="s">
        <v>393</v>
      </c>
      <c r="C255" s="2" t="s">
        <v>435</v>
      </c>
      <c r="D255" s="4">
        <f t="shared" si="116"/>
        <v>16</v>
      </c>
      <c r="E255" s="4" t="str">
        <f t="shared" si="117"/>
        <v>1101000w</v>
      </c>
      <c r="F255" s="4" t="str">
        <f t="shared" si="150"/>
        <v>1101000</v>
      </c>
      <c r="G255" s="4" t="str">
        <f t="shared" si="151"/>
        <v>D0 D1</v>
      </c>
      <c r="H255" s="2" t="s">
        <v>595</v>
      </c>
      <c r="I255" s="2" t="s">
        <v>436</v>
      </c>
      <c r="M255" t="e">
        <f t="shared" si="118"/>
        <v>#NUM!</v>
      </c>
      <c r="N255" t="str">
        <f t="shared" si="152"/>
        <v>1101000</v>
      </c>
      <c r="O255" t="str">
        <f t="shared" si="153"/>
        <v>68</v>
      </c>
      <c r="P255" t="str">
        <f t="shared" si="154"/>
        <v>1101000</v>
      </c>
      <c r="Q255">
        <f t="shared" si="121"/>
        <v>7</v>
      </c>
      <c r="R255" t="str">
        <f t="shared" si="122"/>
        <v>1101</v>
      </c>
      <c r="S255" t="str">
        <f t="shared" si="123"/>
        <v>D</v>
      </c>
    </row>
    <row r="256" spans="1:20" ht="13.5" hidden="1" customHeight="1">
      <c r="A256" s="3" t="s">
        <v>434</v>
      </c>
      <c r="B256" s="2" t="s">
        <v>394</v>
      </c>
      <c r="C256" s="2" t="s">
        <v>437</v>
      </c>
      <c r="D256" s="4">
        <f t="shared" si="116"/>
        <v>16</v>
      </c>
      <c r="E256" s="4" t="str">
        <f t="shared" si="117"/>
        <v>1101001w</v>
      </c>
      <c r="F256" s="4" t="str">
        <f t="shared" si="150"/>
        <v>1101001</v>
      </c>
      <c r="G256" s="4" t="str">
        <f t="shared" si="151"/>
        <v>D2 D3</v>
      </c>
      <c r="H256" s="2" t="s">
        <v>595</v>
      </c>
      <c r="I256" s="2" t="s">
        <v>436</v>
      </c>
      <c r="M256" t="e">
        <f t="shared" si="118"/>
        <v>#NUM!</v>
      </c>
      <c r="N256" t="str">
        <f t="shared" si="152"/>
        <v>1101001</v>
      </c>
      <c r="O256" t="str">
        <f t="shared" si="153"/>
        <v>69</v>
      </c>
      <c r="P256" t="str">
        <f t="shared" si="154"/>
        <v>1101001</v>
      </c>
      <c r="Q256">
        <f t="shared" si="121"/>
        <v>7</v>
      </c>
      <c r="R256" t="str">
        <f t="shared" si="122"/>
        <v>1101</v>
      </c>
      <c r="S256" t="str">
        <f t="shared" si="123"/>
        <v>D</v>
      </c>
    </row>
    <row r="257" spans="1:19" ht="13.5" hidden="1" customHeight="1">
      <c r="A257" s="3" t="s">
        <v>434</v>
      </c>
      <c r="B257" s="2" t="s">
        <v>396</v>
      </c>
      <c r="C257" s="2" t="s">
        <v>437</v>
      </c>
      <c r="D257" s="4">
        <f t="shared" si="116"/>
        <v>16</v>
      </c>
      <c r="E257" s="4" t="str">
        <f t="shared" si="117"/>
        <v>1101001w</v>
      </c>
      <c r="F257" s="4" t="str">
        <f t="shared" si="150"/>
        <v>1101001</v>
      </c>
      <c r="G257" s="4" t="str">
        <f t="shared" si="151"/>
        <v>D2 D3</v>
      </c>
      <c r="H257" s="2" t="s">
        <v>595</v>
      </c>
      <c r="I257" s="2" t="s">
        <v>436</v>
      </c>
      <c r="M257" t="e">
        <f t="shared" si="118"/>
        <v>#NUM!</v>
      </c>
      <c r="N257" t="str">
        <f t="shared" si="152"/>
        <v>1101001</v>
      </c>
      <c r="O257" t="str">
        <f t="shared" si="153"/>
        <v>69</v>
      </c>
      <c r="P257" t="str">
        <f t="shared" si="154"/>
        <v>1101001</v>
      </c>
      <c r="Q257">
        <f t="shared" si="121"/>
        <v>7</v>
      </c>
      <c r="R257" t="str">
        <f t="shared" si="122"/>
        <v>1101</v>
      </c>
      <c r="S257" t="str">
        <f t="shared" si="123"/>
        <v>D</v>
      </c>
    </row>
    <row r="258" spans="1:19" ht="13.5" customHeight="1">
      <c r="A258" s="3" t="s">
        <v>434</v>
      </c>
      <c r="B258" s="2" t="s">
        <v>61</v>
      </c>
      <c r="C258" s="2" t="s">
        <v>438</v>
      </c>
      <c r="D258" s="4">
        <f t="shared" ref="D258:D321" si="155">LENB(C258)</f>
        <v>16</v>
      </c>
      <c r="E258" s="4" t="str">
        <f t="shared" ref="E258:E321" si="156">LEFT(C258,8)</f>
        <v>1100000w</v>
      </c>
      <c r="F258" s="4" t="str">
        <f t="shared" si="150"/>
        <v>1100000</v>
      </c>
      <c r="G258" s="4" t="str">
        <f t="shared" si="151"/>
        <v>C0 C1</v>
      </c>
      <c r="H258" s="2" t="s">
        <v>602</v>
      </c>
      <c r="I258" s="2" t="s">
        <v>436</v>
      </c>
      <c r="M258" t="e">
        <f t="shared" si="118"/>
        <v>#NUM!</v>
      </c>
      <c r="N258" t="str">
        <f t="shared" si="152"/>
        <v>1100000</v>
      </c>
      <c r="O258" t="str">
        <f t="shared" si="153"/>
        <v>60</v>
      </c>
      <c r="P258" t="str">
        <f t="shared" si="154"/>
        <v>1100000</v>
      </c>
      <c r="Q258">
        <f t="shared" si="121"/>
        <v>7</v>
      </c>
      <c r="R258" t="str">
        <f t="shared" si="122"/>
        <v>1100</v>
      </c>
      <c r="S258" t="str">
        <f t="shared" si="123"/>
        <v>C</v>
      </c>
    </row>
    <row r="259" spans="1:19" ht="13.5" customHeight="1">
      <c r="A259" s="3" t="s">
        <v>434</v>
      </c>
      <c r="B259" s="2" t="s">
        <v>63</v>
      </c>
      <c r="C259" s="2" t="s">
        <v>438</v>
      </c>
      <c r="D259" s="4">
        <f t="shared" si="155"/>
        <v>16</v>
      </c>
      <c r="E259" s="4" t="str">
        <f t="shared" si="156"/>
        <v>1100000w</v>
      </c>
      <c r="F259" s="4" t="str">
        <f t="shared" si="150"/>
        <v>1100000</v>
      </c>
      <c r="G259" s="4" t="str">
        <f t="shared" si="151"/>
        <v>C0 C1</v>
      </c>
      <c r="H259" s="2" t="s">
        <v>602</v>
      </c>
      <c r="I259" s="2" t="s">
        <v>436</v>
      </c>
      <c r="M259" t="e">
        <f t="shared" ref="M259:M322" si="157">BIN2HEX(C259)</f>
        <v>#NUM!</v>
      </c>
      <c r="N259" t="str">
        <f t="shared" si="152"/>
        <v>1100000</v>
      </c>
      <c r="O259" t="str">
        <f t="shared" si="153"/>
        <v>60</v>
      </c>
      <c r="P259" t="str">
        <f t="shared" si="154"/>
        <v>1100000</v>
      </c>
      <c r="Q259">
        <f t="shared" ref="Q259:Q322" si="158">LENB(P259)</f>
        <v>7</v>
      </c>
      <c r="R259" t="str">
        <f t="shared" ref="R259:R322" si="159">LEFT(P259,4)</f>
        <v>1100</v>
      </c>
      <c r="S259" t="str">
        <f t="shared" ref="S259:S322" si="160">BIN2HEX(R259)</f>
        <v>C</v>
      </c>
    </row>
    <row r="260" spans="1:19" ht="13.5" hidden="1" customHeight="1">
      <c r="A260" s="2" t="s">
        <v>439</v>
      </c>
      <c r="B260" s="2" t="s">
        <v>440</v>
      </c>
      <c r="C260" s="2" t="s">
        <v>441</v>
      </c>
      <c r="D260" s="4">
        <f t="shared" si="155"/>
        <v>24</v>
      </c>
      <c r="E260" s="4" t="str">
        <f t="shared" si="156"/>
        <v>00001111</v>
      </c>
      <c r="F260" s="4"/>
      <c r="G260" s="4" t="str">
        <f>"0"&amp;BIN2HEX(E260)</f>
        <v>0F</v>
      </c>
      <c r="H260" s="2" t="s">
        <v>603</v>
      </c>
      <c r="I260" s="2" t="s">
        <v>442</v>
      </c>
      <c r="M260" t="e">
        <f t="shared" si="157"/>
        <v>#NUM!</v>
      </c>
      <c r="N260" s="12" t="str">
        <f>LEFT(C260,FIND("c",C260)-1)</f>
        <v>000011111001</v>
      </c>
      <c r="O260" s="12" t="e">
        <f t="shared" si="153"/>
        <v>#NUM!</v>
      </c>
      <c r="P260" t="str">
        <f t="shared" ref="P260:P281" si="161">N260</f>
        <v>000011111001</v>
      </c>
      <c r="Q260">
        <f t="shared" si="158"/>
        <v>12</v>
      </c>
      <c r="R260" t="str">
        <f t="shared" si="159"/>
        <v>0000</v>
      </c>
      <c r="S260" t="str">
        <f t="shared" si="160"/>
        <v>0</v>
      </c>
    </row>
    <row r="261" spans="1:19" ht="13.5" hidden="1" customHeight="1">
      <c r="A261" s="3" t="s">
        <v>439</v>
      </c>
      <c r="B261" s="2" t="s">
        <v>443</v>
      </c>
      <c r="C261" s="2" t="s">
        <v>441</v>
      </c>
      <c r="D261" s="4">
        <f t="shared" si="155"/>
        <v>24</v>
      </c>
      <c r="E261" s="4" t="str">
        <f t="shared" si="156"/>
        <v>00001111</v>
      </c>
      <c r="F261" s="4"/>
      <c r="G261" s="4" t="str">
        <f>"0"&amp;BIN2HEX(E261)</f>
        <v>0F</v>
      </c>
      <c r="H261" s="2" t="s">
        <v>603</v>
      </c>
      <c r="I261" s="2" t="s">
        <v>442</v>
      </c>
      <c r="M261" t="e">
        <f t="shared" si="157"/>
        <v>#NUM!</v>
      </c>
      <c r="N261" s="12" t="str">
        <f>LEFT(C261,FIND("c",C261)-1)</f>
        <v>000011111001</v>
      </c>
      <c r="O261" s="12" t="e">
        <f t="shared" si="153"/>
        <v>#NUM!</v>
      </c>
      <c r="P261" t="str">
        <f t="shared" si="161"/>
        <v>000011111001</v>
      </c>
      <c r="Q261">
        <f t="shared" si="158"/>
        <v>12</v>
      </c>
      <c r="R261" t="str">
        <f t="shared" si="159"/>
        <v>0000</v>
      </c>
      <c r="S261" t="str">
        <f t="shared" si="160"/>
        <v>0</v>
      </c>
    </row>
    <row r="262" spans="1:19" ht="13.5" hidden="1" customHeight="1">
      <c r="A262" s="2" t="s">
        <v>444</v>
      </c>
      <c r="B262" s="2" t="s">
        <v>390</v>
      </c>
      <c r="C262" s="2" t="s">
        <v>430</v>
      </c>
      <c r="D262" s="4">
        <f t="shared" si="155"/>
        <v>16</v>
      </c>
      <c r="E262" s="4" t="str">
        <f t="shared" si="156"/>
        <v>1101000w</v>
      </c>
      <c r="F262" s="4" t="str">
        <f t="shared" ref="F262:F276" si="162">LEFT(E262,7)</f>
        <v>1101000</v>
      </c>
      <c r="G262" s="4" t="str">
        <f t="shared" ref="G262:G276" si="163">TEXT(BIN2HEX(F262&amp;"0"),"00")&amp;" "&amp;TEXT(BIN2HEX(F262&amp;"1"),"00")</f>
        <v>D0 D1</v>
      </c>
      <c r="H262" s="2" t="s">
        <v>595</v>
      </c>
      <c r="I262" s="2" t="s">
        <v>445</v>
      </c>
      <c r="M262" t="e">
        <f t="shared" si="157"/>
        <v>#NUM!</v>
      </c>
      <c r="N262" t="str">
        <f t="shared" si="152"/>
        <v>1101000</v>
      </c>
      <c r="O262" t="str">
        <f t="shared" ref="O262:O281" si="164">BIN2HEX(N262)</f>
        <v>68</v>
      </c>
      <c r="P262" t="str">
        <f t="shared" si="161"/>
        <v>1101000</v>
      </c>
      <c r="Q262">
        <f t="shared" si="158"/>
        <v>7</v>
      </c>
      <c r="R262" t="str">
        <f t="shared" si="159"/>
        <v>1101</v>
      </c>
      <c r="S262" t="str">
        <f t="shared" si="160"/>
        <v>D</v>
      </c>
    </row>
    <row r="263" spans="1:19" ht="13.5" hidden="1" customHeight="1">
      <c r="A263" s="3" t="s">
        <v>444</v>
      </c>
      <c r="B263" s="2" t="s">
        <v>393</v>
      </c>
      <c r="C263" s="2" t="s">
        <v>430</v>
      </c>
      <c r="D263" s="4">
        <f t="shared" si="155"/>
        <v>16</v>
      </c>
      <c r="E263" s="4" t="str">
        <f t="shared" si="156"/>
        <v>1101000w</v>
      </c>
      <c r="F263" s="4" t="str">
        <f t="shared" si="162"/>
        <v>1101000</v>
      </c>
      <c r="G263" s="4" t="str">
        <f t="shared" si="163"/>
        <v>D0 D1</v>
      </c>
      <c r="H263" s="2" t="s">
        <v>595</v>
      </c>
      <c r="I263" s="2" t="s">
        <v>445</v>
      </c>
      <c r="M263" t="e">
        <f t="shared" si="157"/>
        <v>#NUM!</v>
      </c>
      <c r="N263" t="str">
        <f t="shared" si="152"/>
        <v>1101000</v>
      </c>
      <c r="O263" t="str">
        <f t="shared" si="164"/>
        <v>68</v>
      </c>
      <c r="P263" t="str">
        <f t="shared" si="161"/>
        <v>1101000</v>
      </c>
      <c r="Q263">
        <f t="shared" si="158"/>
        <v>7</v>
      </c>
      <c r="R263" t="str">
        <f t="shared" si="159"/>
        <v>1101</v>
      </c>
      <c r="S263" t="str">
        <f t="shared" si="160"/>
        <v>D</v>
      </c>
    </row>
    <row r="264" spans="1:19" ht="13.5" hidden="1" customHeight="1">
      <c r="A264" s="3" t="s">
        <v>444</v>
      </c>
      <c r="B264" s="2" t="s">
        <v>394</v>
      </c>
      <c r="C264" s="2" t="s">
        <v>432</v>
      </c>
      <c r="D264" s="4">
        <f t="shared" si="155"/>
        <v>16</v>
      </c>
      <c r="E264" s="4" t="str">
        <f t="shared" si="156"/>
        <v>1101001w</v>
      </c>
      <c r="F264" s="4" t="str">
        <f t="shared" si="162"/>
        <v>1101001</v>
      </c>
      <c r="G264" s="4" t="str">
        <f t="shared" si="163"/>
        <v>D2 D3</v>
      </c>
      <c r="H264" s="2" t="s">
        <v>595</v>
      </c>
      <c r="I264" s="2" t="s">
        <v>445</v>
      </c>
      <c r="M264" t="e">
        <f t="shared" si="157"/>
        <v>#NUM!</v>
      </c>
      <c r="N264" t="str">
        <f t="shared" si="152"/>
        <v>1101001</v>
      </c>
      <c r="O264" t="str">
        <f t="shared" si="164"/>
        <v>69</v>
      </c>
      <c r="P264" t="str">
        <f t="shared" si="161"/>
        <v>1101001</v>
      </c>
      <c r="Q264">
        <f t="shared" si="158"/>
        <v>7</v>
      </c>
      <c r="R264" t="str">
        <f t="shared" si="159"/>
        <v>1101</v>
      </c>
      <c r="S264" t="str">
        <f t="shared" si="160"/>
        <v>D</v>
      </c>
    </row>
    <row r="265" spans="1:19" ht="13.5" hidden="1" customHeight="1">
      <c r="A265" s="3" t="s">
        <v>444</v>
      </c>
      <c r="B265" s="2" t="s">
        <v>396</v>
      </c>
      <c r="C265" s="2" t="s">
        <v>432</v>
      </c>
      <c r="D265" s="4">
        <f t="shared" si="155"/>
        <v>16</v>
      </c>
      <c r="E265" s="4" t="str">
        <f t="shared" si="156"/>
        <v>1101001w</v>
      </c>
      <c r="F265" s="4" t="str">
        <f t="shared" si="162"/>
        <v>1101001</v>
      </c>
      <c r="G265" s="4" t="str">
        <f t="shared" si="163"/>
        <v>D2 D3</v>
      </c>
      <c r="H265" s="2" t="s">
        <v>595</v>
      </c>
      <c r="I265" s="2" t="s">
        <v>445</v>
      </c>
      <c r="M265" t="e">
        <f t="shared" si="157"/>
        <v>#NUM!</v>
      </c>
      <c r="N265" t="str">
        <f t="shared" si="152"/>
        <v>1101001</v>
      </c>
      <c r="O265" t="str">
        <f t="shared" si="164"/>
        <v>69</v>
      </c>
      <c r="P265" t="str">
        <f t="shared" si="161"/>
        <v>1101001</v>
      </c>
      <c r="Q265">
        <f t="shared" si="158"/>
        <v>7</v>
      </c>
      <c r="R265" t="str">
        <f t="shared" si="159"/>
        <v>1101</v>
      </c>
      <c r="S265" t="str">
        <f t="shared" si="160"/>
        <v>D</v>
      </c>
    </row>
    <row r="266" spans="1:19" ht="13.5" customHeight="1">
      <c r="A266" s="3" t="s">
        <v>444</v>
      </c>
      <c r="B266" s="2" t="s">
        <v>61</v>
      </c>
      <c r="C266" s="2" t="s">
        <v>433</v>
      </c>
      <c r="D266" s="4">
        <f t="shared" si="155"/>
        <v>16</v>
      </c>
      <c r="E266" s="4" t="str">
        <f t="shared" si="156"/>
        <v>1100000w</v>
      </c>
      <c r="F266" s="4" t="str">
        <f t="shared" si="162"/>
        <v>1100000</v>
      </c>
      <c r="G266" s="4" t="str">
        <f t="shared" si="163"/>
        <v>C0 C1</v>
      </c>
      <c r="H266" s="2" t="s">
        <v>602</v>
      </c>
      <c r="I266" s="2" t="s">
        <v>445</v>
      </c>
      <c r="M266" t="e">
        <f t="shared" si="157"/>
        <v>#NUM!</v>
      </c>
      <c r="N266" t="str">
        <f t="shared" si="152"/>
        <v>1100000</v>
      </c>
      <c r="O266" t="str">
        <f t="shared" si="164"/>
        <v>60</v>
      </c>
      <c r="P266" t="str">
        <f t="shared" si="161"/>
        <v>1100000</v>
      </c>
      <c r="Q266">
        <f t="shared" si="158"/>
        <v>7</v>
      </c>
      <c r="R266" t="str">
        <f t="shared" si="159"/>
        <v>1100</v>
      </c>
      <c r="S266" t="str">
        <f t="shared" si="160"/>
        <v>C</v>
      </c>
    </row>
    <row r="267" spans="1:19" ht="13.5" customHeight="1">
      <c r="A267" s="3" t="s">
        <v>444</v>
      </c>
      <c r="B267" s="2" t="s">
        <v>63</v>
      </c>
      <c r="C267" s="2" t="s">
        <v>433</v>
      </c>
      <c r="D267" s="4">
        <f t="shared" si="155"/>
        <v>16</v>
      </c>
      <c r="E267" s="4" t="str">
        <f t="shared" si="156"/>
        <v>1100000w</v>
      </c>
      <c r="F267" s="4" t="str">
        <f t="shared" si="162"/>
        <v>1100000</v>
      </c>
      <c r="G267" s="4" t="str">
        <f t="shared" si="163"/>
        <v>C0 C1</v>
      </c>
      <c r="H267" s="2" t="s">
        <v>602</v>
      </c>
      <c r="I267" s="2" t="s">
        <v>445</v>
      </c>
      <c r="M267" t="e">
        <f t="shared" si="157"/>
        <v>#NUM!</v>
      </c>
      <c r="N267" t="str">
        <f t="shared" si="152"/>
        <v>1100000</v>
      </c>
      <c r="O267" t="str">
        <f t="shared" si="164"/>
        <v>60</v>
      </c>
      <c r="P267" t="str">
        <f t="shared" si="161"/>
        <v>1100000</v>
      </c>
      <c r="Q267">
        <f t="shared" si="158"/>
        <v>7</v>
      </c>
      <c r="R267" t="str">
        <f t="shared" si="159"/>
        <v>1100</v>
      </c>
      <c r="S267" t="str">
        <f t="shared" si="160"/>
        <v>C</v>
      </c>
    </row>
    <row r="268" spans="1:19" ht="13.5" hidden="1" customHeight="1">
      <c r="A268" s="2" t="s">
        <v>446</v>
      </c>
      <c r="B268" s="2" t="s">
        <v>390</v>
      </c>
      <c r="C268" s="2" t="s">
        <v>447</v>
      </c>
      <c r="D268" s="4">
        <f t="shared" si="155"/>
        <v>16</v>
      </c>
      <c r="E268" s="4" t="str">
        <f t="shared" si="156"/>
        <v>1101000w</v>
      </c>
      <c r="F268" s="4" t="str">
        <f t="shared" si="162"/>
        <v>1101000</v>
      </c>
      <c r="G268" s="4" t="str">
        <f t="shared" si="163"/>
        <v>D0 D1</v>
      </c>
      <c r="H268" s="2" t="s">
        <v>595</v>
      </c>
      <c r="I268" s="2" t="s">
        <v>448</v>
      </c>
      <c r="M268" t="e">
        <f t="shared" si="157"/>
        <v>#NUM!</v>
      </c>
      <c r="N268" t="str">
        <f t="shared" si="152"/>
        <v>1101000</v>
      </c>
      <c r="O268" t="str">
        <f t="shared" si="164"/>
        <v>68</v>
      </c>
      <c r="P268" t="str">
        <f t="shared" si="161"/>
        <v>1101000</v>
      </c>
      <c r="Q268">
        <f t="shared" si="158"/>
        <v>7</v>
      </c>
      <c r="R268" t="str">
        <f t="shared" si="159"/>
        <v>1101</v>
      </c>
      <c r="S268" t="str">
        <f t="shared" si="160"/>
        <v>D</v>
      </c>
    </row>
    <row r="269" spans="1:19" ht="13.5" hidden="1" customHeight="1">
      <c r="A269" s="3" t="s">
        <v>446</v>
      </c>
      <c r="B269" s="2" t="s">
        <v>393</v>
      </c>
      <c r="C269" s="2" t="s">
        <v>447</v>
      </c>
      <c r="D269" s="4">
        <f t="shared" si="155"/>
        <v>16</v>
      </c>
      <c r="E269" s="4" t="str">
        <f t="shared" si="156"/>
        <v>1101000w</v>
      </c>
      <c r="F269" s="4" t="str">
        <f t="shared" si="162"/>
        <v>1101000</v>
      </c>
      <c r="G269" s="4" t="str">
        <f t="shared" si="163"/>
        <v>D0 D1</v>
      </c>
      <c r="H269" s="2" t="s">
        <v>595</v>
      </c>
      <c r="I269" s="2" t="s">
        <v>448</v>
      </c>
      <c r="M269" t="e">
        <f t="shared" si="157"/>
        <v>#NUM!</v>
      </c>
      <c r="N269" t="str">
        <f t="shared" si="152"/>
        <v>1101000</v>
      </c>
      <c r="O269" t="str">
        <f t="shared" si="164"/>
        <v>68</v>
      </c>
      <c r="P269" t="str">
        <f t="shared" si="161"/>
        <v>1101000</v>
      </c>
      <c r="Q269">
        <f t="shared" si="158"/>
        <v>7</v>
      </c>
      <c r="R269" t="str">
        <f t="shared" si="159"/>
        <v>1101</v>
      </c>
      <c r="S269" t="str">
        <f t="shared" si="160"/>
        <v>D</v>
      </c>
    </row>
    <row r="270" spans="1:19" ht="13.5" hidden="1" customHeight="1">
      <c r="A270" s="3" t="s">
        <v>446</v>
      </c>
      <c r="B270" s="2" t="s">
        <v>394</v>
      </c>
      <c r="C270" s="2" t="s">
        <v>449</v>
      </c>
      <c r="D270" s="4">
        <f t="shared" si="155"/>
        <v>16</v>
      </c>
      <c r="E270" s="4" t="str">
        <f t="shared" si="156"/>
        <v>1101001w</v>
      </c>
      <c r="F270" s="4" t="str">
        <f t="shared" si="162"/>
        <v>1101001</v>
      </c>
      <c r="G270" s="4" t="str">
        <f t="shared" si="163"/>
        <v>D2 D3</v>
      </c>
      <c r="H270" s="2" t="s">
        <v>595</v>
      </c>
      <c r="I270" s="2" t="s">
        <v>448</v>
      </c>
      <c r="M270" t="e">
        <f t="shared" si="157"/>
        <v>#NUM!</v>
      </c>
      <c r="N270" t="str">
        <f t="shared" si="152"/>
        <v>1101001</v>
      </c>
      <c r="O270" t="str">
        <f t="shared" si="164"/>
        <v>69</v>
      </c>
      <c r="P270" t="str">
        <f t="shared" si="161"/>
        <v>1101001</v>
      </c>
      <c r="Q270">
        <f t="shared" si="158"/>
        <v>7</v>
      </c>
      <c r="R270" t="str">
        <f t="shared" si="159"/>
        <v>1101</v>
      </c>
      <c r="S270" t="str">
        <f t="shared" si="160"/>
        <v>D</v>
      </c>
    </row>
    <row r="271" spans="1:19" ht="13.5" hidden="1" customHeight="1">
      <c r="A271" s="3" t="s">
        <v>446</v>
      </c>
      <c r="B271" s="2" t="s">
        <v>396</v>
      </c>
      <c r="C271" s="2" t="s">
        <v>449</v>
      </c>
      <c r="D271" s="4">
        <f t="shared" si="155"/>
        <v>16</v>
      </c>
      <c r="E271" s="4" t="str">
        <f t="shared" si="156"/>
        <v>1101001w</v>
      </c>
      <c r="F271" s="4" t="str">
        <f t="shared" si="162"/>
        <v>1101001</v>
      </c>
      <c r="G271" s="4" t="str">
        <f t="shared" si="163"/>
        <v>D2 D3</v>
      </c>
      <c r="H271" s="2" t="s">
        <v>595</v>
      </c>
      <c r="I271" s="2" t="s">
        <v>448</v>
      </c>
      <c r="M271" t="e">
        <f t="shared" si="157"/>
        <v>#NUM!</v>
      </c>
      <c r="N271" t="str">
        <f t="shared" si="152"/>
        <v>1101001</v>
      </c>
      <c r="O271" t="str">
        <f t="shared" si="164"/>
        <v>69</v>
      </c>
      <c r="P271" t="str">
        <f t="shared" si="161"/>
        <v>1101001</v>
      </c>
      <c r="Q271">
        <f t="shared" si="158"/>
        <v>7</v>
      </c>
      <c r="R271" t="str">
        <f t="shared" si="159"/>
        <v>1101</v>
      </c>
      <c r="S271" t="str">
        <f t="shared" si="160"/>
        <v>D</v>
      </c>
    </row>
    <row r="272" spans="1:19" ht="13.5" customHeight="1">
      <c r="A272" s="3" t="s">
        <v>446</v>
      </c>
      <c r="B272" s="2" t="s">
        <v>61</v>
      </c>
      <c r="C272" s="2" t="s">
        <v>450</v>
      </c>
      <c r="D272" s="4">
        <f t="shared" si="155"/>
        <v>16</v>
      </c>
      <c r="E272" s="4" t="str">
        <f t="shared" si="156"/>
        <v>1100000w</v>
      </c>
      <c r="F272" s="4" t="str">
        <f t="shared" si="162"/>
        <v>1100000</v>
      </c>
      <c r="G272" s="4" t="str">
        <f t="shared" si="163"/>
        <v>C0 C1</v>
      </c>
      <c r="H272" s="2" t="s">
        <v>602</v>
      </c>
      <c r="I272" s="2" t="s">
        <v>448</v>
      </c>
      <c r="M272" t="e">
        <f t="shared" si="157"/>
        <v>#NUM!</v>
      </c>
      <c r="N272" t="str">
        <f t="shared" si="152"/>
        <v>1100000</v>
      </c>
      <c r="O272" t="str">
        <f t="shared" si="164"/>
        <v>60</v>
      </c>
      <c r="P272" t="str">
        <f t="shared" si="161"/>
        <v>1100000</v>
      </c>
      <c r="Q272">
        <f t="shared" si="158"/>
        <v>7</v>
      </c>
      <c r="R272" t="str">
        <f t="shared" si="159"/>
        <v>1100</v>
      </c>
      <c r="S272" t="str">
        <f t="shared" si="160"/>
        <v>C</v>
      </c>
    </row>
    <row r="273" spans="1:22" ht="13.5" customHeight="1">
      <c r="A273" s="3" t="s">
        <v>446</v>
      </c>
      <c r="B273" s="2" t="s">
        <v>63</v>
      </c>
      <c r="C273" s="2" t="s">
        <v>450</v>
      </c>
      <c r="D273" s="4">
        <f t="shared" si="155"/>
        <v>16</v>
      </c>
      <c r="E273" s="4" t="str">
        <f t="shared" si="156"/>
        <v>1100000w</v>
      </c>
      <c r="F273" s="4" t="str">
        <f t="shared" si="162"/>
        <v>1100000</v>
      </c>
      <c r="G273" s="4" t="str">
        <f t="shared" si="163"/>
        <v>C0 C1</v>
      </c>
      <c r="H273" s="2" t="s">
        <v>602</v>
      </c>
      <c r="I273" s="2" t="s">
        <v>448</v>
      </c>
      <c r="M273" t="e">
        <f t="shared" si="157"/>
        <v>#NUM!</v>
      </c>
      <c r="N273" t="str">
        <f t="shared" si="152"/>
        <v>1100000</v>
      </c>
      <c r="O273" t="str">
        <f t="shared" si="164"/>
        <v>60</v>
      </c>
      <c r="P273" t="str">
        <f t="shared" si="161"/>
        <v>1100000</v>
      </c>
      <c r="Q273">
        <f t="shared" si="158"/>
        <v>7</v>
      </c>
      <c r="R273" t="str">
        <f t="shared" si="159"/>
        <v>1100</v>
      </c>
      <c r="S273" t="str">
        <f t="shared" si="160"/>
        <v>C</v>
      </c>
    </row>
    <row r="274" spans="1:22" ht="13.5" hidden="1" customHeight="1">
      <c r="A274" s="2" t="s">
        <v>451</v>
      </c>
      <c r="B274" s="2" t="s">
        <v>53</v>
      </c>
      <c r="C274" s="2" t="s">
        <v>452</v>
      </c>
      <c r="D274" s="4">
        <f t="shared" si="155"/>
        <v>16</v>
      </c>
      <c r="E274" s="4" t="str">
        <f t="shared" si="156"/>
        <v>0001101w</v>
      </c>
      <c r="F274" s="4" t="str">
        <f t="shared" si="162"/>
        <v>0001101</v>
      </c>
      <c r="G274" s="4" t="str">
        <f t="shared" si="163"/>
        <v>1A 1B</v>
      </c>
      <c r="H274" s="2" t="s">
        <v>595</v>
      </c>
      <c r="I274" s="2" t="s">
        <v>453</v>
      </c>
      <c r="M274" t="e">
        <f t="shared" si="157"/>
        <v>#NUM!</v>
      </c>
      <c r="N274" t="str">
        <f t="shared" si="152"/>
        <v>0001101</v>
      </c>
      <c r="O274" t="str">
        <f t="shared" si="164"/>
        <v>D</v>
      </c>
      <c r="P274" t="str">
        <f t="shared" si="161"/>
        <v>0001101</v>
      </c>
      <c r="Q274">
        <f t="shared" si="158"/>
        <v>7</v>
      </c>
      <c r="R274" t="str">
        <f t="shared" si="159"/>
        <v>0001</v>
      </c>
      <c r="S274" t="str">
        <f t="shared" si="160"/>
        <v>1</v>
      </c>
    </row>
    <row r="275" spans="1:22" ht="13.5" hidden="1" customHeight="1">
      <c r="A275" s="3" t="s">
        <v>451</v>
      </c>
      <c r="B275" s="2" t="s">
        <v>56</v>
      </c>
      <c r="C275" s="2" t="s">
        <v>454</v>
      </c>
      <c r="D275" s="4">
        <f t="shared" si="155"/>
        <v>16</v>
      </c>
      <c r="E275" s="4" t="str">
        <f t="shared" si="156"/>
        <v>0001100w</v>
      </c>
      <c r="F275" s="4" t="str">
        <f t="shared" si="162"/>
        <v>0001100</v>
      </c>
      <c r="G275" s="4" t="str">
        <f t="shared" si="163"/>
        <v>18 19</v>
      </c>
      <c r="H275" s="2" t="s">
        <v>595</v>
      </c>
      <c r="I275" s="2" t="s">
        <v>453</v>
      </c>
      <c r="M275" t="e">
        <f t="shared" si="157"/>
        <v>#NUM!</v>
      </c>
      <c r="N275" t="str">
        <f t="shared" si="152"/>
        <v>0001100</v>
      </c>
      <c r="O275" t="str">
        <f t="shared" si="164"/>
        <v>C</v>
      </c>
      <c r="P275" t="str">
        <f t="shared" si="161"/>
        <v>0001100</v>
      </c>
      <c r="Q275">
        <f t="shared" si="158"/>
        <v>7</v>
      </c>
      <c r="R275" t="str">
        <f t="shared" si="159"/>
        <v>0001</v>
      </c>
      <c r="S275" t="str">
        <f t="shared" si="160"/>
        <v>1</v>
      </c>
    </row>
    <row r="276" spans="1:22" ht="13.5" hidden="1" customHeight="1">
      <c r="A276" s="3" t="s">
        <v>451</v>
      </c>
      <c r="B276" s="2" t="s">
        <v>58</v>
      </c>
      <c r="C276" s="2" t="s">
        <v>452</v>
      </c>
      <c r="D276" s="4">
        <f t="shared" si="155"/>
        <v>16</v>
      </c>
      <c r="E276" s="4" t="str">
        <f t="shared" si="156"/>
        <v>0001101w</v>
      </c>
      <c r="F276" s="4" t="str">
        <f t="shared" si="162"/>
        <v>0001101</v>
      </c>
      <c r="G276" s="4" t="str">
        <f t="shared" si="163"/>
        <v>1A 1B</v>
      </c>
      <c r="H276" s="2" t="s">
        <v>595</v>
      </c>
      <c r="I276" s="2" t="s">
        <v>453</v>
      </c>
      <c r="M276" t="e">
        <f t="shared" si="157"/>
        <v>#NUM!</v>
      </c>
      <c r="N276" t="str">
        <f t="shared" si="152"/>
        <v>0001101</v>
      </c>
      <c r="O276" t="str">
        <f t="shared" si="164"/>
        <v>D</v>
      </c>
      <c r="P276" t="str">
        <f t="shared" si="161"/>
        <v>0001101</v>
      </c>
      <c r="Q276">
        <f t="shared" si="158"/>
        <v>7</v>
      </c>
      <c r="R276" t="str">
        <f t="shared" si="159"/>
        <v>0001</v>
      </c>
      <c r="S276" t="str">
        <f t="shared" si="160"/>
        <v>1</v>
      </c>
    </row>
    <row r="277" spans="1:22" ht="13.5" hidden="1" customHeight="1">
      <c r="A277" s="3" t="s">
        <v>451</v>
      </c>
      <c r="B277" s="2" t="s">
        <v>59</v>
      </c>
      <c r="C277" s="2" t="s">
        <v>455</v>
      </c>
      <c r="D277" s="4">
        <f t="shared" si="155"/>
        <v>8</v>
      </c>
      <c r="E277" s="4" t="str">
        <f t="shared" si="156"/>
        <v>0001110w</v>
      </c>
      <c r="F277" s="4" t="str">
        <f>LEFT(C277,7)</f>
        <v>0001110</v>
      </c>
      <c r="G277" s="4" t="str">
        <f>TEXT(BIN2HEX(F277&amp;"0"),"00") &amp; " "&amp;TEXT(BIN2HEX(F277&amp;"1"),"00")</f>
        <v>1C 1D</v>
      </c>
      <c r="H277" s="2" t="s">
        <v>595</v>
      </c>
      <c r="I277" s="2" t="s">
        <v>453</v>
      </c>
      <c r="J277" t="e">
        <f>VLOOKUP(G277,Sheet3!E:F,2,0)</f>
        <v>#N/A</v>
      </c>
      <c r="M277" t="e">
        <f t="shared" si="157"/>
        <v>#NUM!</v>
      </c>
      <c r="N277" t="str">
        <f t="shared" si="152"/>
        <v>0001110</v>
      </c>
      <c r="O277" t="str">
        <f t="shared" si="164"/>
        <v>E</v>
      </c>
      <c r="P277" t="str">
        <f t="shared" si="161"/>
        <v>0001110</v>
      </c>
      <c r="Q277">
        <f t="shared" si="158"/>
        <v>7</v>
      </c>
      <c r="R277" t="str">
        <f t="shared" si="159"/>
        <v>0001</v>
      </c>
      <c r="S277" t="str">
        <f t="shared" si="160"/>
        <v>1</v>
      </c>
    </row>
    <row r="278" spans="1:22" ht="13.5" hidden="1" customHeight="1">
      <c r="A278" s="3" t="s">
        <v>451</v>
      </c>
      <c r="B278" s="2" t="s">
        <v>61</v>
      </c>
      <c r="C278" s="2" t="s">
        <v>456</v>
      </c>
      <c r="D278" s="4">
        <f t="shared" si="155"/>
        <v>16</v>
      </c>
      <c r="E278" s="4" t="str">
        <f t="shared" si="156"/>
        <v>1000001w</v>
      </c>
      <c r="F278" s="4" t="str">
        <f>LEFT(E278,7)</f>
        <v>1000001</v>
      </c>
      <c r="G278" s="4" t="str">
        <f>TEXT(BIN2HEX(F278&amp;"0"),"00")&amp;" "&amp;TEXT(BIN2HEX(F278&amp;"1"),"00")</f>
        <v>82 83</v>
      </c>
      <c r="H278" s="2" t="s">
        <v>595</v>
      </c>
      <c r="I278" s="2" t="s">
        <v>453</v>
      </c>
      <c r="M278" t="e">
        <f t="shared" si="157"/>
        <v>#NUM!</v>
      </c>
      <c r="N278" t="str">
        <f t="shared" si="152"/>
        <v>1000001</v>
      </c>
      <c r="O278" t="str">
        <f t="shared" si="164"/>
        <v>41</v>
      </c>
      <c r="P278" t="str">
        <f t="shared" si="161"/>
        <v>1000001</v>
      </c>
      <c r="Q278">
        <f t="shared" si="158"/>
        <v>7</v>
      </c>
      <c r="R278" t="str">
        <f t="shared" si="159"/>
        <v>1000</v>
      </c>
      <c r="S278" t="str">
        <f t="shared" si="160"/>
        <v>8</v>
      </c>
      <c r="T278" t="str">
        <f t="shared" ref="T278:T281" si="165">BIN2HEX(RIGHT(P278,LEN(P278)-4))</f>
        <v>1</v>
      </c>
      <c r="U278" t="str">
        <f t="shared" ref="U278:U281" si="166">BIN2HEX(MID(C278,11,3))</f>
        <v>3</v>
      </c>
      <c r="V278" t="str">
        <f t="shared" ref="V278:V281" si="167">BIN2HEX(MID(P278,5,3))</f>
        <v>1</v>
      </c>
    </row>
    <row r="279" spans="1:22" ht="13.5" hidden="1" customHeight="1">
      <c r="A279" s="3" t="s">
        <v>451</v>
      </c>
      <c r="B279" s="2" t="s">
        <v>63</v>
      </c>
      <c r="C279" s="2" t="s">
        <v>456</v>
      </c>
      <c r="D279" s="4">
        <f t="shared" si="155"/>
        <v>16</v>
      </c>
      <c r="E279" s="4" t="str">
        <f t="shared" si="156"/>
        <v>1000001w</v>
      </c>
      <c r="F279" s="4" t="str">
        <f>LEFT(E279,7)</f>
        <v>1000001</v>
      </c>
      <c r="G279" s="4" t="str">
        <f>TEXT(BIN2HEX(F279&amp;"0"),"00")&amp;" "&amp;TEXT(BIN2HEX(F279&amp;"1"),"00")</f>
        <v>82 83</v>
      </c>
      <c r="H279" s="2" t="s">
        <v>595</v>
      </c>
      <c r="I279" s="2" t="s">
        <v>453</v>
      </c>
      <c r="M279" t="e">
        <f t="shared" si="157"/>
        <v>#NUM!</v>
      </c>
      <c r="N279" t="str">
        <f t="shared" si="152"/>
        <v>1000001</v>
      </c>
      <c r="O279" t="str">
        <f t="shared" si="164"/>
        <v>41</v>
      </c>
      <c r="P279" t="str">
        <f t="shared" si="161"/>
        <v>1000001</v>
      </c>
      <c r="Q279">
        <f t="shared" si="158"/>
        <v>7</v>
      </c>
      <c r="R279" t="str">
        <f t="shared" si="159"/>
        <v>1000</v>
      </c>
      <c r="S279" t="str">
        <f t="shared" si="160"/>
        <v>8</v>
      </c>
      <c r="T279" t="str">
        <f t="shared" si="165"/>
        <v>1</v>
      </c>
      <c r="U279" t="str">
        <f t="shared" si="166"/>
        <v>3</v>
      </c>
      <c r="V279" t="str">
        <f t="shared" si="167"/>
        <v>1</v>
      </c>
    </row>
    <row r="280" spans="1:22" ht="13.5" hidden="1" customHeight="1">
      <c r="A280" s="3" t="s">
        <v>451</v>
      </c>
      <c r="B280" s="2" t="s">
        <v>64</v>
      </c>
      <c r="C280" s="2" t="s">
        <v>457</v>
      </c>
      <c r="D280" s="4">
        <f t="shared" si="155"/>
        <v>16</v>
      </c>
      <c r="E280" s="4" t="str">
        <f t="shared" si="156"/>
        <v>1000000w</v>
      </c>
      <c r="F280" s="4" t="str">
        <f>LEFT(E280,7)</f>
        <v>1000000</v>
      </c>
      <c r="G280" s="4" t="str">
        <f>TEXT(BIN2HEX(F280&amp;"0"),"00")&amp;" "&amp;TEXT(BIN2HEX(F280&amp;"1"),"00")</f>
        <v>80 81</v>
      </c>
      <c r="H280" s="2" t="s">
        <v>595</v>
      </c>
      <c r="I280" s="2" t="s">
        <v>453</v>
      </c>
      <c r="M280" t="e">
        <f t="shared" si="157"/>
        <v>#NUM!</v>
      </c>
      <c r="N280" t="str">
        <f t="shared" si="152"/>
        <v>1000000</v>
      </c>
      <c r="O280" t="str">
        <f t="shared" si="164"/>
        <v>40</v>
      </c>
      <c r="P280" t="str">
        <f t="shared" si="161"/>
        <v>1000000</v>
      </c>
      <c r="Q280">
        <f t="shared" si="158"/>
        <v>7</v>
      </c>
      <c r="R280" t="str">
        <f t="shared" si="159"/>
        <v>1000</v>
      </c>
      <c r="S280" t="str">
        <f t="shared" si="160"/>
        <v>8</v>
      </c>
      <c r="T280" t="str">
        <f t="shared" si="165"/>
        <v>0</v>
      </c>
      <c r="U280" t="str">
        <f t="shared" si="166"/>
        <v>3</v>
      </c>
      <c r="V280" t="str">
        <f t="shared" si="167"/>
        <v>0</v>
      </c>
    </row>
    <row r="281" spans="1:22" ht="13.5" hidden="1" customHeight="1">
      <c r="A281" s="3" t="s">
        <v>451</v>
      </c>
      <c r="B281" s="2" t="s">
        <v>66</v>
      </c>
      <c r="C281" s="2" t="s">
        <v>457</v>
      </c>
      <c r="D281" s="4">
        <f t="shared" si="155"/>
        <v>16</v>
      </c>
      <c r="E281" s="4" t="str">
        <f t="shared" si="156"/>
        <v>1000000w</v>
      </c>
      <c r="F281" s="4" t="str">
        <f>LEFT(E281,7)</f>
        <v>1000000</v>
      </c>
      <c r="G281" s="4" t="str">
        <f>TEXT(BIN2HEX(F281&amp;"0"),"00")&amp;" "&amp;TEXT(BIN2HEX(F281&amp;"1"),"00")</f>
        <v>80 81</v>
      </c>
      <c r="H281" s="2" t="s">
        <v>595</v>
      </c>
      <c r="I281" s="2" t="s">
        <v>453</v>
      </c>
      <c r="M281" t="e">
        <f t="shared" si="157"/>
        <v>#NUM!</v>
      </c>
      <c r="N281" t="str">
        <f t="shared" si="152"/>
        <v>1000000</v>
      </c>
      <c r="O281" t="str">
        <f t="shared" si="164"/>
        <v>40</v>
      </c>
      <c r="P281" t="str">
        <f t="shared" si="161"/>
        <v>1000000</v>
      </c>
      <c r="Q281">
        <f t="shared" si="158"/>
        <v>7</v>
      </c>
      <c r="R281" t="str">
        <f t="shared" si="159"/>
        <v>1000</v>
      </c>
      <c r="S281" t="str">
        <f t="shared" si="160"/>
        <v>8</v>
      </c>
      <c r="T281" t="str">
        <f t="shared" si="165"/>
        <v>0</v>
      </c>
      <c r="U281" t="str">
        <f t="shared" si="166"/>
        <v>3</v>
      </c>
      <c r="V281" t="str">
        <f t="shared" si="167"/>
        <v>0</v>
      </c>
    </row>
    <row r="282" spans="1:22" ht="13.5" hidden="1" customHeight="1">
      <c r="A282" s="2" t="s">
        <v>458</v>
      </c>
      <c r="B282" s="2" t="s">
        <v>42</v>
      </c>
      <c r="C282" s="2" t="s">
        <v>651</v>
      </c>
      <c r="D282" s="4">
        <f t="shared" si="155"/>
        <v>8</v>
      </c>
      <c r="E282" s="4" t="str">
        <f t="shared" si="156"/>
        <v>10101110</v>
      </c>
      <c r="F282" s="4"/>
      <c r="G282" s="9" t="str">
        <f>TEXT(BIN2HEX(C282),"00")</f>
        <v>AE</v>
      </c>
      <c r="H282" s="10" t="s">
        <v>595</v>
      </c>
      <c r="I282" s="10" t="s">
        <v>459</v>
      </c>
      <c r="J282" s="11" t="str">
        <f>VLOOKUP(G282,Sheet3!E:F,2,0)</f>
        <v>scasb</v>
      </c>
      <c r="K282" s="11" t="b">
        <f t="shared" ref="K282:K283" si="168">EXACT(UPPER(A282),UPPER(J282))</f>
        <v>1</v>
      </c>
      <c r="M282" t="str">
        <f t="shared" si="157"/>
        <v>AE</v>
      </c>
      <c r="P282" s="5" t="str">
        <f t="shared" ref="P282:P284" si="169">C282</f>
        <v>10101110</v>
      </c>
      <c r="Q282">
        <f t="shared" si="158"/>
        <v>8</v>
      </c>
      <c r="R282" t="str">
        <f t="shared" si="159"/>
        <v>1010</v>
      </c>
      <c r="S282" t="str">
        <f t="shared" si="160"/>
        <v>A</v>
      </c>
    </row>
    <row r="283" spans="1:22" ht="13.5" hidden="1" customHeight="1">
      <c r="A283" s="2" t="s">
        <v>460</v>
      </c>
      <c r="B283" s="2" t="s">
        <v>42</v>
      </c>
      <c r="C283" s="2" t="s">
        <v>689</v>
      </c>
      <c r="D283" s="4">
        <f t="shared" si="155"/>
        <v>8</v>
      </c>
      <c r="E283" s="4" t="str">
        <f t="shared" si="156"/>
        <v>10101111</v>
      </c>
      <c r="F283" s="4"/>
      <c r="G283" s="9" t="str">
        <f>TEXT(BIN2HEX(C283),"00")</f>
        <v>AF</v>
      </c>
      <c r="H283" s="10" t="s">
        <v>595</v>
      </c>
      <c r="I283" s="10" t="s">
        <v>461</v>
      </c>
      <c r="J283" s="11" t="str">
        <f>VLOOKUP(G283,Sheet3!E:F,2,0)</f>
        <v>scasw</v>
      </c>
      <c r="K283" s="11" t="b">
        <f t="shared" si="168"/>
        <v>1</v>
      </c>
      <c r="M283" t="str">
        <f t="shared" si="157"/>
        <v>AF</v>
      </c>
      <c r="P283" s="5" t="str">
        <f t="shared" si="169"/>
        <v>10101111</v>
      </c>
      <c r="Q283">
        <f t="shared" si="158"/>
        <v>8</v>
      </c>
      <c r="R283" t="str">
        <f t="shared" si="159"/>
        <v>1010</v>
      </c>
      <c r="S283" t="str">
        <f t="shared" si="160"/>
        <v>A</v>
      </c>
    </row>
    <row r="284" spans="1:22" ht="13.5" hidden="1" customHeight="1">
      <c r="A284" s="2" t="s">
        <v>462</v>
      </c>
      <c r="B284" s="2" t="s">
        <v>42</v>
      </c>
      <c r="C284" s="2" t="s">
        <v>652</v>
      </c>
      <c r="D284" s="4">
        <f t="shared" si="155"/>
        <v>8</v>
      </c>
      <c r="E284" s="4" t="str">
        <f t="shared" si="156"/>
        <v>10101111</v>
      </c>
      <c r="F284" s="4"/>
      <c r="G284" s="8" t="str">
        <f>TEXT(BIN2HEX(C284),"00")</f>
        <v>AF</v>
      </c>
      <c r="H284" s="3" t="s">
        <v>603</v>
      </c>
      <c r="I284" s="3" t="s">
        <v>463</v>
      </c>
      <c r="J284" s="7" t="str">
        <f>VLOOKUP(G284,Sheet3!E:F,2,0)</f>
        <v>scasw</v>
      </c>
      <c r="M284" t="str">
        <f t="shared" si="157"/>
        <v>AF</v>
      </c>
      <c r="P284" s="5" t="str">
        <f t="shared" si="169"/>
        <v>10101111</v>
      </c>
      <c r="Q284">
        <f t="shared" si="158"/>
        <v>8</v>
      </c>
      <c r="R284" t="str">
        <f t="shared" si="159"/>
        <v>1010</v>
      </c>
      <c r="S284" t="str">
        <f t="shared" si="160"/>
        <v>A</v>
      </c>
    </row>
    <row r="285" spans="1:22" ht="13.5" hidden="1" customHeight="1">
      <c r="A285" s="2" t="s">
        <v>464</v>
      </c>
      <c r="B285" s="2" t="s">
        <v>156</v>
      </c>
      <c r="C285" s="2" t="s">
        <v>465</v>
      </c>
      <c r="D285" s="4">
        <f t="shared" si="155"/>
        <v>24</v>
      </c>
      <c r="E285" s="4" t="str">
        <f t="shared" si="156"/>
        <v>00001111</v>
      </c>
      <c r="F285" s="4"/>
      <c r="G285" s="4" t="str">
        <f t="shared" ref="G285:G298" si="170">"0"&amp;BIN2HEX(E285)</f>
        <v>0F</v>
      </c>
      <c r="H285" s="2" t="s">
        <v>601</v>
      </c>
      <c r="I285" s="2" t="s">
        <v>466</v>
      </c>
      <c r="M285" t="e">
        <f t="shared" si="157"/>
        <v>#NUM!</v>
      </c>
      <c r="N285" s="12" t="str">
        <f t="shared" ref="N285:N298" si="171">LEFT(C285,FIND("o",C285)-1)</f>
        <v>0000111100000001</v>
      </c>
      <c r="O285" s="12" t="e">
        <f t="shared" ref="O285:O298" si="172">BIN2HEX(N285)</f>
        <v>#NUM!</v>
      </c>
      <c r="P285" t="str">
        <f t="shared" ref="P285:P298" si="173">N285</f>
        <v>0000111100000001</v>
      </c>
      <c r="Q285">
        <f t="shared" si="158"/>
        <v>16</v>
      </c>
      <c r="R285" t="str">
        <f t="shared" si="159"/>
        <v>0000</v>
      </c>
      <c r="S285" t="str">
        <f t="shared" si="160"/>
        <v>0</v>
      </c>
    </row>
    <row r="286" spans="1:22" ht="13.5" hidden="1" customHeight="1">
      <c r="A286" s="2" t="s">
        <v>467</v>
      </c>
      <c r="B286" s="2" t="s">
        <v>185</v>
      </c>
      <c r="C286" s="2" t="s">
        <v>468</v>
      </c>
      <c r="D286" s="4">
        <f t="shared" si="155"/>
        <v>24</v>
      </c>
      <c r="E286" s="4" t="str">
        <f t="shared" si="156"/>
        <v>00001111</v>
      </c>
      <c r="F286" s="4"/>
      <c r="G286" s="4" t="str">
        <f t="shared" si="170"/>
        <v>0F</v>
      </c>
      <c r="H286" s="2" t="s">
        <v>603</v>
      </c>
      <c r="I286" s="2" t="s">
        <v>469</v>
      </c>
      <c r="M286" t="e">
        <f t="shared" si="157"/>
        <v>#NUM!</v>
      </c>
      <c r="N286" s="12" t="str">
        <f t="shared" si="171"/>
        <v>0000111110100100</v>
      </c>
      <c r="O286" s="12" t="e">
        <f t="shared" si="172"/>
        <v>#NUM!</v>
      </c>
      <c r="P286" t="str">
        <f t="shared" si="173"/>
        <v>0000111110100100</v>
      </c>
      <c r="Q286">
        <f t="shared" si="158"/>
        <v>16</v>
      </c>
      <c r="R286" t="str">
        <f t="shared" si="159"/>
        <v>0000</v>
      </c>
      <c r="S286" t="str">
        <f t="shared" si="160"/>
        <v>0</v>
      </c>
    </row>
    <row r="287" spans="1:22" ht="13.5" hidden="1" customHeight="1">
      <c r="A287" s="3" t="s">
        <v>467</v>
      </c>
      <c r="B287" s="2" t="s">
        <v>470</v>
      </c>
      <c r="C287" s="2" t="s">
        <v>468</v>
      </c>
      <c r="D287" s="4">
        <f t="shared" si="155"/>
        <v>24</v>
      </c>
      <c r="E287" s="4" t="str">
        <f t="shared" si="156"/>
        <v>00001111</v>
      </c>
      <c r="F287" s="4"/>
      <c r="G287" s="4" t="str">
        <f t="shared" si="170"/>
        <v>0F</v>
      </c>
      <c r="H287" s="2" t="s">
        <v>603</v>
      </c>
      <c r="I287" s="2" t="s">
        <v>469</v>
      </c>
      <c r="M287" t="e">
        <f t="shared" si="157"/>
        <v>#NUM!</v>
      </c>
      <c r="N287" s="12" t="str">
        <f t="shared" si="171"/>
        <v>0000111110100100</v>
      </c>
      <c r="O287" s="12" t="e">
        <f t="shared" si="172"/>
        <v>#NUM!</v>
      </c>
      <c r="P287" t="str">
        <f t="shared" si="173"/>
        <v>0000111110100100</v>
      </c>
      <c r="Q287">
        <f t="shared" si="158"/>
        <v>16</v>
      </c>
      <c r="R287" t="str">
        <f t="shared" si="159"/>
        <v>0000</v>
      </c>
      <c r="S287" t="str">
        <f t="shared" si="160"/>
        <v>0</v>
      </c>
    </row>
    <row r="288" spans="1:22" ht="13.5" hidden="1" customHeight="1">
      <c r="A288" s="3" t="s">
        <v>467</v>
      </c>
      <c r="B288" s="2" t="s">
        <v>471</v>
      </c>
      <c r="C288" s="2" t="s">
        <v>472</v>
      </c>
      <c r="D288" s="4">
        <f t="shared" si="155"/>
        <v>24</v>
      </c>
      <c r="E288" s="4" t="str">
        <f t="shared" si="156"/>
        <v>00001111</v>
      </c>
      <c r="F288" s="4"/>
      <c r="G288" s="4" t="str">
        <f t="shared" si="170"/>
        <v>0F</v>
      </c>
      <c r="H288" s="2" t="s">
        <v>603</v>
      </c>
      <c r="I288" s="2" t="s">
        <v>469</v>
      </c>
      <c r="M288" t="e">
        <f t="shared" si="157"/>
        <v>#NUM!</v>
      </c>
      <c r="N288" s="12" t="str">
        <f t="shared" si="171"/>
        <v>0000111110100101</v>
      </c>
      <c r="O288" s="12" t="e">
        <f t="shared" si="172"/>
        <v>#NUM!</v>
      </c>
      <c r="P288" t="str">
        <f t="shared" si="173"/>
        <v>0000111110100101</v>
      </c>
      <c r="Q288">
        <f t="shared" si="158"/>
        <v>16</v>
      </c>
      <c r="R288" t="str">
        <f t="shared" si="159"/>
        <v>0000</v>
      </c>
      <c r="S288" t="str">
        <f t="shared" si="160"/>
        <v>0</v>
      </c>
    </row>
    <row r="289" spans="1:19" ht="13.5" hidden="1" customHeight="1">
      <c r="A289" s="3" t="s">
        <v>467</v>
      </c>
      <c r="B289" s="2" t="s">
        <v>473</v>
      </c>
      <c r="C289" s="2" t="s">
        <v>472</v>
      </c>
      <c r="D289" s="4">
        <f t="shared" si="155"/>
        <v>24</v>
      </c>
      <c r="E289" s="4" t="str">
        <f t="shared" si="156"/>
        <v>00001111</v>
      </c>
      <c r="F289" s="4"/>
      <c r="G289" s="4" t="str">
        <f t="shared" si="170"/>
        <v>0F</v>
      </c>
      <c r="H289" s="2" t="s">
        <v>603</v>
      </c>
      <c r="I289" s="2" t="s">
        <v>469</v>
      </c>
      <c r="M289" t="e">
        <f t="shared" si="157"/>
        <v>#NUM!</v>
      </c>
      <c r="N289" s="12" t="str">
        <f t="shared" si="171"/>
        <v>0000111110100101</v>
      </c>
      <c r="O289" s="12" t="e">
        <f t="shared" si="172"/>
        <v>#NUM!</v>
      </c>
      <c r="P289" t="str">
        <f t="shared" si="173"/>
        <v>0000111110100101</v>
      </c>
      <c r="Q289">
        <f t="shared" si="158"/>
        <v>16</v>
      </c>
      <c r="R289" t="str">
        <f t="shared" si="159"/>
        <v>0000</v>
      </c>
      <c r="S289" t="str">
        <f t="shared" si="160"/>
        <v>0</v>
      </c>
    </row>
    <row r="290" spans="1:19" ht="13.5" hidden="1" customHeight="1">
      <c r="A290" s="2" t="s">
        <v>474</v>
      </c>
      <c r="B290" s="2" t="s">
        <v>185</v>
      </c>
      <c r="C290" s="2" t="s">
        <v>475</v>
      </c>
      <c r="D290" s="4">
        <f t="shared" si="155"/>
        <v>24</v>
      </c>
      <c r="E290" s="4" t="str">
        <f t="shared" si="156"/>
        <v>00001111</v>
      </c>
      <c r="F290" s="4"/>
      <c r="G290" s="4" t="str">
        <f t="shared" si="170"/>
        <v>0F</v>
      </c>
      <c r="H290" s="2" t="s">
        <v>603</v>
      </c>
      <c r="I290" s="2" t="s">
        <v>476</v>
      </c>
      <c r="M290" t="e">
        <f t="shared" si="157"/>
        <v>#NUM!</v>
      </c>
      <c r="N290" s="12" t="str">
        <f t="shared" si="171"/>
        <v>0000111110101100</v>
      </c>
      <c r="O290" s="12" t="e">
        <f t="shared" si="172"/>
        <v>#NUM!</v>
      </c>
      <c r="P290" t="str">
        <f t="shared" si="173"/>
        <v>0000111110101100</v>
      </c>
      <c r="Q290">
        <f t="shared" si="158"/>
        <v>16</v>
      </c>
      <c r="R290" t="str">
        <f t="shared" si="159"/>
        <v>0000</v>
      </c>
      <c r="S290" t="str">
        <f t="shared" si="160"/>
        <v>0</v>
      </c>
    </row>
    <row r="291" spans="1:19" ht="13.5" hidden="1" customHeight="1">
      <c r="A291" s="3" t="s">
        <v>474</v>
      </c>
      <c r="B291" s="2" t="s">
        <v>470</v>
      </c>
      <c r="C291" s="2" t="s">
        <v>475</v>
      </c>
      <c r="D291" s="4">
        <f t="shared" si="155"/>
        <v>24</v>
      </c>
      <c r="E291" s="4" t="str">
        <f t="shared" si="156"/>
        <v>00001111</v>
      </c>
      <c r="F291" s="4"/>
      <c r="G291" s="4" t="str">
        <f t="shared" si="170"/>
        <v>0F</v>
      </c>
      <c r="H291" s="2" t="s">
        <v>603</v>
      </c>
      <c r="I291" s="2" t="s">
        <v>476</v>
      </c>
      <c r="M291" t="e">
        <f t="shared" si="157"/>
        <v>#NUM!</v>
      </c>
      <c r="N291" s="12" t="str">
        <f t="shared" si="171"/>
        <v>0000111110101100</v>
      </c>
      <c r="O291" s="12" t="e">
        <f t="shared" si="172"/>
        <v>#NUM!</v>
      </c>
      <c r="P291" t="str">
        <f t="shared" si="173"/>
        <v>0000111110101100</v>
      </c>
      <c r="Q291">
        <f t="shared" si="158"/>
        <v>16</v>
      </c>
      <c r="R291" t="str">
        <f t="shared" si="159"/>
        <v>0000</v>
      </c>
      <c r="S291" t="str">
        <f t="shared" si="160"/>
        <v>0</v>
      </c>
    </row>
    <row r="292" spans="1:19" ht="13.5" hidden="1" customHeight="1">
      <c r="A292" s="3" t="s">
        <v>474</v>
      </c>
      <c r="B292" s="2" t="s">
        <v>471</v>
      </c>
      <c r="C292" s="2" t="s">
        <v>477</v>
      </c>
      <c r="D292" s="4">
        <f t="shared" si="155"/>
        <v>24</v>
      </c>
      <c r="E292" s="4" t="str">
        <f t="shared" si="156"/>
        <v>00001111</v>
      </c>
      <c r="F292" s="4"/>
      <c r="G292" s="4" t="str">
        <f t="shared" si="170"/>
        <v>0F</v>
      </c>
      <c r="H292" s="2" t="s">
        <v>603</v>
      </c>
      <c r="I292" s="2" t="s">
        <v>476</v>
      </c>
      <c r="M292" t="e">
        <f t="shared" si="157"/>
        <v>#NUM!</v>
      </c>
      <c r="N292" s="12" t="str">
        <f t="shared" si="171"/>
        <v>0000111110101101</v>
      </c>
      <c r="O292" s="12" t="e">
        <f t="shared" si="172"/>
        <v>#NUM!</v>
      </c>
      <c r="P292" t="str">
        <f t="shared" si="173"/>
        <v>0000111110101101</v>
      </c>
      <c r="Q292">
        <f t="shared" si="158"/>
        <v>16</v>
      </c>
      <c r="R292" t="str">
        <f t="shared" si="159"/>
        <v>0000</v>
      </c>
      <c r="S292" t="str">
        <f t="shared" si="160"/>
        <v>0</v>
      </c>
    </row>
    <row r="293" spans="1:19" ht="13.5" hidden="1" customHeight="1">
      <c r="A293" s="3" t="s">
        <v>474</v>
      </c>
      <c r="B293" s="2" t="s">
        <v>473</v>
      </c>
      <c r="C293" s="2" t="s">
        <v>477</v>
      </c>
      <c r="D293" s="4">
        <f t="shared" si="155"/>
        <v>24</v>
      </c>
      <c r="E293" s="4" t="str">
        <f t="shared" si="156"/>
        <v>00001111</v>
      </c>
      <c r="F293" s="4"/>
      <c r="G293" s="4" t="str">
        <f t="shared" si="170"/>
        <v>0F</v>
      </c>
      <c r="H293" s="2" t="s">
        <v>603</v>
      </c>
      <c r="I293" s="2" t="s">
        <v>476</v>
      </c>
      <c r="M293" t="e">
        <f t="shared" si="157"/>
        <v>#NUM!</v>
      </c>
      <c r="N293" s="12" t="str">
        <f t="shared" si="171"/>
        <v>0000111110101101</v>
      </c>
      <c r="O293" s="12" t="e">
        <f t="shared" si="172"/>
        <v>#NUM!</v>
      </c>
      <c r="P293" t="str">
        <f t="shared" si="173"/>
        <v>0000111110101101</v>
      </c>
      <c r="Q293">
        <f t="shared" si="158"/>
        <v>16</v>
      </c>
      <c r="R293" t="str">
        <f t="shared" si="159"/>
        <v>0000</v>
      </c>
      <c r="S293" t="str">
        <f t="shared" si="160"/>
        <v>0</v>
      </c>
    </row>
    <row r="294" spans="1:19" ht="13.5" hidden="1" customHeight="1">
      <c r="A294" s="2" t="s">
        <v>478</v>
      </c>
      <c r="B294" s="2" t="s">
        <v>156</v>
      </c>
      <c r="C294" s="2" t="s">
        <v>479</v>
      </c>
      <c r="D294" s="4">
        <f t="shared" si="155"/>
        <v>24</v>
      </c>
      <c r="E294" s="4" t="str">
        <f t="shared" si="156"/>
        <v>00001111</v>
      </c>
      <c r="F294" s="4"/>
      <c r="G294" s="4" t="str">
        <f t="shared" si="170"/>
        <v>0F</v>
      </c>
      <c r="H294" s="2" t="s">
        <v>601</v>
      </c>
      <c r="I294" s="2" t="s">
        <v>480</v>
      </c>
      <c r="M294" t="e">
        <f t="shared" si="157"/>
        <v>#NUM!</v>
      </c>
      <c r="N294" s="12" t="str">
        <f t="shared" si="171"/>
        <v>0000111100000001</v>
      </c>
      <c r="O294" s="12" t="e">
        <f t="shared" si="172"/>
        <v>#NUM!</v>
      </c>
      <c r="P294" t="str">
        <f t="shared" si="173"/>
        <v>0000111100000001</v>
      </c>
      <c r="Q294">
        <f t="shared" si="158"/>
        <v>16</v>
      </c>
      <c r="R294" t="str">
        <f t="shared" si="159"/>
        <v>0000</v>
      </c>
      <c r="S294" t="str">
        <f t="shared" si="160"/>
        <v>0</v>
      </c>
    </row>
    <row r="295" spans="1:19" ht="13.5" hidden="1" customHeight="1">
      <c r="A295" s="2" t="s">
        <v>481</v>
      </c>
      <c r="B295" s="2" t="s">
        <v>256</v>
      </c>
      <c r="C295" s="2" t="s">
        <v>482</v>
      </c>
      <c r="D295" s="4">
        <f t="shared" si="155"/>
        <v>24</v>
      </c>
      <c r="E295" s="4" t="str">
        <f t="shared" si="156"/>
        <v>00001111</v>
      </c>
      <c r="F295" s="4"/>
      <c r="G295" s="4" t="str">
        <f t="shared" si="170"/>
        <v>0F</v>
      </c>
      <c r="H295" s="2" t="s">
        <v>601</v>
      </c>
      <c r="I295" s="2" t="s">
        <v>483</v>
      </c>
      <c r="M295" t="e">
        <f t="shared" si="157"/>
        <v>#NUM!</v>
      </c>
      <c r="N295" s="12" t="str">
        <f t="shared" si="171"/>
        <v>0000111100000000</v>
      </c>
      <c r="O295" s="12" t="e">
        <f t="shared" si="172"/>
        <v>#NUM!</v>
      </c>
      <c r="P295" t="str">
        <f t="shared" si="173"/>
        <v>0000111100000000</v>
      </c>
      <c r="Q295">
        <f t="shared" si="158"/>
        <v>16</v>
      </c>
      <c r="R295" t="str">
        <f t="shared" si="159"/>
        <v>0000</v>
      </c>
      <c r="S295" t="str">
        <f t="shared" si="160"/>
        <v>0</v>
      </c>
    </row>
    <row r="296" spans="1:19" ht="13.5" hidden="1" customHeight="1">
      <c r="A296" s="3" t="s">
        <v>481</v>
      </c>
      <c r="B296" s="2" t="s">
        <v>259</v>
      </c>
      <c r="C296" s="2" t="s">
        <v>482</v>
      </c>
      <c r="D296" s="4">
        <f t="shared" si="155"/>
        <v>24</v>
      </c>
      <c r="E296" s="4" t="str">
        <f t="shared" si="156"/>
        <v>00001111</v>
      </c>
      <c r="F296" s="4"/>
      <c r="G296" s="4" t="str">
        <f t="shared" si="170"/>
        <v>0F</v>
      </c>
      <c r="H296" s="2" t="s">
        <v>601</v>
      </c>
      <c r="I296" s="2" t="s">
        <v>483</v>
      </c>
      <c r="M296" t="e">
        <f t="shared" si="157"/>
        <v>#NUM!</v>
      </c>
      <c r="N296" s="12" t="str">
        <f t="shared" si="171"/>
        <v>0000111100000000</v>
      </c>
      <c r="O296" s="12" t="e">
        <f t="shared" si="172"/>
        <v>#NUM!</v>
      </c>
      <c r="P296" t="str">
        <f t="shared" si="173"/>
        <v>0000111100000000</v>
      </c>
      <c r="Q296">
        <f t="shared" si="158"/>
        <v>16</v>
      </c>
      <c r="R296" t="str">
        <f t="shared" si="159"/>
        <v>0000</v>
      </c>
      <c r="S296" t="str">
        <f t="shared" si="160"/>
        <v>0</v>
      </c>
    </row>
    <row r="297" spans="1:19" ht="13.5" hidden="1" customHeight="1">
      <c r="A297" s="2" t="s">
        <v>484</v>
      </c>
      <c r="B297" s="2" t="s">
        <v>256</v>
      </c>
      <c r="C297" s="2" t="s">
        <v>485</v>
      </c>
      <c r="D297" s="4">
        <f t="shared" si="155"/>
        <v>24</v>
      </c>
      <c r="E297" s="4" t="str">
        <f t="shared" si="156"/>
        <v>00001111</v>
      </c>
      <c r="F297" s="4"/>
      <c r="G297" s="4" t="str">
        <f t="shared" si="170"/>
        <v>0F</v>
      </c>
      <c r="H297" s="2" t="s">
        <v>601</v>
      </c>
      <c r="I297" s="2" t="s">
        <v>486</v>
      </c>
      <c r="M297" t="e">
        <f t="shared" si="157"/>
        <v>#NUM!</v>
      </c>
      <c r="N297" s="12" t="str">
        <f t="shared" si="171"/>
        <v>0000111100000001</v>
      </c>
      <c r="O297" s="12" t="e">
        <f t="shared" si="172"/>
        <v>#NUM!</v>
      </c>
      <c r="P297" t="str">
        <f t="shared" si="173"/>
        <v>0000111100000001</v>
      </c>
      <c r="Q297">
        <f t="shared" si="158"/>
        <v>16</v>
      </c>
      <c r="R297" t="str">
        <f t="shared" si="159"/>
        <v>0000</v>
      </c>
      <c r="S297" t="str">
        <f t="shared" si="160"/>
        <v>0</v>
      </c>
    </row>
    <row r="298" spans="1:19" ht="13.5" hidden="1" customHeight="1">
      <c r="A298" s="3" t="s">
        <v>484</v>
      </c>
      <c r="B298" s="2" t="s">
        <v>259</v>
      </c>
      <c r="C298" s="2" t="s">
        <v>485</v>
      </c>
      <c r="D298" s="4">
        <f t="shared" si="155"/>
        <v>24</v>
      </c>
      <c r="E298" s="4" t="str">
        <f t="shared" si="156"/>
        <v>00001111</v>
      </c>
      <c r="F298" s="4"/>
      <c r="G298" s="4" t="str">
        <f t="shared" si="170"/>
        <v>0F</v>
      </c>
      <c r="H298" s="2" t="s">
        <v>601</v>
      </c>
      <c r="I298" s="2" t="s">
        <v>486</v>
      </c>
      <c r="M298" t="e">
        <f t="shared" si="157"/>
        <v>#NUM!</v>
      </c>
      <c r="N298" s="12" t="str">
        <f t="shared" si="171"/>
        <v>0000111100000001</v>
      </c>
      <c r="O298" s="12" t="e">
        <f t="shared" si="172"/>
        <v>#NUM!</v>
      </c>
      <c r="P298" t="str">
        <f t="shared" si="173"/>
        <v>0000111100000001</v>
      </c>
      <c r="Q298">
        <f t="shared" si="158"/>
        <v>16</v>
      </c>
      <c r="R298" t="str">
        <f t="shared" si="159"/>
        <v>0000</v>
      </c>
      <c r="S298" t="str">
        <f t="shared" si="160"/>
        <v>0</v>
      </c>
    </row>
    <row r="299" spans="1:19" ht="13.5" hidden="1" customHeight="1">
      <c r="A299" s="2" t="s">
        <v>487</v>
      </c>
      <c r="B299" s="2" t="s">
        <v>42</v>
      </c>
      <c r="C299" s="2" t="s">
        <v>653</v>
      </c>
      <c r="D299" s="4">
        <f t="shared" si="155"/>
        <v>8</v>
      </c>
      <c r="E299" s="4" t="str">
        <f t="shared" si="156"/>
        <v>11111001</v>
      </c>
      <c r="F299" s="4"/>
      <c r="G299" s="9" t="str">
        <f t="shared" ref="G299:G304" si="174">TEXT(BIN2HEX(C299),"00")</f>
        <v>F9</v>
      </c>
      <c r="H299" s="10" t="s">
        <v>595</v>
      </c>
      <c r="I299" s="10" t="s">
        <v>488</v>
      </c>
      <c r="J299" s="11" t="str">
        <f>VLOOKUP(G299,Sheet3!E:F,2,0)</f>
        <v>stc</v>
      </c>
      <c r="K299" s="11" t="b">
        <f t="shared" ref="K299:K303" si="175">EXACT(UPPER(A299),UPPER(J299))</f>
        <v>1</v>
      </c>
      <c r="M299" t="str">
        <f t="shared" si="157"/>
        <v>F9</v>
      </c>
      <c r="P299" s="5" t="str">
        <f t="shared" ref="P299:P304" si="176">C299</f>
        <v>11111001</v>
      </c>
      <c r="Q299">
        <f t="shared" si="158"/>
        <v>8</v>
      </c>
      <c r="R299" t="str">
        <f t="shared" si="159"/>
        <v>1111</v>
      </c>
      <c r="S299" t="str">
        <f t="shared" si="160"/>
        <v>F</v>
      </c>
    </row>
    <row r="300" spans="1:19" ht="13.5" hidden="1" customHeight="1">
      <c r="A300" s="2" t="s">
        <v>489</v>
      </c>
      <c r="B300" s="2" t="s">
        <v>42</v>
      </c>
      <c r="C300" s="2" t="s">
        <v>654</v>
      </c>
      <c r="D300" s="4">
        <f t="shared" si="155"/>
        <v>8</v>
      </c>
      <c r="E300" s="4" t="str">
        <f t="shared" si="156"/>
        <v>11111101</v>
      </c>
      <c r="F300" s="4"/>
      <c r="G300" s="9" t="str">
        <f t="shared" si="174"/>
        <v>FD</v>
      </c>
      <c r="H300" s="10" t="s">
        <v>595</v>
      </c>
      <c r="I300" s="10" t="s">
        <v>490</v>
      </c>
      <c r="J300" s="11" t="str">
        <f>VLOOKUP(G300,Sheet3!E:F,2,0)</f>
        <v>std</v>
      </c>
      <c r="K300" s="11" t="b">
        <f t="shared" si="175"/>
        <v>1</v>
      </c>
      <c r="M300" t="str">
        <f t="shared" si="157"/>
        <v>FD</v>
      </c>
      <c r="P300" s="5" t="str">
        <f t="shared" si="176"/>
        <v>11111101</v>
      </c>
      <c r="Q300">
        <f t="shared" si="158"/>
        <v>8</v>
      </c>
      <c r="R300" t="str">
        <f t="shared" si="159"/>
        <v>1111</v>
      </c>
      <c r="S300" t="str">
        <f t="shared" si="160"/>
        <v>F</v>
      </c>
    </row>
    <row r="301" spans="1:19" ht="13.5" hidden="1" customHeight="1">
      <c r="A301" s="2" t="s">
        <v>491</v>
      </c>
      <c r="B301" s="2" t="s">
        <v>42</v>
      </c>
      <c r="C301" s="2" t="s">
        <v>655</v>
      </c>
      <c r="D301" s="4">
        <f t="shared" si="155"/>
        <v>8</v>
      </c>
      <c r="E301" s="4" t="str">
        <f t="shared" si="156"/>
        <v>11111011</v>
      </c>
      <c r="F301" s="4"/>
      <c r="G301" s="9" t="str">
        <f t="shared" si="174"/>
        <v>FB</v>
      </c>
      <c r="H301" s="10" t="s">
        <v>595</v>
      </c>
      <c r="I301" s="10" t="s">
        <v>492</v>
      </c>
      <c r="J301" s="11" t="str">
        <f>VLOOKUP(G301,Sheet3!E:F,2,0)</f>
        <v>sti</v>
      </c>
      <c r="K301" s="11" t="b">
        <f t="shared" si="175"/>
        <v>1</v>
      </c>
      <c r="M301" t="str">
        <f t="shared" si="157"/>
        <v>FB</v>
      </c>
      <c r="P301" s="5" t="str">
        <f t="shared" si="176"/>
        <v>11111011</v>
      </c>
      <c r="Q301">
        <f t="shared" si="158"/>
        <v>8</v>
      </c>
      <c r="R301" t="str">
        <f t="shared" si="159"/>
        <v>1111</v>
      </c>
      <c r="S301" t="str">
        <f t="shared" si="160"/>
        <v>F</v>
      </c>
    </row>
    <row r="302" spans="1:19" ht="13.5" hidden="1" customHeight="1">
      <c r="A302" s="2" t="s">
        <v>493</v>
      </c>
      <c r="B302" s="2" t="s">
        <v>42</v>
      </c>
      <c r="C302" s="2" t="s">
        <v>656</v>
      </c>
      <c r="D302" s="4">
        <f t="shared" si="155"/>
        <v>8</v>
      </c>
      <c r="E302" s="4" t="str">
        <f t="shared" si="156"/>
        <v>10101010</v>
      </c>
      <c r="F302" s="4"/>
      <c r="G302" s="9" t="str">
        <f t="shared" si="174"/>
        <v>AA</v>
      </c>
      <c r="H302" s="10" t="s">
        <v>595</v>
      </c>
      <c r="I302" s="10" t="s">
        <v>494</v>
      </c>
      <c r="J302" s="11" t="str">
        <f>VLOOKUP(G302,Sheet3!E:F,2,0)</f>
        <v>stosb</v>
      </c>
      <c r="K302" s="11" t="b">
        <f t="shared" si="175"/>
        <v>1</v>
      </c>
      <c r="M302" t="str">
        <f t="shared" si="157"/>
        <v>AA</v>
      </c>
      <c r="P302" s="5" t="str">
        <f t="shared" si="176"/>
        <v>10101010</v>
      </c>
      <c r="Q302">
        <f t="shared" si="158"/>
        <v>8</v>
      </c>
      <c r="R302" t="str">
        <f t="shared" si="159"/>
        <v>1010</v>
      </c>
      <c r="S302" t="str">
        <f t="shared" si="160"/>
        <v>A</v>
      </c>
    </row>
    <row r="303" spans="1:19" ht="13.5" hidden="1" customHeight="1">
      <c r="A303" s="2" t="s">
        <v>495</v>
      </c>
      <c r="B303" s="2" t="s">
        <v>42</v>
      </c>
      <c r="C303" s="2" t="s">
        <v>688</v>
      </c>
      <c r="D303" s="4">
        <f t="shared" si="155"/>
        <v>8</v>
      </c>
      <c r="E303" s="4" t="str">
        <f t="shared" si="156"/>
        <v>10101011</v>
      </c>
      <c r="F303" s="4"/>
      <c r="G303" s="9" t="str">
        <f t="shared" si="174"/>
        <v>AB</v>
      </c>
      <c r="H303" s="10" t="s">
        <v>595</v>
      </c>
      <c r="I303" s="10" t="s">
        <v>496</v>
      </c>
      <c r="J303" s="11" t="str">
        <f>VLOOKUP(G303,Sheet3!E:F,2,0)</f>
        <v>stosw</v>
      </c>
      <c r="K303" s="11" t="b">
        <f t="shared" si="175"/>
        <v>1</v>
      </c>
      <c r="M303" t="str">
        <f t="shared" si="157"/>
        <v>AB</v>
      </c>
      <c r="P303" s="5" t="str">
        <f t="shared" si="176"/>
        <v>10101011</v>
      </c>
      <c r="Q303">
        <f t="shared" si="158"/>
        <v>8</v>
      </c>
      <c r="R303" t="str">
        <f t="shared" si="159"/>
        <v>1010</v>
      </c>
      <c r="S303" t="str">
        <f t="shared" si="160"/>
        <v>A</v>
      </c>
    </row>
    <row r="304" spans="1:19" ht="13.5" hidden="1" customHeight="1">
      <c r="A304" s="2" t="s">
        <v>497</v>
      </c>
      <c r="B304" s="2" t="s">
        <v>42</v>
      </c>
      <c r="C304" s="2" t="s">
        <v>657</v>
      </c>
      <c r="D304" s="4">
        <f t="shared" si="155"/>
        <v>8</v>
      </c>
      <c r="E304" s="4" t="str">
        <f t="shared" si="156"/>
        <v>10101011</v>
      </c>
      <c r="F304" s="4"/>
      <c r="G304" s="8" t="str">
        <f t="shared" si="174"/>
        <v>AB</v>
      </c>
      <c r="H304" s="3" t="s">
        <v>603</v>
      </c>
      <c r="I304" s="3" t="s">
        <v>498</v>
      </c>
      <c r="J304" s="7" t="str">
        <f>VLOOKUP(G304,Sheet3!E:F,2,0)</f>
        <v>stosw</v>
      </c>
      <c r="M304" t="str">
        <f t="shared" si="157"/>
        <v>AB</v>
      </c>
      <c r="P304" s="5" t="str">
        <f t="shared" si="176"/>
        <v>10101011</v>
      </c>
      <c r="Q304">
        <f t="shared" si="158"/>
        <v>8</v>
      </c>
      <c r="R304" t="str">
        <f t="shared" si="159"/>
        <v>1010</v>
      </c>
      <c r="S304" t="str">
        <f t="shared" si="160"/>
        <v>A</v>
      </c>
    </row>
    <row r="305" spans="1:22" ht="13.5" hidden="1" customHeight="1">
      <c r="A305" s="2" t="s">
        <v>499</v>
      </c>
      <c r="B305" s="2" t="s">
        <v>256</v>
      </c>
      <c r="C305" s="2" t="s">
        <v>500</v>
      </c>
      <c r="D305" s="4">
        <f t="shared" si="155"/>
        <v>24</v>
      </c>
      <c r="E305" s="4" t="str">
        <f t="shared" si="156"/>
        <v>00001111</v>
      </c>
      <c r="F305" s="4"/>
      <c r="G305" s="4" t="str">
        <f>"0"&amp;BIN2HEX(E305)</f>
        <v>0F</v>
      </c>
      <c r="H305" s="2" t="s">
        <v>601</v>
      </c>
      <c r="I305" s="2" t="s">
        <v>501</v>
      </c>
      <c r="M305" t="e">
        <f t="shared" si="157"/>
        <v>#NUM!</v>
      </c>
      <c r="N305" s="12" t="str">
        <f t="shared" ref="N305:N306" si="177">LEFT(C305,FIND("o",C305)-1)</f>
        <v>0000111100000000</v>
      </c>
      <c r="O305" s="12" t="e">
        <f t="shared" ref="O305:O306" si="178">BIN2HEX(N305)</f>
        <v>#NUM!</v>
      </c>
      <c r="P305" t="str">
        <f t="shared" ref="P305:P320" si="179">N305</f>
        <v>0000111100000000</v>
      </c>
      <c r="Q305">
        <f t="shared" si="158"/>
        <v>16</v>
      </c>
      <c r="R305" t="str">
        <f t="shared" si="159"/>
        <v>0000</v>
      </c>
      <c r="S305" t="str">
        <f t="shared" si="160"/>
        <v>0</v>
      </c>
    </row>
    <row r="306" spans="1:22" ht="13.5" hidden="1" customHeight="1">
      <c r="A306" s="3" t="s">
        <v>499</v>
      </c>
      <c r="B306" s="2" t="s">
        <v>259</v>
      </c>
      <c r="C306" s="2" t="s">
        <v>500</v>
      </c>
      <c r="D306" s="4">
        <f t="shared" si="155"/>
        <v>24</v>
      </c>
      <c r="E306" s="4" t="str">
        <f t="shared" si="156"/>
        <v>00001111</v>
      </c>
      <c r="F306" s="4"/>
      <c r="G306" s="4" t="str">
        <f>"0"&amp;BIN2HEX(E306)</f>
        <v>0F</v>
      </c>
      <c r="H306" s="2" t="s">
        <v>601</v>
      </c>
      <c r="I306" s="2" t="s">
        <v>501</v>
      </c>
      <c r="M306" t="e">
        <f t="shared" si="157"/>
        <v>#NUM!</v>
      </c>
      <c r="N306" s="12" t="str">
        <f t="shared" si="177"/>
        <v>0000111100000000</v>
      </c>
      <c r="O306" s="12" t="e">
        <f t="shared" si="178"/>
        <v>#NUM!</v>
      </c>
      <c r="P306" t="str">
        <f t="shared" si="179"/>
        <v>0000111100000000</v>
      </c>
      <c r="Q306">
        <f t="shared" si="158"/>
        <v>16</v>
      </c>
      <c r="R306" t="str">
        <f t="shared" si="159"/>
        <v>0000</v>
      </c>
      <c r="S306" t="str">
        <f t="shared" si="160"/>
        <v>0</v>
      </c>
    </row>
    <row r="307" spans="1:22" ht="13.5" hidden="1" customHeight="1">
      <c r="A307" s="2" t="s">
        <v>502</v>
      </c>
      <c r="B307" s="2" t="s">
        <v>53</v>
      </c>
      <c r="C307" s="2" t="s">
        <v>503</v>
      </c>
      <c r="D307" s="4">
        <f t="shared" si="155"/>
        <v>16</v>
      </c>
      <c r="E307" s="4" t="str">
        <f t="shared" si="156"/>
        <v>0010101w</v>
      </c>
      <c r="F307" s="4" t="str">
        <f>LEFT(E307,7)</f>
        <v>0010101</v>
      </c>
      <c r="G307" s="4" t="str">
        <f>TEXT(BIN2HEX(F307&amp;"0"),"00")&amp;" "&amp;TEXT(BIN2HEX(F307&amp;"1"),"00")</f>
        <v>2A 2B</v>
      </c>
      <c r="H307" s="2" t="s">
        <v>595</v>
      </c>
      <c r="I307" s="2" t="s">
        <v>504</v>
      </c>
      <c r="M307" t="e">
        <f t="shared" si="157"/>
        <v>#NUM!</v>
      </c>
      <c r="N307" t="str">
        <f t="shared" ref="N305:N324" si="180">LEFT(C307,FIND("w",C307)-1)</f>
        <v>0010101</v>
      </c>
      <c r="O307" t="str">
        <f t="shared" ref="O307:O324" si="181">BIN2HEX(N307)</f>
        <v>15</v>
      </c>
      <c r="P307" t="str">
        <f t="shared" si="179"/>
        <v>0010101</v>
      </c>
      <c r="Q307">
        <f t="shared" si="158"/>
        <v>7</v>
      </c>
      <c r="R307" t="str">
        <f t="shared" si="159"/>
        <v>0010</v>
      </c>
      <c r="S307" t="str">
        <f t="shared" si="160"/>
        <v>2</v>
      </c>
    </row>
    <row r="308" spans="1:22" ht="13.5" hidden="1" customHeight="1">
      <c r="A308" s="3" t="s">
        <v>502</v>
      </c>
      <c r="B308" s="2" t="s">
        <v>56</v>
      </c>
      <c r="C308" s="2" t="s">
        <v>505</v>
      </c>
      <c r="D308" s="4">
        <f t="shared" si="155"/>
        <v>16</v>
      </c>
      <c r="E308" s="4" t="str">
        <f t="shared" si="156"/>
        <v>0010100w</v>
      </c>
      <c r="F308" s="4" t="str">
        <f>LEFT(E308,7)</f>
        <v>0010100</v>
      </c>
      <c r="G308" s="4" t="str">
        <f>TEXT(BIN2HEX(F308&amp;"0"),"00")&amp;" "&amp;TEXT(BIN2HEX(F308&amp;"1"),"00")</f>
        <v>28 29</v>
      </c>
      <c r="H308" s="2" t="s">
        <v>595</v>
      </c>
      <c r="I308" s="2" t="s">
        <v>504</v>
      </c>
      <c r="M308" t="e">
        <f t="shared" si="157"/>
        <v>#NUM!</v>
      </c>
      <c r="N308" t="str">
        <f t="shared" si="180"/>
        <v>0010100</v>
      </c>
      <c r="O308" t="str">
        <f t="shared" si="181"/>
        <v>14</v>
      </c>
      <c r="P308" t="str">
        <f t="shared" si="179"/>
        <v>0010100</v>
      </c>
      <c r="Q308">
        <f t="shared" si="158"/>
        <v>7</v>
      </c>
      <c r="R308" t="str">
        <f t="shared" si="159"/>
        <v>0010</v>
      </c>
      <c r="S308" t="str">
        <f t="shared" si="160"/>
        <v>2</v>
      </c>
    </row>
    <row r="309" spans="1:22" ht="13.5" hidden="1" customHeight="1">
      <c r="A309" s="3" t="s">
        <v>502</v>
      </c>
      <c r="B309" s="2" t="s">
        <v>58</v>
      </c>
      <c r="C309" s="2" t="s">
        <v>503</v>
      </c>
      <c r="D309" s="4">
        <f t="shared" si="155"/>
        <v>16</v>
      </c>
      <c r="E309" s="4" t="str">
        <f t="shared" si="156"/>
        <v>0010101w</v>
      </c>
      <c r="F309" s="4" t="str">
        <f>LEFT(E309,7)</f>
        <v>0010101</v>
      </c>
      <c r="G309" s="4" t="str">
        <f>TEXT(BIN2HEX(F309&amp;"0"),"00")&amp;" "&amp;TEXT(BIN2HEX(F309&amp;"1"),"00")</f>
        <v>2A 2B</v>
      </c>
      <c r="H309" s="2" t="s">
        <v>595</v>
      </c>
      <c r="I309" s="2" t="s">
        <v>504</v>
      </c>
      <c r="M309" t="e">
        <f t="shared" si="157"/>
        <v>#NUM!</v>
      </c>
      <c r="N309" t="str">
        <f t="shared" si="180"/>
        <v>0010101</v>
      </c>
      <c r="O309" t="str">
        <f t="shared" si="181"/>
        <v>15</v>
      </c>
      <c r="P309" t="str">
        <f t="shared" si="179"/>
        <v>0010101</v>
      </c>
      <c r="Q309">
        <f t="shared" si="158"/>
        <v>7</v>
      </c>
      <c r="R309" t="str">
        <f t="shared" si="159"/>
        <v>0010</v>
      </c>
      <c r="S309" t="str">
        <f t="shared" si="160"/>
        <v>2</v>
      </c>
    </row>
    <row r="310" spans="1:22" ht="13.5" hidden="1" customHeight="1">
      <c r="A310" s="3" t="s">
        <v>502</v>
      </c>
      <c r="B310" s="2" t="s">
        <v>59</v>
      </c>
      <c r="C310" s="2" t="s">
        <v>506</v>
      </c>
      <c r="D310" s="4">
        <f t="shared" si="155"/>
        <v>8</v>
      </c>
      <c r="E310" s="4" t="str">
        <f t="shared" si="156"/>
        <v>0010110w</v>
      </c>
      <c r="F310" s="4" t="str">
        <f>LEFT(C310,7)</f>
        <v>0010110</v>
      </c>
      <c r="G310" s="4" t="str">
        <f>TEXT(BIN2HEX(F310&amp;"0"),"00") &amp; " "&amp;TEXT(BIN2HEX(F310&amp;"1"),"00")</f>
        <v>2C 2D</v>
      </c>
      <c r="H310" s="2" t="s">
        <v>595</v>
      </c>
      <c r="I310" s="2" t="s">
        <v>504</v>
      </c>
      <c r="J310" t="e">
        <f>VLOOKUP(G310,Sheet3!E:F,2,0)</f>
        <v>#N/A</v>
      </c>
      <c r="M310" t="e">
        <f t="shared" si="157"/>
        <v>#NUM!</v>
      </c>
      <c r="N310" t="str">
        <f t="shared" si="180"/>
        <v>0010110</v>
      </c>
      <c r="O310" t="str">
        <f t="shared" si="181"/>
        <v>16</v>
      </c>
      <c r="P310" t="str">
        <f t="shared" si="179"/>
        <v>0010110</v>
      </c>
      <c r="Q310">
        <f t="shared" si="158"/>
        <v>7</v>
      </c>
      <c r="R310" t="str">
        <f t="shared" si="159"/>
        <v>0010</v>
      </c>
      <c r="S310" t="str">
        <f t="shared" si="160"/>
        <v>2</v>
      </c>
    </row>
    <row r="311" spans="1:22" ht="13.5" hidden="1" customHeight="1">
      <c r="A311" s="3" t="s">
        <v>502</v>
      </c>
      <c r="B311" s="2" t="s">
        <v>61</v>
      </c>
      <c r="C311" s="2" t="s">
        <v>507</v>
      </c>
      <c r="D311" s="4">
        <f t="shared" si="155"/>
        <v>16</v>
      </c>
      <c r="E311" s="4" t="str">
        <f t="shared" si="156"/>
        <v>1000001w</v>
      </c>
      <c r="F311" s="4" t="str">
        <f t="shared" ref="F311:F317" si="182">LEFT(E311,7)</f>
        <v>1000001</v>
      </c>
      <c r="G311" s="4" t="str">
        <f t="shared" ref="G311:G317" si="183">TEXT(BIN2HEX(F311&amp;"0"),"00")&amp;" "&amp;TEXT(BIN2HEX(F311&amp;"1"),"00")</f>
        <v>82 83</v>
      </c>
      <c r="H311" s="2" t="s">
        <v>595</v>
      </c>
      <c r="I311" s="2" t="s">
        <v>504</v>
      </c>
      <c r="M311" t="e">
        <f t="shared" si="157"/>
        <v>#NUM!</v>
      </c>
      <c r="N311" t="str">
        <f t="shared" si="180"/>
        <v>1000001</v>
      </c>
      <c r="O311" t="str">
        <f t="shared" si="181"/>
        <v>41</v>
      </c>
      <c r="P311" t="str">
        <f t="shared" si="179"/>
        <v>1000001</v>
      </c>
      <c r="Q311">
        <f t="shared" si="158"/>
        <v>7</v>
      </c>
      <c r="R311" t="str">
        <f t="shared" si="159"/>
        <v>1000</v>
      </c>
      <c r="S311" t="str">
        <f t="shared" si="160"/>
        <v>8</v>
      </c>
      <c r="T311" t="str">
        <f t="shared" ref="T311:T317" si="184">BIN2HEX(RIGHT(P311,LEN(P311)-4))</f>
        <v>1</v>
      </c>
      <c r="U311" t="str">
        <f t="shared" ref="U311:U317" si="185">BIN2HEX(MID(C311,11,3))</f>
        <v>5</v>
      </c>
      <c r="V311" t="str">
        <f t="shared" ref="V311:V317" si="186">BIN2HEX(MID(P311,5,3))</f>
        <v>1</v>
      </c>
    </row>
    <row r="312" spans="1:22" ht="13.5" hidden="1" customHeight="1">
      <c r="A312" s="3" t="s">
        <v>502</v>
      </c>
      <c r="B312" s="2" t="s">
        <v>63</v>
      </c>
      <c r="C312" s="2" t="s">
        <v>507</v>
      </c>
      <c r="D312" s="4">
        <f t="shared" si="155"/>
        <v>16</v>
      </c>
      <c r="E312" s="4" t="str">
        <f t="shared" si="156"/>
        <v>1000001w</v>
      </c>
      <c r="F312" s="4" t="str">
        <f t="shared" si="182"/>
        <v>1000001</v>
      </c>
      <c r="G312" s="4" t="str">
        <f t="shared" si="183"/>
        <v>82 83</v>
      </c>
      <c r="H312" s="2" t="s">
        <v>595</v>
      </c>
      <c r="I312" s="2" t="s">
        <v>504</v>
      </c>
      <c r="M312" t="e">
        <f t="shared" si="157"/>
        <v>#NUM!</v>
      </c>
      <c r="N312" t="str">
        <f t="shared" si="180"/>
        <v>1000001</v>
      </c>
      <c r="O312" t="str">
        <f t="shared" si="181"/>
        <v>41</v>
      </c>
      <c r="P312" t="str">
        <f t="shared" si="179"/>
        <v>1000001</v>
      </c>
      <c r="Q312">
        <f t="shared" si="158"/>
        <v>7</v>
      </c>
      <c r="R312" t="str">
        <f t="shared" si="159"/>
        <v>1000</v>
      </c>
      <c r="S312" t="str">
        <f t="shared" si="160"/>
        <v>8</v>
      </c>
      <c r="T312" t="str">
        <f t="shared" si="184"/>
        <v>1</v>
      </c>
      <c r="U312" t="str">
        <f t="shared" si="185"/>
        <v>5</v>
      </c>
      <c r="V312" t="str">
        <f t="shared" si="186"/>
        <v>1</v>
      </c>
    </row>
    <row r="313" spans="1:22" ht="13.5" hidden="1" customHeight="1">
      <c r="A313" s="3" t="s">
        <v>502</v>
      </c>
      <c r="B313" s="2" t="s">
        <v>64</v>
      </c>
      <c r="C313" s="2" t="s">
        <v>508</v>
      </c>
      <c r="D313" s="4">
        <f t="shared" si="155"/>
        <v>16</v>
      </c>
      <c r="E313" s="4" t="str">
        <f t="shared" si="156"/>
        <v>1000000w</v>
      </c>
      <c r="F313" s="4" t="str">
        <f t="shared" si="182"/>
        <v>1000000</v>
      </c>
      <c r="G313" s="4" t="str">
        <f t="shared" si="183"/>
        <v>80 81</v>
      </c>
      <c r="H313" s="2" t="s">
        <v>595</v>
      </c>
      <c r="I313" s="2" t="s">
        <v>504</v>
      </c>
      <c r="M313" t="e">
        <f t="shared" si="157"/>
        <v>#NUM!</v>
      </c>
      <c r="N313" t="str">
        <f t="shared" si="180"/>
        <v>1000000</v>
      </c>
      <c r="O313" t="str">
        <f t="shared" si="181"/>
        <v>40</v>
      </c>
      <c r="P313" t="str">
        <f t="shared" si="179"/>
        <v>1000000</v>
      </c>
      <c r="Q313">
        <f t="shared" si="158"/>
        <v>7</v>
      </c>
      <c r="R313" t="str">
        <f t="shared" si="159"/>
        <v>1000</v>
      </c>
      <c r="S313" t="str">
        <f t="shared" si="160"/>
        <v>8</v>
      </c>
      <c r="T313" t="str">
        <f t="shared" si="184"/>
        <v>0</v>
      </c>
      <c r="U313" t="str">
        <f t="shared" si="185"/>
        <v>5</v>
      </c>
      <c r="V313" t="str">
        <f t="shared" si="186"/>
        <v>0</v>
      </c>
    </row>
    <row r="314" spans="1:22" ht="13.5" hidden="1" customHeight="1">
      <c r="A314" s="3" t="s">
        <v>502</v>
      </c>
      <c r="B314" s="2" t="s">
        <v>66</v>
      </c>
      <c r="C314" s="2" t="s">
        <v>508</v>
      </c>
      <c r="D314" s="4">
        <f t="shared" si="155"/>
        <v>16</v>
      </c>
      <c r="E314" s="4" t="str">
        <f t="shared" si="156"/>
        <v>1000000w</v>
      </c>
      <c r="F314" s="4" t="str">
        <f t="shared" si="182"/>
        <v>1000000</v>
      </c>
      <c r="G314" s="4" t="str">
        <f t="shared" si="183"/>
        <v>80 81</v>
      </c>
      <c r="H314" s="2" t="s">
        <v>595</v>
      </c>
      <c r="I314" s="2" t="s">
        <v>504</v>
      </c>
      <c r="M314" t="e">
        <f t="shared" si="157"/>
        <v>#NUM!</v>
      </c>
      <c r="N314" t="str">
        <f t="shared" si="180"/>
        <v>1000000</v>
      </c>
      <c r="O314" t="str">
        <f t="shared" si="181"/>
        <v>40</v>
      </c>
      <c r="P314" t="str">
        <f t="shared" si="179"/>
        <v>1000000</v>
      </c>
      <c r="Q314">
        <f t="shared" si="158"/>
        <v>7</v>
      </c>
      <c r="R314" t="str">
        <f t="shared" si="159"/>
        <v>1000</v>
      </c>
      <c r="S314" t="str">
        <f t="shared" si="160"/>
        <v>8</v>
      </c>
      <c r="T314" t="str">
        <f t="shared" si="184"/>
        <v>0</v>
      </c>
      <c r="U314" t="str">
        <f t="shared" si="185"/>
        <v>5</v>
      </c>
      <c r="V314" t="str">
        <f t="shared" si="186"/>
        <v>0</v>
      </c>
    </row>
    <row r="315" spans="1:22" ht="13.5" hidden="1" customHeight="1">
      <c r="A315" s="2" t="s">
        <v>509</v>
      </c>
      <c r="B315" s="2" t="s">
        <v>53</v>
      </c>
      <c r="C315" s="2" t="s">
        <v>510</v>
      </c>
      <c r="D315" s="4">
        <f t="shared" si="155"/>
        <v>16</v>
      </c>
      <c r="E315" s="4" t="str">
        <f t="shared" si="156"/>
        <v>1000010w</v>
      </c>
      <c r="F315" s="4" t="str">
        <f t="shared" si="182"/>
        <v>1000010</v>
      </c>
      <c r="G315" s="4" t="str">
        <f t="shared" si="183"/>
        <v>84 85</v>
      </c>
      <c r="H315" s="2" t="s">
        <v>595</v>
      </c>
      <c r="I315" s="2" t="s">
        <v>511</v>
      </c>
      <c r="M315" t="e">
        <f t="shared" si="157"/>
        <v>#NUM!</v>
      </c>
      <c r="N315" t="str">
        <f t="shared" si="180"/>
        <v>1000010</v>
      </c>
      <c r="O315" t="str">
        <f t="shared" si="181"/>
        <v>42</v>
      </c>
      <c r="P315" t="str">
        <f t="shared" si="179"/>
        <v>1000010</v>
      </c>
      <c r="Q315">
        <f t="shared" si="158"/>
        <v>7</v>
      </c>
      <c r="R315" t="str">
        <f t="shared" si="159"/>
        <v>1000</v>
      </c>
      <c r="S315" t="str">
        <f t="shared" si="160"/>
        <v>8</v>
      </c>
      <c r="T315" s="7" t="str">
        <f t="shared" si="184"/>
        <v>2</v>
      </c>
      <c r="U315" s="7" t="e">
        <f t="shared" si="185"/>
        <v>#NUM!</v>
      </c>
      <c r="V315" t="str">
        <f t="shared" si="186"/>
        <v>2</v>
      </c>
    </row>
    <row r="316" spans="1:22" ht="13.5" hidden="1" customHeight="1">
      <c r="A316" s="3" t="s">
        <v>509</v>
      </c>
      <c r="B316" s="2" t="s">
        <v>56</v>
      </c>
      <c r="C316" s="2" t="s">
        <v>510</v>
      </c>
      <c r="D316" s="4">
        <f t="shared" si="155"/>
        <v>16</v>
      </c>
      <c r="E316" s="4" t="str">
        <f t="shared" si="156"/>
        <v>1000010w</v>
      </c>
      <c r="F316" s="4" t="str">
        <f t="shared" si="182"/>
        <v>1000010</v>
      </c>
      <c r="G316" s="4" t="str">
        <f t="shared" si="183"/>
        <v>84 85</v>
      </c>
      <c r="H316" s="2" t="s">
        <v>595</v>
      </c>
      <c r="I316" s="2" t="s">
        <v>511</v>
      </c>
      <c r="M316" t="e">
        <f t="shared" si="157"/>
        <v>#NUM!</v>
      </c>
      <c r="N316" t="str">
        <f t="shared" si="180"/>
        <v>1000010</v>
      </c>
      <c r="O316" t="str">
        <f t="shared" si="181"/>
        <v>42</v>
      </c>
      <c r="P316" t="str">
        <f t="shared" si="179"/>
        <v>1000010</v>
      </c>
      <c r="Q316">
        <f t="shared" si="158"/>
        <v>7</v>
      </c>
      <c r="R316" t="str">
        <f t="shared" si="159"/>
        <v>1000</v>
      </c>
      <c r="S316" t="str">
        <f t="shared" si="160"/>
        <v>8</v>
      </c>
      <c r="T316" s="7" t="str">
        <f t="shared" si="184"/>
        <v>2</v>
      </c>
      <c r="U316" s="7" t="e">
        <f t="shared" si="185"/>
        <v>#NUM!</v>
      </c>
      <c r="V316" t="str">
        <f t="shared" si="186"/>
        <v>2</v>
      </c>
    </row>
    <row r="317" spans="1:22" ht="13.5" hidden="1" customHeight="1">
      <c r="A317" s="3" t="s">
        <v>509</v>
      </c>
      <c r="B317" s="2" t="s">
        <v>58</v>
      </c>
      <c r="C317" s="2" t="s">
        <v>510</v>
      </c>
      <c r="D317" s="4">
        <f t="shared" si="155"/>
        <v>16</v>
      </c>
      <c r="E317" s="4" t="str">
        <f t="shared" si="156"/>
        <v>1000010w</v>
      </c>
      <c r="F317" s="4" t="str">
        <f t="shared" si="182"/>
        <v>1000010</v>
      </c>
      <c r="G317" s="4" t="str">
        <f t="shared" si="183"/>
        <v>84 85</v>
      </c>
      <c r="H317" s="2" t="s">
        <v>595</v>
      </c>
      <c r="I317" s="2" t="s">
        <v>511</v>
      </c>
      <c r="M317" t="e">
        <f t="shared" si="157"/>
        <v>#NUM!</v>
      </c>
      <c r="N317" t="str">
        <f t="shared" si="180"/>
        <v>1000010</v>
      </c>
      <c r="O317" t="str">
        <f t="shared" si="181"/>
        <v>42</v>
      </c>
      <c r="P317" t="str">
        <f t="shared" si="179"/>
        <v>1000010</v>
      </c>
      <c r="Q317">
        <f t="shared" si="158"/>
        <v>7</v>
      </c>
      <c r="R317" t="str">
        <f t="shared" si="159"/>
        <v>1000</v>
      </c>
      <c r="S317" t="str">
        <f t="shared" si="160"/>
        <v>8</v>
      </c>
      <c r="T317" s="7" t="str">
        <f t="shared" si="184"/>
        <v>2</v>
      </c>
      <c r="U317" s="7" t="e">
        <f t="shared" si="185"/>
        <v>#NUM!</v>
      </c>
      <c r="V317" t="str">
        <f t="shared" si="186"/>
        <v>2</v>
      </c>
    </row>
    <row r="318" spans="1:22" ht="13.5" hidden="1" customHeight="1">
      <c r="A318" s="3" t="s">
        <v>509</v>
      </c>
      <c r="B318" s="2" t="s">
        <v>59</v>
      </c>
      <c r="C318" s="2" t="s">
        <v>512</v>
      </c>
      <c r="D318" s="4">
        <f t="shared" si="155"/>
        <v>8</v>
      </c>
      <c r="E318" s="4" t="str">
        <f t="shared" si="156"/>
        <v>1010100w</v>
      </c>
      <c r="F318" s="4" t="str">
        <f>LEFT(C318,7)</f>
        <v>1010100</v>
      </c>
      <c r="G318" s="4" t="str">
        <f>TEXT(BIN2HEX(F318&amp;"0"),"00") &amp; " "&amp;TEXT(BIN2HEX(F318&amp;"1"),"00")</f>
        <v>A8 A9</v>
      </c>
      <c r="H318" s="2" t="s">
        <v>595</v>
      </c>
      <c r="I318" s="2" t="s">
        <v>511</v>
      </c>
      <c r="J318" t="e">
        <f>VLOOKUP(G318,Sheet3!E:F,2,0)</f>
        <v>#N/A</v>
      </c>
      <c r="M318" t="e">
        <f t="shared" si="157"/>
        <v>#NUM!</v>
      </c>
      <c r="N318" t="str">
        <f t="shared" si="180"/>
        <v>1010100</v>
      </c>
      <c r="O318" t="str">
        <f t="shared" si="181"/>
        <v>54</v>
      </c>
      <c r="P318" t="str">
        <f t="shared" si="179"/>
        <v>1010100</v>
      </c>
      <c r="Q318">
        <f t="shared" si="158"/>
        <v>7</v>
      </c>
      <c r="R318" t="str">
        <f t="shared" si="159"/>
        <v>1010</v>
      </c>
      <c r="S318" t="str">
        <f t="shared" si="160"/>
        <v>A</v>
      </c>
    </row>
    <row r="319" spans="1:22" ht="13.5" hidden="1" customHeight="1">
      <c r="A319" s="3" t="s">
        <v>509</v>
      </c>
      <c r="B319" s="2" t="s">
        <v>64</v>
      </c>
      <c r="C319" s="2" t="s">
        <v>513</v>
      </c>
      <c r="D319" s="4">
        <f t="shared" si="155"/>
        <v>16</v>
      </c>
      <c r="E319" s="4" t="str">
        <f t="shared" si="156"/>
        <v>1111011w</v>
      </c>
      <c r="F319" s="4" t="str">
        <f>LEFT(E319,7)</f>
        <v>1111011</v>
      </c>
      <c r="G319" s="4" t="str">
        <f>TEXT(BIN2HEX(F319&amp;"0"),"00")&amp;" "&amp;TEXT(BIN2HEX(F319&amp;"1"),"00")</f>
        <v>F6 F7</v>
      </c>
      <c r="H319" s="2" t="s">
        <v>595</v>
      </c>
      <c r="I319" s="2" t="s">
        <v>511</v>
      </c>
      <c r="M319" t="e">
        <f t="shared" si="157"/>
        <v>#NUM!</v>
      </c>
      <c r="N319" t="str">
        <f t="shared" si="180"/>
        <v>1111011</v>
      </c>
      <c r="O319" t="str">
        <f t="shared" si="181"/>
        <v>7B</v>
      </c>
      <c r="P319" t="str">
        <f t="shared" si="179"/>
        <v>1111011</v>
      </c>
      <c r="Q319">
        <f t="shared" si="158"/>
        <v>7</v>
      </c>
      <c r="R319" t="str">
        <f t="shared" si="159"/>
        <v>1111</v>
      </c>
      <c r="S319" t="str">
        <f t="shared" si="160"/>
        <v>F</v>
      </c>
    </row>
    <row r="320" spans="1:22" ht="13.5" hidden="1" customHeight="1">
      <c r="A320" s="3" t="s">
        <v>509</v>
      </c>
      <c r="B320" s="2" t="s">
        <v>66</v>
      </c>
      <c r="C320" s="2" t="s">
        <v>513</v>
      </c>
      <c r="D320" s="4">
        <f t="shared" si="155"/>
        <v>16</v>
      </c>
      <c r="E320" s="4" t="str">
        <f t="shared" si="156"/>
        <v>1111011w</v>
      </c>
      <c r="F320" s="4" t="str">
        <f>LEFT(E320,7)</f>
        <v>1111011</v>
      </c>
      <c r="G320" s="4" t="str">
        <f>TEXT(BIN2HEX(F320&amp;"0"),"00")&amp;" "&amp;TEXT(BIN2HEX(F320&amp;"1"),"00")</f>
        <v>F6 F7</v>
      </c>
      <c r="H320" s="2" t="s">
        <v>595</v>
      </c>
      <c r="I320" s="2" t="s">
        <v>511</v>
      </c>
      <c r="M320" t="e">
        <f t="shared" si="157"/>
        <v>#NUM!</v>
      </c>
      <c r="N320" t="str">
        <f t="shared" si="180"/>
        <v>1111011</v>
      </c>
      <c r="O320" t="str">
        <f t="shared" si="181"/>
        <v>7B</v>
      </c>
      <c r="P320" t="str">
        <f t="shared" si="179"/>
        <v>1111011</v>
      </c>
      <c r="Q320">
        <f t="shared" si="158"/>
        <v>7</v>
      </c>
      <c r="R320" t="str">
        <f t="shared" si="159"/>
        <v>1111</v>
      </c>
      <c r="S320" t="str">
        <f t="shared" si="160"/>
        <v>F</v>
      </c>
    </row>
    <row r="321" spans="1:22" ht="13.5" hidden="1" customHeight="1">
      <c r="A321" s="2" t="s">
        <v>514</v>
      </c>
      <c r="B321" s="2" t="s">
        <v>256</v>
      </c>
      <c r="C321" s="2" t="s">
        <v>515</v>
      </c>
      <c r="D321" s="4">
        <f t="shared" si="155"/>
        <v>24</v>
      </c>
      <c r="E321" s="4" t="str">
        <f t="shared" si="156"/>
        <v>00001111</v>
      </c>
      <c r="F321" s="4"/>
      <c r="G321" s="4" t="str">
        <f>"0"&amp;BIN2HEX(E321)</f>
        <v>0F</v>
      </c>
      <c r="H321" s="2" t="s">
        <v>601</v>
      </c>
      <c r="I321" s="2" t="s">
        <v>516</v>
      </c>
      <c r="M321" t="e">
        <f t="shared" si="157"/>
        <v>#NUM!</v>
      </c>
      <c r="N321" s="12" t="str">
        <f t="shared" ref="N321:N324" si="187">LEFT(C321,FIND("o",C321)-1)</f>
        <v>0000111100000000</v>
      </c>
      <c r="O321" s="12" t="e">
        <f t="shared" si="181"/>
        <v>#NUM!</v>
      </c>
      <c r="P321" t="str">
        <f t="shared" ref="P321:P324" si="188">N321</f>
        <v>0000111100000000</v>
      </c>
      <c r="Q321">
        <f t="shared" si="158"/>
        <v>16</v>
      </c>
      <c r="R321" t="str">
        <f t="shared" si="159"/>
        <v>0000</v>
      </c>
      <c r="S321" t="str">
        <f t="shared" si="160"/>
        <v>0</v>
      </c>
    </row>
    <row r="322" spans="1:22" ht="13.5" hidden="1" customHeight="1">
      <c r="A322" s="3" t="s">
        <v>514</v>
      </c>
      <c r="B322" s="2" t="s">
        <v>259</v>
      </c>
      <c r="C322" s="2" t="s">
        <v>515</v>
      </c>
      <c r="D322" s="4">
        <f t="shared" ref="D322:D385" si="189">LENB(C322)</f>
        <v>24</v>
      </c>
      <c r="E322" s="4" t="str">
        <f t="shared" ref="E322:E378" si="190">LEFT(C322,8)</f>
        <v>00001111</v>
      </c>
      <c r="F322" s="4"/>
      <c r="G322" s="4" t="str">
        <f>"0"&amp;BIN2HEX(E322)</f>
        <v>0F</v>
      </c>
      <c r="H322" s="2" t="s">
        <v>601</v>
      </c>
      <c r="I322" s="2" t="s">
        <v>516</v>
      </c>
      <c r="M322" t="e">
        <f t="shared" si="157"/>
        <v>#NUM!</v>
      </c>
      <c r="N322" s="12" t="str">
        <f t="shared" si="187"/>
        <v>0000111100000000</v>
      </c>
      <c r="O322" s="12" t="e">
        <f t="shared" si="181"/>
        <v>#NUM!</v>
      </c>
      <c r="P322" t="str">
        <f t="shared" si="188"/>
        <v>0000111100000000</v>
      </c>
      <c r="Q322">
        <f t="shared" si="158"/>
        <v>16</v>
      </c>
      <c r="R322" t="str">
        <f t="shared" si="159"/>
        <v>0000</v>
      </c>
      <c r="S322" t="str">
        <f t="shared" si="160"/>
        <v>0</v>
      </c>
    </row>
    <row r="323" spans="1:22" ht="13.5" hidden="1" customHeight="1">
      <c r="A323" s="2" t="s">
        <v>517</v>
      </c>
      <c r="B323" s="2" t="s">
        <v>256</v>
      </c>
      <c r="C323" s="2" t="s">
        <v>518</v>
      </c>
      <c r="D323" s="4">
        <f t="shared" si="189"/>
        <v>24</v>
      </c>
      <c r="E323" s="4" t="str">
        <f t="shared" si="190"/>
        <v>00001111</v>
      </c>
      <c r="F323" s="4"/>
      <c r="G323" s="4" t="str">
        <f>"0"&amp;BIN2HEX(E323)</f>
        <v>0F</v>
      </c>
      <c r="H323" s="2" t="s">
        <v>601</v>
      </c>
      <c r="I323" s="2" t="s">
        <v>519</v>
      </c>
      <c r="M323" t="e">
        <f t="shared" ref="M323:M378" si="191">BIN2HEX(C323)</f>
        <v>#NUM!</v>
      </c>
      <c r="N323" s="12" t="str">
        <f t="shared" si="187"/>
        <v>0000111100000000</v>
      </c>
      <c r="O323" s="12" t="e">
        <f t="shared" si="181"/>
        <v>#NUM!</v>
      </c>
      <c r="P323" t="str">
        <f t="shared" si="188"/>
        <v>0000111100000000</v>
      </c>
      <c r="Q323">
        <f t="shared" ref="Q323:Q378" si="192">LENB(P323)</f>
        <v>16</v>
      </c>
      <c r="R323" t="str">
        <f t="shared" ref="R323:R378" si="193">LEFT(P323,4)</f>
        <v>0000</v>
      </c>
      <c r="S323" t="str">
        <f t="shared" ref="S323:S378" si="194">BIN2HEX(R323)</f>
        <v>0</v>
      </c>
    </row>
    <row r="324" spans="1:22" ht="13.5" hidden="1" customHeight="1">
      <c r="A324" s="3" t="s">
        <v>517</v>
      </c>
      <c r="B324" s="2" t="s">
        <v>259</v>
      </c>
      <c r="C324" s="2" t="s">
        <v>518</v>
      </c>
      <c r="D324" s="4">
        <f t="shared" si="189"/>
        <v>24</v>
      </c>
      <c r="E324" s="4" t="str">
        <f t="shared" si="190"/>
        <v>00001111</v>
      </c>
      <c r="F324" s="4"/>
      <c r="G324" s="4" t="str">
        <f>"0"&amp;BIN2HEX(E324)</f>
        <v>0F</v>
      </c>
      <c r="H324" s="2" t="s">
        <v>601</v>
      </c>
      <c r="I324" s="2" t="s">
        <v>519</v>
      </c>
      <c r="M324" t="e">
        <f t="shared" si="191"/>
        <v>#NUM!</v>
      </c>
      <c r="N324" s="12" t="str">
        <f t="shared" si="187"/>
        <v>0000111100000000</v>
      </c>
      <c r="O324" s="12" t="e">
        <f t="shared" si="181"/>
        <v>#NUM!</v>
      </c>
      <c r="P324" t="str">
        <f t="shared" si="188"/>
        <v>0000111100000000</v>
      </c>
      <c r="Q324">
        <f t="shared" si="192"/>
        <v>16</v>
      </c>
      <c r="R324" t="str">
        <f t="shared" si="193"/>
        <v>0000</v>
      </c>
      <c r="S324" t="str">
        <f t="shared" si="194"/>
        <v>0</v>
      </c>
    </row>
    <row r="325" spans="1:22" ht="13.5" hidden="1" customHeight="1">
      <c r="A325" s="2" t="s">
        <v>520</v>
      </c>
      <c r="B325" s="2" t="s">
        <v>42</v>
      </c>
      <c r="C325" s="2" t="s">
        <v>658</v>
      </c>
      <c r="D325" s="4">
        <f t="shared" si="189"/>
        <v>8</v>
      </c>
      <c r="E325" s="4" t="str">
        <f t="shared" si="190"/>
        <v>10011011</v>
      </c>
      <c r="F325" s="4"/>
      <c r="G325" s="9" t="str">
        <f>TEXT(BIN2HEX(C325),"00")</f>
        <v>9B</v>
      </c>
      <c r="H325" s="10" t="s">
        <v>595</v>
      </c>
      <c r="I325" s="10" t="s">
        <v>521</v>
      </c>
      <c r="J325" s="11" t="str">
        <f>VLOOKUP(G325,Sheet3!E:F,2,0)</f>
        <v>wait</v>
      </c>
      <c r="K325" s="11" t="b">
        <f>EXACT(UPPER(A325),UPPER(J325))</f>
        <v>1</v>
      </c>
      <c r="M325" t="str">
        <f t="shared" si="191"/>
        <v>9B</v>
      </c>
      <c r="P325" s="5" t="str">
        <f>C325</f>
        <v>10011011</v>
      </c>
      <c r="Q325">
        <f t="shared" si="192"/>
        <v>8</v>
      </c>
      <c r="R325" t="str">
        <f t="shared" si="193"/>
        <v>1001</v>
      </c>
      <c r="S325" t="str">
        <f t="shared" si="194"/>
        <v>9</v>
      </c>
      <c r="T325" t="str">
        <f>BIN2HEX(RIGHT(P325,LEN(P325)-4))</f>
        <v>B</v>
      </c>
    </row>
    <row r="326" spans="1:22" ht="13.5" hidden="1" customHeight="1">
      <c r="A326" s="2" t="s">
        <v>522</v>
      </c>
      <c r="B326" s="2" t="s">
        <v>42</v>
      </c>
      <c r="C326" s="2" t="s">
        <v>659</v>
      </c>
      <c r="D326" s="4">
        <f t="shared" si="189"/>
        <v>16</v>
      </c>
      <c r="E326" s="4" t="str">
        <f t="shared" si="190"/>
        <v>00001111</v>
      </c>
      <c r="F326" s="4"/>
      <c r="G326" s="4" t="str">
        <f>"0"&amp;BIN2HEX(E326)</f>
        <v>0F</v>
      </c>
      <c r="H326" s="2" t="s">
        <v>604</v>
      </c>
      <c r="I326" s="2" t="s">
        <v>523</v>
      </c>
      <c r="M326" s="12" t="e">
        <f t="shared" si="191"/>
        <v>#NUM!</v>
      </c>
      <c r="N326" s="12" t="e">
        <f t="shared" ref="N326:N327" si="195">LEFT(C326,FIND("o",C326)-1)</f>
        <v>#VALUE!</v>
      </c>
      <c r="O326" s="12" t="e">
        <f t="shared" ref="O326:O327" si="196">BIN2HEX(N326)</f>
        <v>#VALUE!</v>
      </c>
      <c r="P326" s="5" t="str">
        <f t="shared" ref="P326:P327" si="197">C326</f>
        <v>0000111100001001</v>
      </c>
      <c r="Q326">
        <f t="shared" si="192"/>
        <v>16</v>
      </c>
      <c r="R326" t="str">
        <f t="shared" si="193"/>
        <v>0000</v>
      </c>
      <c r="S326" t="str">
        <f t="shared" si="194"/>
        <v>0</v>
      </c>
    </row>
    <row r="327" spans="1:22" ht="13.5" hidden="1" customHeight="1">
      <c r="A327" s="2" t="s">
        <v>524</v>
      </c>
      <c r="B327" s="2" t="s">
        <v>42</v>
      </c>
      <c r="C327" s="2" t="s">
        <v>660</v>
      </c>
      <c r="D327" s="4">
        <f t="shared" si="189"/>
        <v>16</v>
      </c>
      <c r="E327" s="4" t="str">
        <f t="shared" si="190"/>
        <v>00001111</v>
      </c>
      <c r="F327" s="4"/>
      <c r="G327" s="4" t="str">
        <f>"0"&amp;BIN2HEX(E327)</f>
        <v>0F</v>
      </c>
      <c r="H327" s="2" t="s">
        <v>46</v>
      </c>
      <c r="I327" s="2" t="s">
        <v>525</v>
      </c>
      <c r="M327" s="12" t="e">
        <f t="shared" si="191"/>
        <v>#NUM!</v>
      </c>
      <c r="N327" s="12" t="e">
        <f t="shared" si="195"/>
        <v>#VALUE!</v>
      </c>
      <c r="O327" s="12" t="e">
        <f t="shared" si="196"/>
        <v>#VALUE!</v>
      </c>
      <c r="P327" s="5" t="str">
        <f t="shared" si="197"/>
        <v>0000111100110000</v>
      </c>
      <c r="Q327">
        <f t="shared" si="192"/>
        <v>16</v>
      </c>
      <c r="R327" t="str">
        <f t="shared" si="193"/>
        <v>0000</v>
      </c>
      <c r="S327" t="str">
        <f t="shared" si="194"/>
        <v>0</v>
      </c>
    </row>
    <row r="328" spans="1:22" ht="13.5" hidden="1" customHeight="1">
      <c r="A328" s="2" t="s">
        <v>526</v>
      </c>
      <c r="B328" s="2" t="s">
        <v>53</v>
      </c>
      <c r="C328" s="2" t="s">
        <v>527</v>
      </c>
      <c r="D328" s="4">
        <f t="shared" si="189"/>
        <v>24</v>
      </c>
      <c r="E328" s="4" t="str">
        <f t="shared" si="190"/>
        <v>00001111</v>
      </c>
      <c r="F328" s="4"/>
      <c r="G328" s="4" t="str">
        <f>"0"&amp;BIN2HEX(E328)</f>
        <v>0F</v>
      </c>
      <c r="H328" s="2" t="s">
        <v>604</v>
      </c>
      <c r="I328" s="2" t="s">
        <v>528</v>
      </c>
      <c r="M328" t="e">
        <f t="shared" si="191"/>
        <v>#NUM!</v>
      </c>
      <c r="N328" s="12" t="str">
        <f t="shared" ref="N326:N334" si="198">LEFT(C328,FIND("w",C328)-1)</f>
        <v>000011111100000</v>
      </c>
      <c r="O328" s="12" t="e">
        <f t="shared" ref="O328:O331" si="199">BIN2HEX(N328)</f>
        <v>#NUM!</v>
      </c>
      <c r="P328" t="str">
        <f t="shared" ref="P328:P334" si="200">N328</f>
        <v>000011111100000</v>
      </c>
      <c r="Q328">
        <f t="shared" si="192"/>
        <v>15</v>
      </c>
      <c r="R328" t="str">
        <f t="shared" si="193"/>
        <v>0000</v>
      </c>
      <c r="S328" t="str">
        <f t="shared" si="194"/>
        <v>0</v>
      </c>
    </row>
    <row r="329" spans="1:22" ht="13.5" hidden="1" customHeight="1">
      <c r="A329" s="3" t="s">
        <v>526</v>
      </c>
      <c r="B329" s="2" t="s">
        <v>56</v>
      </c>
      <c r="C329" s="2" t="s">
        <v>527</v>
      </c>
      <c r="D329" s="4">
        <f t="shared" si="189"/>
        <v>24</v>
      </c>
      <c r="E329" s="4" t="str">
        <f t="shared" si="190"/>
        <v>00001111</v>
      </c>
      <c r="F329" s="4"/>
      <c r="G329" s="4" t="str">
        <f>"0"&amp;BIN2HEX(E329)</f>
        <v>0F</v>
      </c>
      <c r="H329" s="2" t="s">
        <v>604</v>
      </c>
      <c r="I329" s="2" t="s">
        <v>528</v>
      </c>
      <c r="M329" t="e">
        <f t="shared" si="191"/>
        <v>#NUM!</v>
      </c>
      <c r="N329" s="12" t="str">
        <f t="shared" si="198"/>
        <v>000011111100000</v>
      </c>
      <c r="O329" s="12" t="e">
        <f t="shared" si="199"/>
        <v>#NUM!</v>
      </c>
      <c r="P329" t="str">
        <f t="shared" si="200"/>
        <v>000011111100000</v>
      </c>
      <c r="Q329">
        <f t="shared" si="192"/>
        <v>15</v>
      </c>
      <c r="R329" t="str">
        <f t="shared" si="193"/>
        <v>0000</v>
      </c>
      <c r="S329" t="str">
        <f t="shared" si="194"/>
        <v>0</v>
      </c>
    </row>
    <row r="330" spans="1:22" ht="13.5" hidden="1" customHeight="1">
      <c r="A330" s="2" t="s">
        <v>529</v>
      </c>
      <c r="B330" s="2" t="s">
        <v>530</v>
      </c>
      <c r="C330" s="2" t="s">
        <v>531</v>
      </c>
      <c r="D330" s="4">
        <f t="shared" si="189"/>
        <v>8</v>
      </c>
      <c r="E330" s="4" t="str">
        <f t="shared" si="190"/>
        <v>10010rrr</v>
      </c>
      <c r="F330" s="4" t="str">
        <f>LEFT(C330,5)</f>
        <v>10010</v>
      </c>
      <c r="G330" s="4" t="str">
        <f>TEXT(BIN2HEX(F330&amp;"000"),"00")&amp;"-"&amp;TEXT(BIN2HEX(F330&amp;"111"),"00")</f>
        <v>90-97</v>
      </c>
      <c r="H330" s="2" t="s">
        <v>595</v>
      </c>
      <c r="I330" s="2" t="s">
        <v>532</v>
      </c>
      <c r="J330" t="e">
        <f>VLOOKUP(G330,Sheet3!E:F,2,0)</f>
        <v>#N/A</v>
      </c>
      <c r="M330" s="12" t="e">
        <f t="shared" si="191"/>
        <v>#NUM!</v>
      </c>
      <c r="N330" s="12" t="str">
        <f t="shared" ref="N330:N331" si="201">LEFT(C330,FIND("r",C330)-1)</f>
        <v>10010</v>
      </c>
      <c r="O330" s="12" t="str">
        <f t="shared" si="199"/>
        <v>12</v>
      </c>
      <c r="P330" t="str">
        <f t="shared" si="200"/>
        <v>10010</v>
      </c>
      <c r="Q330">
        <f t="shared" si="192"/>
        <v>5</v>
      </c>
      <c r="R330" t="str">
        <f t="shared" si="193"/>
        <v>1001</v>
      </c>
      <c r="S330" t="str">
        <f t="shared" si="194"/>
        <v>9</v>
      </c>
      <c r="T330" t="str">
        <f t="shared" ref="T330:T334" si="202">BIN2HEX(RIGHT(P330,LEN(P330)-4))</f>
        <v>0</v>
      </c>
    </row>
    <row r="331" spans="1:22" ht="13.5" hidden="1" customHeight="1">
      <c r="A331" s="3" t="s">
        <v>529</v>
      </c>
      <c r="B331" s="2" t="s">
        <v>533</v>
      </c>
      <c r="C331" s="2" t="s">
        <v>531</v>
      </c>
      <c r="D331" s="4">
        <f t="shared" si="189"/>
        <v>8</v>
      </c>
      <c r="E331" s="4" t="str">
        <f t="shared" si="190"/>
        <v>10010rrr</v>
      </c>
      <c r="F331" s="4" t="str">
        <f>LEFT(C331,5)</f>
        <v>10010</v>
      </c>
      <c r="G331" s="4" t="str">
        <f>TEXT(BIN2HEX(F331&amp;"000"),"00")&amp;"-"&amp;TEXT(BIN2HEX(F331&amp;"111"),"00")</f>
        <v>90-97</v>
      </c>
      <c r="H331" s="2" t="s">
        <v>595</v>
      </c>
      <c r="I331" s="2" t="s">
        <v>532</v>
      </c>
      <c r="J331" t="e">
        <f>VLOOKUP(G331,Sheet3!E:F,2,0)</f>
        <v>#N/A</v>
      </c>
      <c r="M331" s="12" t="e">
        <f t="shared" si="191"/>
        <v>#NUM!</v>
      </c>
      <c r="N331" s="12" t="str">
        <f t="shared" si="201"/>
        <v>10010</v>
      </c>
      <c r="O331" s="12" t="str">
        <f t="shared" si="199"/>
        <v>12</v>
      </c>
      <c r="P331" t="str">
        <f t="shared" si="200"/>
        <v>10010</v>
      </c>
      <c r="Q331">
        <f t="shared" si="192"/>
        <v>5</v>
      </c>
      <c r="R331" t="str">
        <f t="shared" si="193"/>
        <v>1001</v>
      </c>
      <c r="S331" t="str">
        <f t="shared" si="194"/>
        <v>9</v>
      </c>
      <c r="T331" t="str">
        <f t="shared" si="202"/>
        <v>0</v>
      </c>
    </row>
    <row r="332" spans="1:22" ht="13.5" hidden="1" customHeight="1">
      <c r="A332" s="3" t="s">
        <v>529</v>
      </c>
      <c r="B332" s="2" t="s">
        <v>53</v>
      </c>
      <c r="C332" s="2" t="s">
        <v>534</v>
      </c>
      <c r="D332" s="4">
        <f t="shared" si="189"/>
        <v>16</v>
      </c>
      <c r="E332" s="4" t="str">
        <f t="shared" si="190"/>
        <v>1000011w</v>
      </c>
      <c r="F332" s="4" t="str">
        <f>LEFT(E332,7)</f>
        <v>1000011</v>
      </c>
      <c r="G332" s="4" t="str">
        <f>TEXT(BIN2HEX(F332&amp;"0"),"00")&amp;" "&amp;TEXT(BIN2HEX(F332&amp;"1"),"00")</f>
        <v>86 87</v>
      </c>
      <c r="H332" s="2" t="s">
        <v>595</v>
      </c>
      <c r="I332" s="2" t="s">
        <v>532</v>
      </c>
      <c r="M332" t="e">
        <f t="shared" si="191"/>
        <v>#NUM!</v>
      </c>
      <c r="N332" t="str">
        <f t="shared" si="198"/>
        <v>1000011</v>
      </c>
      <c r="O332" t="str">
        <f t="shared" ref="O332:O334" si="203">BIN2HEX(N332)</f>
        <v>43</v>
      </c>
      <c r="P332" t="str">
        <f t="shared" si="200"/>
        <v>1000011</v>
      </c>
      <c r="Q332">
        <f t="shared" si="192"/>
        <v>7</v>
      </c>
      <c r="R332" t="str">
        <f t="shared" si="193"/>
        <v>1000</v>
      </c>
      <c r="S332" t="str">
        <f t="shared" si="194"/>
        <v>8</v>
      </c>
      <c r="T332" s="7" t="str">
        <f t="shared" si="202"/>
        <v>3</v>
      </c>
      <c r="U332" s="7" t="e">
        <f t="shared" ref="U332:U334" si="204">BIN2HEX(MID(C332,11,3))</f>
        <v>#NUM!</v>
      </c>
      <c r="V332" t="str">
        <f t="shared" ref="V332:V334" si="205">BIN2HEX(MID(P332,5,3))</f>
        <v>3</v>
      </c>
    </row>
    <row r="333" spans="1:22" ht="13.5" hidden="1" customHeight="1">
      <c r="A333" s="3" t="s">
        <v>529</v>
      </c>
      <c r="B333" s="2" t="s">
        <v>56</v>
      </c>
      <c r="C333" s="2" t="s">
        <v>534</v>
      </c>
      <c r="D333" s="4">
        <f t="shared" si="189"/>
        <v>16</v>
      </c>
      <c r="E333" s="4" t="str">
        <f t="shared" si="190"/>
        <v>1000011w</v>
      </c>
      <c r="F333" s="4" t="str">
        <f>LEFT(E333,7)</f>
        <v>1000011</v>
      </c>
      <c r="G333" s="4" t="str">
        <f>TEXT(BIN2HEX(F333&amp;"0"),"00")&amp;" "&amp;TEXT(BIN2HEX(F333&amp;"1"),"00")</f>
        <v>86 87</v>
      </c>
      <c r="H333" s="2" t="s">
        <v>595</v>
      </c>
      <c r="I333" s="2" t="s">
        <v>532</v>
      </c>
      <c r="M333" t="e">
        <f t="shared" si="191"/>
        <v>#NUM!</v>
      </c>
      <c r="N333" t="str">
        <f t="shared" si="198"/>
        <v>1000011</v>
      </c>
      <c r="O333" t="str">
        <f t="shared" si="203"/>
        <v>43</v>
      </c>
      <c r="P333" t="str">
        <f t="shared" si="200"/>
        <v>1000011</v>
      </c>
      <c r="Q333">
        <f t="shared" si="192"/>
        <v>7</v>
      </c>
      <c r="R333" t="str">
        <f t="shared" si="193"/>
        <v>1000</v>
      </c>
      <c r="S333" t="str">
        <f t="shared" si="194"/>
        <v>8</v>
      </c>
      <c r="T333" s="7" t="str">
        <f t="shared" si="202"/>
        <v>3</v>
      </c>
      <c r="U333" s="7" t="e">
        <f t="shared" si="204"/>
        <v>#NUM!</v>
      </c>
      <c r="V333" t="str">
        <f t="shared" si="205"/>
        <v>3</v>
      </c>
    </row>
    <row r="334" spans="1:22" ht="13.5" hidden="1" customHeight="1">
      <c r="A334" s="3" t="s">
        <v>529</v>
      </c>
      <c r="B334" s="2" t="s">
        <v>58</v>
      </c>
      <c r="C334" s="2" t="s">
        <v>534</v>
      </c>
      <c r="D334" s="4">
        <f t="shared" si="189"/>
        <v>16</v>
      </c>
      <c r="E334" s="4" t="str">
        <f t="shared" si="190"/>
        <v>1000011w</v>
      </c>
      <c r="F334" s="4" t="str">
        <f>LEFT(E334,7)</f>
        <v>1000011</v>
      </c>
      <c r="G334" s="4" t="str">
        <f>TEXT(BIN2HEX(F334&amp;"0"),"00")&amp;" "&amp;TEXT(BIN2HEX(F334&amp;"1"),"00")</f>
        <v>86 87</v>
      </c>
      <c r="H334" s="2" t="s">
        <v>595</v>
      </c>
      <c r="I334" s="2" t="s">
        <v>532</v>
      </c>
      <c r="M334" t="e">
        <f t="shared" si="191"/>
        <v>#NUM!</v>
      </c>
      <c r="N334" t="str">
        <f t="shared" si="198"/>
        <v>1000011</v>
      </c>
      <c r="O334" t="str">
        <f t="shared" si="203"/>
        <v>43</v>
      </c>
      <c r="P334" t="str">
        <f t="shared" si="200"/>
        <v>1000011</v>
      </c>
      <c r="Q334">
        <f t="shared" si="192"/>
        <v>7</v>
      </c>
      <c r="R334" t="str">
        <f t="shared" si="193"/>
        <v>1000</v>
      </c>
      <c r="S334" t="str">
        <f t="shared" si="194"/>
        <v>8</v>
      </c>
      <c r="T334" s="7" t="str">
        <f t="shared" si="202"/>
        <v>3</v>
      </c>
      <c r="U334" s="7" t="e">
        <f t="shared" si="204"/>
        <v>#NUM!</v>
      </c>
      <c r="V334" t="str">
        <f t="shared" si="205"/>
        <v>3</v>
      </c>
    </row>
    <row r="335" spans="1:22" ht="13.5" hidden="1" customHeight="1">
      <c r="A335" s="2" t="s">
        <v>535</v>
      </c>
      <c r="B335" s="2" t="s">
        <v>42</v>
      </c>
      <c r="C335" s="2" t="s">
        <v>661</v>
      </c>
      <c r="D335" s="4">
        <f t="shared" si="189"/>
        <v>8</v>
      </c>
      <c r="E335" s="4" t="str">
        <f t="shared" si="190"/>
        <v>11010111</v>
      </c>
      <c r="F335" s="4"/>
      <c r="G335" s="8" t="str">
        <f>TEXT(BIN2HEX(C335),"00")</f>
        <v>D7</v>
      </c>
      <c r="H335" s="3" t="s">
        <v>595</v>
      </c>
      <c r="I335" s="3" t="s">
        <v>536</v>
      </c>
      <c r="J335" s="7" t="str">
        <f>VLOOKUP(G335,Sheet3!E:F,2,0)</f>
        <v>xlatb</v>
      </c>
      <c r="K335" t="b">
        <f>EXACT(UPPER(A335),UPPER(J335))</f>
        <v>0</v>
      </c>
      <c r="M335" t="str">
        <f t="shared" si="191"/>
        <v>D7</v>
      </c>
      <c r="P335" s="5" t="str">
        <f>C335</f>
        <v>11010111</v>
      </c>
      <c r="Q335">
        <f t="shared" si="192"/>
        <v>8</v>
      </c>
      <c r="R335" t="str">
        <f t="shared" si="193"/>
        <v>1101</v>
      </c>
      <c r="S335" t="str">
        <f t="shared" si="194"/>
        <v>D</v>
      </c>
    </row>
    <row r="336" spans="1:22" ht="13.5" hidden="1" customHeight="1">
      <c r="A336" s="2" t="s">
        <v>537</v>
      </c>
      <c r="B336" s="3" t="s">
        <v>53</v>
      </c>
      <c r="C336" s="3" t="s">
        <v>538</v>
      </c>
      <c r="D336" s="4">
        <f t="shared" si="189"/>
        <v>16</v>
      </c>
      <c r="E336" s="4" t="str">
        <f t="shared" si="190"/>
        <v>0011001w</v>
      </c>
      <c r="F336" s="4" t="str">
        <f>LEFT(E336,7)</f>
        <v>0011001</v>
      </c>
      <c r="G336" s="4" t="str">
        <f>TEXT(BIN2HEX(F336&amp;"0"),"00")&amp;" "&amp;TEXT(BIN2HEX(F336&amp;"1"),"00")</f>
        <v>32 33</v>
      </c>
      <c r="H336" s="2" t="s">
        <v>595</v>
      </c>
      <c r="I336" s="2" t="s">
        <v>539</v>
      </c>
      <c r="L336" t="s">
        <v>1206</v>
      </c>
      <c r="M336" s="7" t="e">
        <f t="shared" si="191"/>
        <v>#NUM!</v>
      </c>
      <c r="N336" s="7" t="str">
        <f t="shared" ref="N336:N344" si="206">LEFT(C336,FIND("w",C336)-1)</f>
        <v>0011001</v>
      </c>
      <c r="O336" s="7" t="str">
        <f t="shared" ref="O336:O344" si="207">BIN2HEX(N336)</f>
        <v>19</v>
      </c>
      <c r="P336" s="7" t="str">
        <f t="shared" ref="P336:P344" si="208">N336</f>
        <v>0011001</v>
      </c>
      <c r="Q336" s="7">
        <f t="shared" si="192"/>
        <v>7</v>
      </c>
      <c r="R336" s="7" t="str">
        <f t="shared" si="193"/>
        <v>0011</v>
      </c>
      <c r="S336" s="18" t="str">
        <f t="shared" si="194"/>
        <v>3</v>
      </c>
      <c r="T336" s="18" t="str">
        <f t="shared" ref="T336:T343" si="209">BIN2HEX(RIGHT(P336,LEN(P336)-4))</f>
        <v>1</v>
      </c>
    </row>
    <row r="337" spans="1:22" ht="13.5" hidden="1" customHeight="1">
      <c r="A337" s="3" t="s">
        <v>537</v>
      </c>
      <c r="B337" s="2" t="s">
        <v>56</v>
      </c>
      <c r="C337" s="2" t="s">
        <v>540</v>
      </c>
      <c r="D337" s="4">
        <f t="shared" si="189"/>
        <v>16</v>
      </c>
      <c r="E337" s="4" t="str">
        <f t="shared" si="190"/>
        <v>0011000w</v>
      </c>
      <c r="F337" s="4" t="str">
        <f>LEFT(E337,7)</f>
        <v>0011000</v>
      </c>
      <c r="G337" s="4" t="str">
        <f>TEXT(BIN2HEX(F337&amp;"0"),"00")&amp;" "&amp;TEXT(BIN2HEX(F337&amp;"1"),"00")</f>
        <v>30 31</v>
      </c>
      <c r="H337" s="2" t="s">
        <v>595</v>
      </c>
      <c r="I337" s="2" t="s">
        <v>539</v>
      </c>
      <c r="L337" t="s">
        <v>1206</v>
      </c>
      <c r="M337" t="e">
        <f t="shared" si="191"/>
        <v>#NUM!</v>
      </c>
      <c r="N337" t="str">
        <f t="shared" si="206"/>
        <v>0011000</v>
      </c>
      <c r="O337" t="str">
        <f t="shared" si="207"/>
        <v>18</v>
      </c>
      <c r="P337" s="7" t="str">
        <f t="shared" si="208"/>
        <v>0011000</v>
      </c>
      <c r="Q337" s="7">
        <f t="shared" si="192"/>
        <v>7</v>
      </c>
      <c r="R337" s="7" t="str">
        <f t="shared" si="193"/>
        <v>0011</v>
      </c>
      <c r="S337" s="18" t="str">
        <f t="shared" si="194"/>
        <v>3</v>
      </c>
      <c r="T337" s="18" t="str">
        <f t="shared" si="209"/>
        <v>0</v>
      </c>
    </row>
    <row r="338" spans="1:22" ht="13.5" hidden="1" customHeight="1">
      <c r="A338" s="3" t="s">
        <v>537</v>
      </c>
      <c r="B338" s="3" t="s">
        <v>58</v>
      </c>
      <c r="C338" s="3" t="s">
        <v>538</v>
      </c>
      <c r="D338" s="4">
        <f t="shared" si="189"/>
        <v>16</v>
      </c>
      <c r="E338" s="4" t="str">
        <f t="shared" si="190"/>
        <v>0011001w</v>
      </c>
      <c r="F338" s="4" t="str">
        <f>LEFT(E338,7)</f>
        <v>0011001</v>
      </c>
      <c r="G338" s="4" t="str">
        <f>TEXT(BIN2HEX(F338&amp;"0"),"00")&amp;" "&amp;TEXT(BIN2HEX(F338&amp;"1"),"00")</f>
        <v>32 33</v>
      </c>
      <c r="H338" s="2" t="s">
        <v>595</v>
      </c>
      <c r="I338" s="2" t="s">
        <v>539</v>
      </c>
      <c r="L338" t="s">
        <v>1206</v>
      </c>
      <c r="M338" s="7" t="e">
        <f t="shared" si="191"/>
        <v>#NUM!</v>
      </c>
      <c r="N338" s="7" t="str">
        <f t="shared" si="206"/>
        <v>0011001</v>
      </c>
      <c r="O338" s="7" t="str">
        <f t="shared" si="207"/>
        <v>19</v>
      </c>
      <c r="P338" s="7" t="str">
        <f t="shared" si="208"/>
        <v>0011001</v>
      </c>
      <c r="Q338" s="7">
        <f t="shared" si="192"/>
        <v>7</v>
      </c>
      <c r="R338" s="7" t="str">
        <f t="shared" si="193"/>
        <v>0011</v>
      </c>
      <c r="S338" s="18" t="str">
        <f t="shared" si="194"/>
        <v>3</v>
      </c>
      <c r="T338" s="18" t="str">
        <f t="shared" si="209"/>
        <v>1</v>
      </c>
    </row>
    <row r="339" spans="1:22" ht="13.5" hidden="1" customHeight="1">
      <c r="A339" s="3" t="s">
        <v>537</v>
      </c>
      <c r="B339" s="2" t="s">
        <v>59</v>
      </c>
      <c r="C339" s="2" t="s">
        <v>541</v>
      </c>
      <c r="D339" s="4">
        <f t="shared" si="189"/>
        <v>8</v>
      </c>
      <c r="E339" s="4" t="str">
        <f t="shared" si="190"/>
        <v>0011010w</v>
      </c>
      <c r="F339" s="4" t="str">
        <f>LEFT(C339,7)</f>
        <v>0011010</v>
      </c>
      <c r="G339" s="4" t="str">
        <f>TEXT(BIN2HEX(F339&amp;"0"),"00") &amp; " "&amp;TEXT(BIN2HEX(F339&amp;"1"),"00")</f>
        <v>34 35</v>
      </c>
      <c r="H339" s="2" t="s">
        <v>595</v>
      </c>
      <c r="I339" s="2" t="s">
        <v>539</v>
      </c>
      <c r="J339" t="e">
        <f>VLOOKUP(G339,Sheet3!E:F,2,0)</f>
        <v>#N/A</v>
      </c>
      <c r="L339" t="s">
        <v>1213</v>
      </c>
      <c r="M339" t="e">
        <f t="shared" si="191"/>
        <v>#NUM!</v>
      </c>
      <c r="N339" t="str">
        <f t="shared" si="206"/>
        <v>0011010</v>
      </c>
      <c r="O339" t="str">
        <f t="shared" si="207"/>
        <v>1A</v>
      </c>
      <c r="P339" s="7" t="str">
        <f t="shared" si="208"/>
        <v>0011010</v>
      </c>
      <c r="Q339" s="7">
        <f t="shared" si="192"/>
        <v>7</v>
      </c>
      <c r="R339" s="7" t="str">
        <f t="shared" si="193"/>
        <v>0011</v>
      </c>
      <c r="S339" s="18" t="str">
        <f t="shared" si="194"/>
        <v>3</v>
      </c>
      <c r="T339" s="18" t="str">
        <f t="shared" si="209"/>
        <v>2</v>
      </c>
    </row>
    <row r="340" spans="1:22" ht="13.5" hidden="1" customHeight="1">
      <c r="A340" s="3" t="s">
        <v>537</v>
      </c>
      <c r="B340" s="2" t="s">
        <v>61</v>
      </c>
      <c r="C340" s="2" t="s">
        <v>542</v>
      </c>
      <c r="D340" s="4">
        <f t="shared" si="189"/>
        <v>16</v>
      </c>
      <c r="E340" s="4" t="str">
        <f t="shared" si="190"/>
        <v>1000001w</v>
      </c>
      <c r="F340" s="4" t="str">
        <f>LEFT(E340,7)</f>
        <v>1000001</v>
      </c>
      <c r="G340" s="4" t="str">
        <f>TEXT(BIN2HEX(F340&amp;"0"),"00")&amp;" "&amp;TEXT(BIN2HEX(F340&amp;"1"),"00")</f>
        <v>82 83</v>
      </c>
      <c r="H340" s="2" t="s">
        <v>595</v>
      </c>
      <c r="I340" s="2" t="s">
        <v>539</v>
      </c>
      <c r="M340" t="e">
        <f t="shared" si="191"/>
        <v>#NUM!</v>
      </c>
      <c r="N340" t="str">
        <f t="shared" si="206"/>
        <v>1000001</v>
      </c>
      <c r="O340" t="str">
        <f t="shared" si="207"/>
        <v>41</v>
      </c>
      <c r="P340" t="str">
        <f t="shared" si="208"/>
        <v>1000001</v>
      </c>
      <c r="Q340">
        <f t="shared" si="192"/>
        <v>7</v>
      </c>
      <c r="R340" t="str">
        <f t="shared" si="193"/>
        <v>1000</v>
      </c>
      <c r="S340" t="str">
        <f t="shared" si="194"/>
        <v>8</v>
      </c>
      <c r="T340" t="str">
        <f t="shared" si="209"/>
        <v>1</v>
      </c>
      <c r="U340" t="str">
        <f t="shared" ref="U340:U343" si="210">BIN2HEX(MID(C340,11,3))</f>
        <v>6</v>
      </c>
      <c r="V340" t="str">
        <f t="shared" ref="V340:V343" si="211">BIN2HEX(MID(P340,5,3))</f>
        <v>1</v>
      </c>
    </row>
    <row r="341" spans="1:22" ht="13.5" hidden="1" customHeight="1">
      <c r="A341" s="3" t="s">
        <v>537</v>
      </c>
      <c r="B341" s="2" t="s">
        <v>63</v>
      </c>
      <c r="C341" s="2" t="s">
        <v>542</v>
      </c>
      <c r="D341" s="4">
        <f t="shared" si="189"/>
        <v>16</v>
      </c>
      <c r="E341" s="4" t="str">
        <f t="shared" si="190"/>
        <v>1000001w</v>
      </c>
      <c r="F341" s="4" t="str">
        <f>LEFT(E341,7)</f>
        <v>1000001</v>
      </c>
      <c r="G341" s="4" t="str">
        <f>TEXT(BIN2HEX(F341&amp;"0"),"00")&amp;" "&amp;TEXT(BIN2HEX(F341&amp;"1"),"00")</f>
        <v>82 83</v>
      </c>
      <c r="H341" s="2" t="s">
        <v>595</v>
      </c>
      <c r="I341" s="2" t="s">
        <v>539</v>
      </c>
      <c r="M341" t="e">
        <f t="shared" si="191"/>
        <v>#NUM!</v>
      </c>
      <c r="N341" t="str">
        <f t="shared" si="206"/>
        <v>1000001</v>
      </c>
      <c r="O341" t="str">
        <f t="shared" si="207"/>
        <v>41</v>
      </c>
      <c r="P341" t="str">
        <f t="shared" si="208"/>
        <v>1000001</v>
      </c>
      <c r="Q341">
        <f t="shared" si="192"/>
        <v>7</v>
      </c>
      <c r="R341" t="str">
        <f t="shared" si="193"/>
        <v>1000</v>
      </c>
      <c r="S341" t="str">
        <f t="shared" si="194"/>
        <v>8</v>
      </c>
      <c r="T341" t="str">
        <f t="shared" si="209"/>
        <v>1</v>
      </c>
      <c r="U341" t="str">
        <f t="shared" si="210"/>
        <v>6</v>
      </c>
      <c r="V341" t="str">
        <f t="shared" si="211"/>
        <v>1</v>
      </c>
    </row>
    <row r="342" spans="1:22" ht="13.5" hidden="1" customHeight="1">
      <c r="A342" s="3" t="s">
        <v>537</v>
      </c>
      <c r="B342" s="2" t="s">
        <v>64</v>
      </c>
      <c r="C342" s="2" t="s">
        <v>543</v>
      </c>
      <c r="D342" s="4">
        <f t="shared" si="189"/>
        <v>16</v>
      </c>
      <c r="E342" s="4" t="str">
        <f t="shared" si="190"/>
        <v>1000000w</v>
      </c>
      <c r="F342" s="4" t="str">
        <f>LEFT(E342,7)</f>
        <v>1000000</v>
      </c>
      <c r="G342" s="4" t="str">
        <f>TEXT(BIN2HEX(F342&amp;"0"),"00")&amp;" "&amp;TEXT(BIN2HEX(F342&amp;"1"),"00")</f>
        <v>80 81</v>
      </c>
      <c r="H342" s="2" t="s">
        <v>595</v>
      </c>
      <c r="I342" s="2" t="s">
        <v>539</v>
      </c>
      <c r="M342" t="e">
        <f t="shared" si="191"/>
        <v>#NUM!</v>
      </c>
      <c r="N342" t="str">
        <f t="shared" si="206"/>
        <v>1000000</v>
      </c>
      <c r="O342" t="str">
        <f t="shared" si="207"/>
        <v>40</v>
      </c>
      <c r="P342" t="str">
        <f t="shared" si="208"/>
        <v>1000000</v>
      </c>
      <c r="Q342">
        <f t="shared" si="192"/>
        <v>7</v>
      </c>
      <c r="R342" t="str">
        <f t="shared" si="193"/>
        <v>1000</v>
      </c>
      <c r="S342" t="str">
        <f t="shared" si="194"/>
        <v>8</v>
      </c>
      <c r="T342" t="str">
        <f t="shared" si="209"/>
        <v>0</v>
      </c>
      <c r="U342" t="str">
        <f t="shared" si="210"/>
        <v>6</v>
      </c>
      <c r="V342" t="str">
        <f t="shared" si="211"/>
        <v>0</v>
      </c>
    </row>
    <row r="343" spans="1:22" ht="13.5" hidden="1" customHeight="1">
      <c r="A343" s="3" t="s">
        <v>537</v>
      </c>
      <c r="B343" s="2" t="s">
        <v>66</v>
      </c>
      <c r="C343" s="2" t="s">
        <v>543</v>
      </c>
      <c r="D343" s="4">
        <f t="shared" si="189"/>
        <v>16</v>
      </c>
      <c r="E343" s="4" t="str">
        <f t="shared" si="190"/>
        <v>1000000w</v>
      </c>
      <c r="F343" s="4" t="str">
        <f>LEFT(E343,7)</f>
        <v>1000000</v>
      </c>
      <c r="G343" s="4" t="str">
        <f>TEXT(BIN2HEX(F343&amp;"0"),"00")&amp;" "&amp;TEXT(BIN2HEX(F343&amp;"1"),"00")</f>
        <v>80 81</v>
      </c>
      <c r="H343" s="2" t="s">
        <v>595</v>
      </c>
      <c r="I343" s="2" t="s">
        <v>539</v>
      </c>
      <c r="M343" t="e">
        <f t="shared" si="191"/>
        <v>#NUM!</v>
      </c>
      <c r="N343" t="str">
        <f t="shared" si="206"/>
        <v>1000000</v>
      </c>
      <c r="O343" t="str">
        <f t="shared" si="207"/>
        <v>40</v>
      </c>
      <c r="P343" t="str">
        <f t="shared" si="208"/>
        <v>1000000</v>
      </c>
      <c r="Q343">
        <f t="shared" si="192"/>
        <v>7</v>
      </c>
      <c r="R343" t="str">
        <f t="shared" si="193"/>
        <v>1000</v>
      </c>
      <c r="S343" t="str">
        <f t="shared" si="194"/>
        <v>8</v>
      </c>
      <c r="T343" t="str">
        <f t="shared" si="209"/>
        <v>0</v>
      </c>
      <c r="U343" t="str">
        <f t="shared" si="210"/>
        <v>6</v>
      </c>
      <c r="V343" t="str">
        <f t="shared" si="211"/>
        <v>0</v>
      </c>
    </row>
    <row r="344" spans="1:22" ht="13.5" hidden="1" customHeight="1">
      <c r="A344" s="2" t="s">
        <v>544</v>
      </c>
      <c r="B344" s="2" t="s">
        <v>545</v>
      </c>
      <c r="C344" s="2" t="s">
        <v>546</v>
      </c>
      <c r="D344" s="4">
        <f t="shared" si="189"/>
        <v>16</v>
      </c>
      <c r="E344" s="4" t="str">
        <f t="shared" si="190"/>
        <v>11111111</v>
      </c>
      <c r="F344" s="4"/>
      <c r="G344" s="4" t="str">
        <f>TEXT(BIN2HEX(E344),"00")</f>
        <v>FF</v>
      </c>
      <c r="H344" s="2" t="s">
        <v>595</v>
      </c>
      <c r="I344" s="2" t="s">
        <v>547</v>
      </c>
      <c r="M344" t="e">
        <f t="shared" si="191"/>
        <v>#NUM!</v>
      </c>
      <c r="N344" t="str">
        <f>LEFT(C344,FIND("o",C344)-1)</f>
        <v>11111111</v>
      </c>
      <c r="O344" t="str">
        <f t="shared" si="207"/>
        <v>FF</v>
      </c>
      <c r="P344" t="str">
        <f t="shared" si="208"/>
        <v>11111111</v>
      </c>
      <c r="Q344">
        <f t="shared" si="192"/>
        <v>8</v>
      </c>
      <c r="R344" t="str">
        <f t="shared" si="193"/>
        <v>1111</v>
      </c>
      <c r="S344" t="str">
        <f t="shared" si="194"/>
        <v>F</v>
      </c>
    </row>
    <row r="345" spans="1:22" ht="13.5" hidden="1" customHeight="1">
      <c r="A345" s="3" t="s">
        <v>544</v>
      </c>
      <c r="B345" s="2" t="s">
        <v>548</v>
      </c>
      <c r="C345" s="2" t="s">
        <v>662</v>
      </c>
      <c r="D345" s="4">
        <f t="shared" si="189"/>
        <v>8</v>
      </c>
      <c r="E345" s="4" t="str">
        <f t="shared" si="190"/>
        <v>11101000</v>
      </c>
      <c r="F345" s="4"/>
      <c r="G345" s="4" t="str">
        <f>TEXT(BIN2HEX(C345),"00")</f>
        <v>E8</v>
      </c>
      <c r="H345" s="2" t="s">
        <v>595</v>
      </c>
      <c r="I345" s="2" t="s">
        <v>547</v>
      </c>
      <c r="J345" t="e">
        <f>VLOOKUP(G345,Sheet3!E:F,2,0)</f>
        <v>#N/A</v>
      </c>
      <c r="M345" t="str">
        <f t="shared" si="191"/>
        <v>E8</v>
      </c>
      <c r="P345" s="5" t="str">
        <f t="shared" ref="P345:P346" si="212">C345</f>
        <v>11101000</v>
      </c>
      <c r="Q345">
        <f t="shared" si="192"/>
        <v>8</v>
      </c>
      <c r="R345" t="str">
        <f t="shared" si="193"/>
        <v>1110</v>
      </c>
      <c r="S345" t="str">
        <f t="shared" si="194"/>
        <v>E</v>
      </c>
    </row>
    <row r="346" spans="1:22" ht="13.5" hidden="1" customHeight="1">
      <c r="A346" s="3" t="s">
        <v>544</v>
      </c>
      <c r="B346" s="2" t="s">
        <v>549</v>
      </c>
      <c r="C346" s="2" t="s">
        <v>663</v>
      </c>
      <c r="D346" s="4">
        <f t="shared" si="189"/>
        <v>8</v>
      </c>
      <c r="E346" s="4" t="str">
        <f t="shared" si="190"/>
        <v>10011010</v>
      </c>
      <c r="F346" s="4"/>
      <c r="G346" s="4" t="str">
        <f>TEXT(BIN2HEX(C346),"00")</f>
        <v>9A</v>
      </c>
      <c r="H346" s="2" t="s">
        <v>595</v>
      </c>
      <c r="I346" s="2" t="s">
        <v>547</v>
      </c>
      <c r="J346" t="e">
        <f>VLOOKUP(G346,Sheet3!E:F,2,0)</f>
        <v>#N/A</v>
      </c>
      <c r="M346" t="str">
        <f t="shared" si="191"/>
        <v>9A</v>
      </c>
      <c r="P346" s="5" t="str">
        <f t="shared" si="212"/>
        <v>10011010</v>
      </c>
      <c r="Q346">
        <f t="shared" si="192"/>
        <v>8</v>
      </c>
      <c r="R346" t="str">
        <f t="shared" si="193"/>
        <v>1001</v>
      </c>
      <c r="S346" t="str">
        <f t="shared" si="194"/>
        <v>9</v>
      </c>
      <c r="T346" t="str">
        <f>BIN2HEX(RIGHT(P346,LEN(P346)-4))</f>
        <v>A</v>
      </c>
    </row>
    <row r="347" spans="1:22" ht="13.5" hidden="1" customHeight="1">
      <c r="A347" s="3" t="s">
        <v>544</v>
      </c>
      <c r="B347" s="2" t="s">
        <v>30</v>
      </c>
      <c r="C347" s="2" t="s">
        <v>550</v>
      </c>
      <c r="D347" s="4">
        <f t="shared" si="189"/>
        <v>16</v>
      </c>
      <c r="E347" s="4" t="str">
        <f t="shared" si="190"/>
        <v>11111111</v>
      </c>
      <c r="F347" s="4"/>
      <c r="G347" s="4" t="str">
        <f>TEXT(BIN2HEX(E347),"00")</f>
        <v>FF</v>
      </c>
      <c r="H347" s="2" t="s">
        <v>595</v>
      </c>
      <c r="I347" s="2" t="s">
        <v>547</v>
      </c>
      <c r="M347" t="e">
        <f t="shared" si="191"/>
        <v>#NUM!</v>
      </c>
      <c r="N347" t="str">
        <f t="shared" ref="N347:N350" si="213">LEFT(C347,FIND("o",C347)-1)</f>
        <v>11111111</v>
      </c>
      <c r="O347" t="str">
        <f t="shared" ref="O347:O350" si="214">BIN2HEX(N347)</f>
        <v>FF</v>
      </c>
      <c r="P347" t="str">
        <f t="shared" ref="P347:P349" si="215">N347</f>
        <v>11111111</v>
      </c>
      <c r="Q347">
        <f t="shared" si="192"/>
        <v>8</v>
      </c>
      <c r="R347" t="str">
        <f t="shared" si="193"/>
        <v>1111</v>
      </c>
      <c r="S347" t="str">
        <f t="shared" si="194"/>
        <v>F</v>
      </c>
    </row>
    <row r="348" spans="1:22" ht="13.5" hidden="1" customHeight="1">
      <c r="A348" s="3" t="s">
        <v>544</v>
      </c>
      <c r="B348" s="2" t="s">
        <v>551</v>
      </c>
      <c r="C348" s="2" t="s">
        <v>550</v>
      </c>
      <c r="D348" s="4">
        <f t="shared" si="189"/>
        <v>16</v>
      </c>
      <c r="E348" s="4" t="str">
        <f t="shared" si="190"/>
        <v>11111111</v>
      </c>
      <c r="F348" s="4"/>
      <c r="G348" s="4" t="str">
        <f>TEXT(BIN2HEX(E348),"00")</f>
        <v>FF</v>
      </c>
      <c r="H348" s="2" t="s">
        <v>595</v>
      </c>
      <c r="I348" s="2" t="s">
        <v>547</v>
      </c>
      <c r="M348" t="e">
        <f t="shared" si="191"/>
        <v>#NUM!</v>
      </c>
      <c r="N348" t="str">
        <f t="shared" si="213"/>
        <v>11111111</v>
      </c>
      <c r="O348" t="str">
        <f t="shared" si="214"/>
        <v>FF</v>
      </c>
      <c r="P348" t="str">
        <f t="shared" si="215"/>
        <v>11111111</v>
      </c>
      <c r="Q348">
        <f t="shared" si="192"/>
        <v>8</v>
      </c>
      <c r="R348" t="str">
        <f t="shared" si="193"/>
        <v>1111</v>
      </c>
      <c r="S348" t="str">
        <f t="shared" si="194"/>
        <v>F</v>
      </c>
    </row>
    <row r="349" spans="1:22" ht="13.5" hidden="1" customHeight="1">
      <c r="A349" s="2" t="s">
        <v>552</v>
      </c>
      <c r="B349" s="2" t="s">
        <v>553</v>
      </c>
      <c r="C349" s="2" t="s">
        <v>554</v>
      </c>
      <c r="D349" s="4">
        <f t="shared" si="189"/>
        <v>8</v>
      </c>
      <c r="E349" s="4" t="str">
        <f t="shared" si="190"/>
        <v>0111cccc</v>
      </c>
      <c r="F349" s="4" t="str">
        <f>LEFT(C349,4)</f>
        <v>0111</v>
      </c>
      <c r="G349" s="4" t="str">
        <f>TEXT(BIN2HEX(F349&amp;"0000"),"00")&amp;"-"&amp;TEXT(BIN2HEX(F349&amp;"1111"),"00")</f>
        <v>70-7F</v>
      </c>
      <c r="H349" s="2" t="s">
        <v>595</v>
      </c>
      <c r="I349" s="2" t="s">
        <v>555</v>
      </c>
      <c r="J349" t="e">
        <f>VLOOKUP(G349,Sheet3!E:F,2,0)</f>
        <v>#N/A</v>
      </c>
      <c r="L349" t="s">
        <v>1205</v>
      </c>
      <c r="M349" s="12" t="e">
        <f t="shared" si="191"/>
        <v>#NUM!</v>
      </c>
      <c r="N349" s="12" t="str">
        <f>LEFT(C349,FIND("c",C349)-1)</f>
        <v>0111</v>
      </c>
      <c r="O349" s="12" t="str">
        <f t="shared" si="214"/>
        <v>7</v>
      </c>
      <c r="P349" t="str">
        <f t="shared" si="215"/>
        <v>0111</v>
      </c>
      <c r="Q349">
        <f t="shared" si="192"/>
        <v>4</v>
      </c>
      <c r="R349" t="str">
        <f t="shared" si="193"/>
        <v>0111</v>
      </c>
      <c r="S349" s="18" t="str">
        <f t="shared" si="194"/>
        <v>7</v>
      </c>
      <c r="T349" s="18"/>
    </row>
    <row r="350" spans="1:22" ht="13.5" hidden="1" customHeight="1">
      <c r="A350" s="3" t="s">
        <v>552</v>
      </c>
      <c r="B350" s="2" t="s">
        <v>548</v>
      </c>
      <c r="C350" s="2" t="s">
        <v>556</v>
      </c>
      <c r="D350" s="4">
        <f t="shared" si="189"/>
        <v>16</v>
      </c>
      <c r="E350" s="4" t="str">
        <f t="shared" si="190"/>
        <v>00001111</v>
      </c>
      <c r="F350" s="4"/>
      <c r="G350" s="4" t="str">
        <f>"0"&amp;BIN2HEX(E350)</f>
        <v>0F</v>
      </c>
      <c r="H350" s="2" t="s">
        <v>603</v>
      </c>
      <c r="I350" s="2" t="s">
        <v>555</v>
      </c>
      <c r="M350" s="12" t="e">
        <f t="shared" si="191"/>
        <v>#NUM!</v>
      </c>
      <c r="N350" s="12" t="str">
        <f>LEFT(C350,FIND("c",C350)-1)</f>
        <v>000011111000</v>
      </c>
      <c r="O350" s="12" t="e">
        <f t="shared" si="214"/>
        <v>#NUM!</v>
      </c>
      <c r="P350" t="str">
        <f>N350</f>
        <v>000011111000</v>
      </c>
      <c r="Q350">
        <f t="shared" si="192"/>
        <v>12</v>
      </c>
      <c r="R350" t="str">
        <f t="shared" si="193"/>
        <v>0000</v>
      </c>
      <c r="S350" t="str">
        <f t="shared" si="194"/>
        <v>0</v>
      </c>
    </row>
    <row r="351" spans="1:22" ht="13.5" hidden="1" customHeight="1">
      <c r="A351" s="2" t="s">
        <v>557</v>
      </c>
      <c r="B351" s="2" t="s">
        <v>553</v>
      </c>
      <c r="C351" s="2" t="s">
        <v>687</v>
      </c>
      <c r="D351" s="4">
        <f t="shared" si="189"/>
        <v>8</v>
      </c>
      <c r="E351" s="4" t="str">
        <f t="shared" si="190"/>
        <v>11100011</v>
      </c>
      <c r="F351" s="4"/>
      <c r="G351" s="4" t="str">
        <f>TEXT(BIN2HEX(C351),"00")</f>
        <v>E3</v>
      </c>
      <c r="H351" s="2" t="s">
        <v>595</v>
      </c>
      <c r="I351" s="2" t="s">
        <v>42</v>
      </c>
      <c r="J351" t="e">
        <f>VLOOKUP(G351,Sheet3!E:F,2,0)</f>
        <v>#N/A</v>
      </c>
      <c r="M351" t="str">
        <f t="shared" si="191"/>
        <v>E3</v>
      </c>
      <c r="P351" s="5" t="str">
        <f t="shared" ref="P351:P354" si="216">C351</f>
        <v>11100011</v>
      </c>
      <c r="Q351">
        <f t="shared" si="192"/>
        <v>8</v>
      </c>
      <c r="R351" t="str">
        <f t="shared" si="193"/>
        <v>1110</v>
      </c>
      <c r="S351" t="str">
        <f t="shared" si="194"/>
        <v>E</v>
      </c>
    </row>
    <row r="352" spans="1:22" ht="13.5" hidden="1" customHeight="1">
      <c r="A352" s="2" t="s">
        <v>558</v>
      </c>
      <c r="B352" s="2" t="s">
        <v>553</v>
      </c>
      <c r="C352" s="2" t="s">
        <v>687</v>
      </c>
      <c r="D352" s="4">
        <f t="shared" si="189"/>
        <v>8</v>
      </c>
      <c r="E352" s="4" t="str">
        <f t="shared" si="190"/>
        <v>11100011</v>
      </c>
      <c r="F352" s="4"/>
      <c r="G352" s="4" t="str">
        <f>TEXT(BIN2HEX(C352),"00")</f>
        <v>E3</v>
      </c>
      <c r="H352" s="2" t="s">
        <v>595</v>
      </c>
      <c r="I352" s="2" t="s">
        <v>42</v>
      </c>
      <c r="J352" t="e">
        <f>VLOOKUP(G352,Sheet3!E:F,2,0)</f>
        <v>#N/A</v>
      </c>
      <c r="M352" t="str">
        <f t="shared" si="191"/>
        <v>E3</v>
      </c>
      <c r="P352" s="5" t="str">
        <f t="shared" si="216"/>
        <v>11100011</v>
      </c>
      <c r="Q352">
        <f t="shared" si="192"/>
        <v>8</v>
      </c>
      <c r="R352" t="str">
        <f t="shared" si="193"/>
        <v>1110</v>
      </c>
      <c r="S352" t="str">
        <f t="shared" si="194"/>
        <v>E</v>
      </c>
    </row>
    <row r="353" spans="1:20" ht="13.5" hidden="1" customHeight="1">
      <c r="A353" s="2" t="s">
        <v>559</v>
      </c>
      <c r="B353" s="2" t="s">
        <v>553</v>
      </c>
      <c r="C353" s="2" t="s">
        <v>664</v>
      </c>
      <c r="D353" s="4">
        <f t="shared" si="189"/>
        <v>8</v>
      </c>
      <c r="E353" s="4" t="str">
        <f t="shared" si="190"/>
        <v>11100011</v>
      </c>
      <c r="F353" s="4"/>
      <c r="G353" s="4" t="str">
        <f>TEXT(BIN2HEX(C353),"00")</f>
        <v>E3</v>
      </c>
      <c r="H353" s="2" t="s">
        <v>595</v>
      </c>
      <c r="I353" s="2" t="s">
        <v>42</v>
      </c>
      <c r="J353" t="e">
        <f>VLOOKUP(G353,Sheet3!E:F,2,0)</f>
        <v>#N/A</v>
      </c>
      <c r="M353" t="str">
        <f t="shared" si="191"/>
        <v>E3</v>
      </c>
      <c r="P353" s="5" t="str">
        <f t="shared" si="216"/>
        <v>11100011</v>
      </c>
      <c r="Q353">
        <f t="shared" si="192"/>
        <v>8</v>
      </c>
      <c r="R353" t="str">
        <f t="shared" si="193"/>
        <v>1110</v>
      </c>
      <c r="S353" t="str">
        <f t="shared" si="194"/>
        <v>E</v>
      </c>
    </row>
    <row r="354" spans="1:20" ht="13.5" hidden="1" customHeight="1">
      <c r="A354" s="2" t="s">
        <v>560</v>
      </c>
      <c r="B354" s="2" t="s">
        <v>553</v>
      </c>
      <c r="C354" s="2" t="s">
        <v>664</v>
      </c>
      <c r="D354" s="4">
        <f t="shared" si="189"/>
        <v>8</v>
      </c>
      <c r="E354" s="4" t="str">
        <f t="shared" si="190"/>
        <v>11100011</v>
      </c>
      <c r="F354" s="4"/>
      <c r="G354" s="4" t="str">
        <f>TEXT(BIN2HEX(C354),"00")</f>
        <v>E3</v>
      </c>
      <c r="H354" s="2" t="s">
        <v>595</v>
      </c>
      <c r="I354" s="2" t="s">
        <v>42</v>
      </c>
      <c r="J354" t="e">
        <f>VLOOKUP(G354,Sheet3!E:F,2,0)</f>
        <v>#N/A</v>
      </c>
      <c r="M354" t="str">
        <f t="shared" si="191"/>
        <v>E3</v>
      </c>
      <c r="P354" s="5" t="str">
        <f t="shared" si="216"/>
        <v>11100011</v>
      </c>
      <c r="Q354">
        <f t="shared" si="192"/>
        <v>8</v>
      </c>
      <c r="R354" t="str">
        <f t="shared" si="193"/>
        <v>1110</v>
      </c>
      <c r="S354" t="str">
        <f t="shared" si="194"/>
        <v>E</v>
      </c>
    </row>
    <row r="355" spans="1:20" ht="13.5" hidden="1" customHeight="1">
      <c r="A355" s="2" t="s">
        <v>561</v>
      </c>
      <c r="B355" s="2" t="s">
        <v>545</v>
      </c>
      <c r="C355" s="2" t="s">
        <v>562</v>
      </c>
      <c r="D355" s="4">
        <f t="shared" si="189"/>
        <v>16</v>
      </c>
      <c r="E355" s="4" t="str">
        <f t="shared" si="190"/>
        <v>11111111</v>
      </c>
      <c r="F355" s="4"/>
      <c r="G355" s="4" t="str">
        <f>TEXT(BIN2HEX(E355),"00")</f>
        <v>FF</v>
      </c>
      <c r="H355" s="2" t="s">
        <v>595</v>
      </c>
      <c r="I355" s="2" t="s">
        <v>42</v>
      </c>
      <c r="M355" t="e">
        <f t="shared" si="191"/>
        <v>#NUM!</v>
      </c>
      <c r="N355" t="str">
        <f>LEFT(C355,FIND("o",C355)-1)</f>
        <v>11111111</v>
      </c>
      <c r="O355" t="str">
        <f t="shared" ref="O355" si="217">BIN2HEX(N355)</f>
        <v>FF</v>
      </c>
      <c r="P355" t="str">
        <f>N355</f>
        <v>11111111</v>
      </c>
      <c r="Q355">
        <f t="shared" si="192"/>
        <v>8</v>
      </c>
      <c r="R355" t="str">
        <f t="shared" si="193"/>
        <v>1111</v>
      </c>
      <c r="S355" t="str">
        <f t="shared" si="194"/>
        <v>F</v>
      </c>
    </row>
    <row r="356" spans="1:20" ht="13.5" hidden="1" customHeight="1">
      <c r="A356" s="3" t="s">
        <v>561</v>
      </c>
      <c r="B356" s="2" t="s">
        <v>553</v>
      </c>
      <c r="C356" s="2" t="s">
        <v>665</v>
      </c>
      <c r="D356" s="4">
        <f t="shared" si="189"/>
        <v>8</v>
      </c>
      <c r="E356" s="4" t="str">
        <f t="shared" si="190"/>
        <v>11101011</v>
      </c>
      <c r="F356" s="4"/>
      <c r="G356" s="4" t="str">
        <f>TEXT(BIN2HEX(C356),"00")</f>
        <v>EB</v>
      </c>
      <c r="H356" s="2" t="s">
        <v>595</v>
      </c>
      <c r="I356" s="2" t="s">
        <v>42</v>
      </c>
      <c r="J356" t="e">
        <f>VLOOKUP(G356,Sheet3!E:F,2,0)</f>
        <v>#N/A</v>
      </c>
      <c r="L356" t="s">
        <v>1135</v>
      </c>
      <c r="M356" t="str">
        <f t="shared" si="191"/>
        <v>EB</v>
      </c>
      <c r="P356" s="5" t="str">
        <f t="shared" ref="P356:P358" si="218">C356</f>
        <v>11101011</v>
      </c>
      <c r="Q356">
        <f t="shared" si="192"/>
        <v>8</v>
      </c>
      <c r="R356" t="str">
        <f t="shared" si="193"/>
        <v>1110</v>
      </c>
      <c r="S356" s="18" t="str">
        <f t="shared" si="194"/>
        <v>E</v>
      </c>
      <c r="T356" s="18"/>
    </row>
    <row r="357" spans="1:20" ht="13.5" hidden="1" customHeight="1">
      <c r="A357" s="3" t="s">
        <v>561</v>
      </c>
      <c r="B357" s="2" t="s">
        <v>548</v>
      </c>
      <c r="C357" s="2" t="s">
        <v>666</v>
      </c>
      <c r="D357" s="4">
        <f t="shared" si="189"/>
        <v>8</v>
      </c>
      <c r="E357" s="4" t="str">
        <f t="shared" si="190"/>
        <v>11101001</v>
      </c>
      <c r="F357" s="4"/>
      <c r="G357" s="4" t="str">
        <f>TEXT(BIN2HEX(C357),"00")</f>
        <v>E9</v>
      </c>
      <c r="H357" s="2" t="s">
        <v>595</v>
      </c>
      <c r="I357" s="2" t="s">
        <v>42</v>
      </c>
      <c r="J357" t="e">
        <f>VLOOKUP(G357,Sheet3!E:F,2,0)</f>
        <v>#N/A</v>
      </c>
      <c r="M357" t="str">
        <f t="shared" si="191"/>
        <v>E9</v>
      </c>
      <c r="P357" s="5" t="str">
        <f t="shared" si="218"/>
        <v>11101001</v>
      </c>
      <c r="Q357">
        <f t="shared" si="192"/>
        <v>8</v>
      </c>
      <c r="R357" t="str">
        <f t="shared" si="193"/>
        <v>1110</v>
      </c>
      <c r="S357" t="str">
        <f t="shared" si="194"/>
        <v>E</v>
      </c>
    </row>
    <row r="358" spans="1:20" ht="13.5" hidden="1" customHeight="1">
      <c r="A358" s="3" t="s">
        <v>561</v>
      </c>
      <c r="B358" s="2" t="s">
        <v>549</v>
      </c>
      <c r="C358" s="2" t="s">
        <v>667</v>
      </c>
      <c r="D358" s="4">
        <f t="shared" si="189"/>
        <v>8</v>
      </c>
      <c r="E358" s="4" t="str">
        <f t="shared" si="190"/>
        <v>11101010</v>
      </c>
      <c r="F358" s="4"/>
      <c r="G358" s="4" t="str">
        <f>TEXT(BIN2HEX(C358),"00")</f>
        <v>EA</v>
      </c>
      <c r="H358" s="2" t="s">
        <v>595</v>
      </c>
      <c r="I358" s="2" t="s">
        <v>42</v>
      </c>
      <c r="J358" t="e">
        <f>VLOOKUP(G358,Sheet3!E:F,2,0)</f>
        <v>#N/A</v>
      </c>
      <c r="M358" t="str">
        <f t="shared" si="191"/>
        <v>EA</v>
      </c>
      <c r="P358" s="5" t="str">
        <f t="shared" si="218"/>
        <v>11101010</v>
      </c>
      <c r="Q358">
        <f t="shared" si="192"/>
        <v>8</v>
      </c>
      <c r="R358" t="str">
        <f t="shared" si="193"/>
        <v>1110</v>
      </c>
      <c r="S358" t="str">
        <f t="shared" si="194"/>
        <v>E</v>
      </c>
    </row>
    <row r="359" spans="1:20" ht="13.5" hidden="1" customHeight="1">
      <c r="A359" s="3" t="s">
        <v>561</v>
      </c>
      <c r="B359" s="2" t="s">
        <v>30</v>
      </c>
      <c r="C359" s="2" t="s">
        <v>563</v>
      </c>
      <c r="D359" s="4">
        <f t="shared" si="189"/>
        <v>16</v>
      </c>
      <c r="E359" s="4" t="str">
        <f t="shared" si="190"/>
        <v>11111111</v>
      </c>
      <c r="F359" s="4"/>
      <c r="G359" s="4" t="str">
        <f>TEXT(BIN2HEX(E359),"00")</f>
        <v>FF</v>
      </c>
      <c r="H359" s="2" t="s">
        <v>595</v>
      </c>
      <c r="I359" s="2" t="s">
        <v>42</v>
      </c>
      <c r="M359" t="e">
        <f t="shared" si="191"/>
        <v>#NUM!</v>
      </c>
      <c r="N359" t="str">
        <f t="shared" ref="N359:N360" si="219">LEFT(C359,FIND("o",C359)-1)</f>
        <v>11111111</v>
      </c>
      <c r="O359" t="str">
        <f t="shared" ref="O359:O360" si="220">BIN2HEX(N359)</f>
        <v>FF</v>
      </c>
      <c r="P359" t="str">
        <f t="shared" ref="P359:P360" si="221">N359</f>
        <v>11111111</v>
      </c>
      <c r="Q359">
        <f t="shared" si="192"/>
        <v>8</v>
      </c>
      <c r="R359" t="str">
        <f t="shared" si="193"/>
        <v>1111</v>
      </c>
      <c r="S359" t="str">
        <f t="shared" si="194"/>
        <v>F</v>
      </c>
    </row>
    <row r="360" spans="1:20" ht="13.5" hidden="1" customHeight="1">
      <c r="A360" s="3" t="s">
        <v>561</v>
      </c>
      <c r="B360" s="2" t="s">
        <v>551</v>
      </c>
      <c r="C360" s="2" t="s">
        <v>563</v>
      </c>
      <c r="D360" s="4">
        <f t="shared" si="189"/>
        <v>16</v>
      </c>
      <c r="E360" s="4" t="str">
        <f t="shared" si="190"/>
        <v>11111111</v>
      </c>
      <c r="F360" s="4"/>
      <c r="G360" s="4" t="str">
        <f>TEXT(BIN2HEX(E360),"00")</f>
        <v>FF</v>
      </c>
      <c r="H360" s="2" t="s">
        <v>595</v>
      </c>
      <c r="I360" s="2" t="s">
        <v>42</v>
      </c>
      <c r="M360" t="e">
        <f t="shared" si="191"/>
        <v>#NUM!</v>
      </c>
      <c r="N360" t="str">
        <f t="shared" si="219"/>
        <v>11111111</v>
      </c>
      <c r="O360" t="str">
        <f t="shared" si="220"/>
        <v>FF</v>
      </c>
      <c r="P360" t="str">
        <f t="shared" si="221"/>
        <v>11111111</v>
      </c>
      <c r="Q360">
        <f t="shared" si="192"/>
        <v>8</v>
      </c>
      <c r="R360" t="str">
        <f t="shared" si="193"/>
        <v>1111</v>
      </c>
      <c r="S360" t="str">
        <f t="shared" si="194"/>
        <v>F</v>
      </c>
    </row>
    <row r="361" spans="1:20" ht="13.5" hidden="1" customHeight="1">
      <c r="A361" s="2" t="s">
        <v>564</v>
      </c>
      <c r="B361" s="2" t="s">
        <v>553</v>
      </c>
      <c r="C361" s="2" t="s">
        <v>668</v>
      </c>
      <c r="D361" s="4">
        <f t="shared" si="189"/>
        <v>8</v>
      </c>
      <c r="E361" s="4" t="str">
        <f t="shared" si="190"/>
        <v>11100010</v>
      </c>
      <c r="F361" s="4"/>
      <c r="G361" s="4" t="str">
        <f t="shared" ref="G361:G378" si="222">TEXT(BIN2HEX(C361),"00")</f>
        <v>E2</v>
      </c>
      <c r="H361" s="2" t="s">
        <v>595</v>
      </c>
      <c r="I361" s="2" t="s">
        <v>565</v>
      </c>
      <c r="J361" t="e">
        <f>VLOOKUP(G361,Sheet3!E:F,2,0)</f>
        <v>#N/A</v>
      </c>
      <c r="M361" t="str">
        <f t="shared" si="191"/>
        <v>E2</v>
      </c>
      <c r="P361" s="5" t="str">
        <f t="shared" ref="P361:P378" si="223">C361</f>
        <v>11100010</v>
      </c>
      <c r="Q361">
        <f t="shared" si="192"/>
        <v>8</v>
      </c>
      <c r="R361" t="str">
        <f t="shared" si="193"/>
        <v>1110</v>
      </c>
      <c r="S361" t="str">
        <f t="shared" si="194"/>
        <v>E</v>
      </c>
    </row>
    <row r="362" spans="1:20" ht="13.5" hidden="1" customHeight="1">
      <c r="A362" s="2" t="s">
        <v>566</v>
      </c>
      <c r="B362" s="2" t="s">
        <v>553</v>
      </c>
      <c r="C362" s="2" t="s">
        <v>669</v>
      </c>
      <c r="D362" s="4">
        <f t="shared" si="189"/>
        <v>8</v>
      </c>
      <c r="E362" s="4" t="str">
        <f t="shared" si="190"/>
        <v>11100001</v>
      </c>
      <c r="F362" s="4"/>
      <c r="G362" s="4" t="str">
        <f t="shared" si="222"/>
        <v>E1</v>
      </c>
      <c r="H362" s="2" t="s">
        <v>595</v>
      </c>
      <c r="I362" s="2" t="s">
        <v>567</v>
      </c>
      <c r="J362" t="e">
        <f>VLOOKUP(G362,Sheet3!E:F,2,0)</f>
        <v>#N/A</v>
      </c>
      <c r="M362" t="str">
        <f t="shared" si="191"/>
        <v>E1</v>
      </c>
      <c r="P362" s="5" t="str">
        <f t="shared" si="223"/>
        <v>11100001</v>
      </c>
      <c r="Q362">
        <f t="shared" si="192"/>
        <v>8</v>
      </c>
      <c r="R362" t="str">
        <f t="shared" si="193"/>
        <v>1110</v>
      </c>
      <c r="S362" t="str">
        <f t="shared" si="194"/>
        <v>E</v>
      </c>
    </row>
    <row r="363" spans="1:20" ht="13.5" hidden="1" customHeight="1">
      <c r="A363" s="2" t="s">
        <v>568</v>
      </c>
      <c r="B363" s="2" t="s">
        <v>553</v>
      </c>
      <c r="C363" s="2" t="s">
        <v>669</v>
      </c>
      <c r="D363" s="4">
        <f t="shared" si="189"/>
        <v>8</v>
      </c>
      <c r="E363" s="4" t="str">
        <f t="shared" si="190"/>
        <v>11100001</v>
      </c>
      <c r="F363" s="4"/>
      <c r="G363" s="4" t="str">
        <f t="shared" si="222"/>
        <v>E1</v>
      </c>
      <c r="H363" s="2" t="s">
        <v>595</v>
      </c>
      <c r="I363" s="2" t="s">
        <v>569</v>
      </c>
      <c r="J363" t="e">
        <f>VLOOKUP(G363,Sheet3!E:F,2,0)</f>
        <v>#N/A</v>
      </c>
      <c r="M363" t="str">
        <f t="shared" si="191"/>
        <v>E1</v>
      </c>
      <c r="P363" s="5" t="str">
        <f t="shared" si="223"/>
        <v>11100001</v>
      </c>
      <c r="Q363">
        <f t="shared" si="192"/>
        <v>8</v>
      </c>
      <c r="R363" t="str">
        <f t="shared" si="193"/>
        <v>1110</v>
      </c>
      <c r="S363" t="str">
        <f t="shared" si="194"/>
        <v>E</v>
      </c>
    </row>
    <row r="364" spans="1:20" ht="13.5" hidden="1" customHeight="1">
      <c r="A364" s="2" t="s">
        <v>570</v>
      </c>
      <c r="B364" s="2" t="s">
        <v>553</v>
      </c>
      <c r="C364" s="2" t="s">
        <v>670</v>
      </c>
      <c r="D364" s="4">
        <f t="shared" si="189"/>
        <v>8</v>
      </c>
      <c r="E364" s="4" t="str">
        <f t="shared" si="190"/>
        <v>11100000</v>
      </c>
      <c r="F364" s="4"/>
      <c r="G364" s="4" t="str">
        <f t="shared" si="222"/>
        <v>E0</v>
      </c>
      <c r="H364" s="2" t="s">
        <v>595</v>
      </c>
      <c r="I364" s="2" t="s">
        <v>571</v>
      </c>
      <c r="J364" t="e">
        <f>VLOOKUP(G364,Sheet3!E:F,2,0)</f>
        <v>#N/A</v>
      </c>
      <c r="M364" t="str">
        <f t="shared" si="191"/>
        <v>E0</v>
      </c>
      <c r="P364" s="5" t="str">
        <f t="shared" si="223"/>
        <v>11100000</v>
      </c>
      <c r="Q364">
        <f t="shared" si="192"/>
        <v>8</v>
      </c>
      <c r="R364" t="str">
        <f t="shared" si="193"/>
        <v>1110</v>
      </c>
      <c r="S364" t="str">
        <f t="shared" si="194"/>
        <v>E</v>
      </c>
    </row>
    <row r="365" spans="1:20" ht="13.5" hidden="1" customHeight="1">
      <c r="A365" s="2" t="s">
        <v>572</v>
      </c>
      <c r="B365" s="2" t="s">
        <v>553</v>
      </c>
      <c r="C365" s="2" t="s">
        <v>670</v>
      </c>
      <c r="D365" s="4">
        <f t="shared" si="189"/>
        <v>8</v>
      </c>
      <c r="E365" s="4" t="str">
        <f t="shared" si="190"/>
        <v>11100000</v>
      </c>
      <c r="F365" s="4"/>
      <c r="G365" s="4" t="str">
        <f t="shared" si="222"/>
        <v>E0</v>
      </c>
      <c r="H365" s="2" t="s">
        <v>595</v>
      </c>
      <c r="I365" s="2" t="s">
        <v>573</v>
      </c>
      <c r="J365" t="e">
        <f>VLOOKUP(G365,Sheet3!E:F,2,0)</f>
        <v>#N/A</v>
      </c>
      <c r="M365" t="str">
        <f t="shared" si="191"/>
        <v>E0</v>
      </c>
      <c r="P365" s="5" t="str">
        <f t="shared" si="223"/>
        <v>11100000</v>
      </c>
      <c r="Q365">
        <f t="shared" si="192"/>
        <v>8</v>
      </c>
      <c r="R365" t="str">
        <f t="shared" si="193"/>
        <v>1110</v>
      </c>
      <c r="S365" t="str">
        <f t="shared" si="194"/>
        <v>E</v>
      </c>
    </row>
    <row r="366" spans="1:20" ht="13.5" hidden="1" customHeight="1">
      <c r="A366" s="2" t="s">
        <v>574</v>
      </c>
      <c r="B366" s="2" t="s">
        <v>42</v>
      </c>
      <c r="C366" s="2" t="s">
        <v>671</v>
      </c>
      <c r="D366" s="4">
        <f t="shared" si="189"/>
        <v>8</v>
      </c>
      <c r="E366" s="4" t="str">
        <f t="shared" si="190"/>
        <v>11110000</v>
      </c>
      <c r="F366" s="4"/>
      <c r="G366" s="9" t="str">
        <f t="shared" si="222"/>
        <v>F0</v>
      </c>
      <c r="H366" s="10" t="s">
        <v>595</v>
      </c>
      <c r="I366" s="10" t="s">
        <v>575</v>
      </c>
      <c r="J366" s="11" t="str">
        <f>VLOOKUP(G366,Sheet3!E:F,2,0)</f>
        <v>lock</v>
      </c>
      <c r="K366" s="11" t="b">
        <f t="shared" ref="K366:K375" si="224">EXACT(UPPER(A366),UPPER(J366))</f>
        <v>1</v>
      </c>
      <c r="M366" t="str">
        <f t="shared" si="191"/>
        <v>F0</v>
      </c>
      <c r="P366" s="5" t="str">
        <f t="shared" si="223"/>
        <v>11110000</v>
      </c>
      <c r="Q366">
        <f t="shared" si="192"/>
        <v>8</v>
      </c>
      <c r="R366" t="str">
        <f t="shared" si="193"/>
        <v>1111</v>
      </c>
      <c r="S366" t="str">
        <f t="shared" si="194"/>
        <v>F</v>
      </c>
    </row>
    <row r="367" spans="1:20" ht="13.5" hidden="1" customHeight="1">
      <c r="A367" s="2" t="s">
        <v>1133</v>
      </c>
      <c r="B367" s="2" t="s">
        <v>42</v>
      </c>
      <c r="C367" s="2" t="s">
        <v>671</v>
      </c>
      <c r="D367" s="4">
        <f t="shared" si="189"/>
        <v>8</v>
      </c>
      <c r="E367" s="4" t="str">
        <f t="shared" si="190"/>
        <v>11110000</v>
      </c>
      <c r="F367" s="4"/>
      <c r="G367" s="9" t="str">
        <f t="shared" si="222"/>
        <v>F0</v>
      </c>
      <c r="H367" s="10" t="s">
        <v>595</v>
      </c>
      <c r="I367" s="10" t="s">
        <v>575</v>
      </c>
      <c r="J367" s="11" t="str">
        <f>VLOOKUP(G367,Sheet3!E:F,2,0)</f>
        <v>lock</v>
      </c>
      <c r="K367" s="11" t="b">
        <f t="shared" si="224"/>
        <v>1</v>
      </c>
      <c r="M367" t="str">
        <f t="shared" si="191"/>
        <v>F0</v>
      </c>
      <c r="P367" s="5" t="str">
        <f t="shared" si="223"/>
        <v>11110000</v>
      </c>
      <c r="Q367">
        <f t="shared" si="192"/>
        <v>8</v>
      </c>
      <c r="R367" t="str">
        <f t="shared" si="193"/>
        <v>1111</v>
      </c>
      <c r="S367" t="str">
        <f t="shared" si="194"/>
        <v>F</v>
      </c>
    </row>
    <row r="368" spans="1:20" ht="13.5" hidden="1" customHeight="1">
      <c r="A368" s="2" t="s">
        <v>576</v>
      </c>
      <c r="B368" s="2" t="s">
        <v>42</v>
      </c>
      <c r="C368" s="2" t="s">
        <v>672</v>
      </c>
      <c r="D368" s="4">
        <f t="shared" si="189"/>
        <v>8</v>
      </c>
      <c r="E368" s="4" t="str">
        <f t="shared" si="190"/>
        <v>11110011</v>
      </c>
      <c r="F368" s="4"/>
      <c r="G368" s="9" t="str">
        <f t="shared" si="222"/>
        <v>F3</v>
      </c>
      <c r="H368" s="10" t="s">
        <v>595</v>
      </c>
      <c r="I368" s="10" t="s">
        <v>577</v>
      </c>
      <c r="J368" s="11" t="str">
        <f>VLOOKUP(G368,Sheet3!E:F,2,0)</f>
        <v>rep</v>
      </c>
      <c r="K368" s="11" t="b">
        <f t="shared" si="224"/>
        <v>1</v>
      </c>
      <c r="M368" t="str">
        <f t="shared" si="191"/>
        <v>F3</v>
      </c>
      <c r="P368" s="5" t="str">
        <f t="shared" si="223"/>
        <v>11110011</v>
      </c>
      <c r="Q368">
        <f t="shared" si="192"/>
        <v>8</v>
      </c>
      <c r="R368" t="str">
        <f t="shared" si="193"/>
        <v>1111</v>
      </c>
      <c r="S368" t="str">
        <f t="shared" si="194"/>
        <v>F</v>
      </c>
    </row>
    <row r="369" spans="1:20" ht="13.5" hidden="1" customHeight="1">
      <c r="A369" s="2" t="s">
        <v>578</v>
      </c>
      <c r="B369" s="2" t="s">
        <v>42</v>
      </c>
      <c r="C369" s="2" t="s">
        <v>672</v>
      </c>
      <c r="D369" s="4">
        <f t="shared" si="189"/>
        <v>8</v>
      </c>
      <c r="E369" s="4" t="str">
        <f t="shared" si="190"/>
        <v>11110011</v>
      </c>
      <c r="F369" s="4"/>
      <c r="G369" s="8" t="str">
        <f t="shared" si="222"/>
        <v>F3</v>
      </c>
      <c r="H369" s="3" t="s">
        <v>595</v>
      </c>
      <c r="I369" s="3" t="s">
        <v>579</v>
      </c>
      <c r="J369" s="7" t="str">
        <f>VLOOKUP(G369,Sheet3!E:F,2,0)</f>
        <v>rep</v>
      </c>
      <c r="K369" t="b">
        <f t="shared" si="224"/>
        <v>0</v>
      </c>
      <c r="M369" t="str">
        <f t="shared" si="191"/>
        <v>F3</v>
      </c>
      <c r="P369" s="5" t="str">
        <f t="shared" si="223"/>
        <v>11110011</v>
      </c>
      <c r="Q369">
        <f t="shared" si="192"/>
        <v>8</v>
      </c>
      <c r="R369" t="str">
        <f t="shared" si="193"/>
        <v>1111</v>
      </c>
      <c r="S369" t="str">
        <f t="shared" si="194"/>
        <v>F</v>
      </c>
    </row>
    <row r="370" spans="1:20" ht="13.5" hidden="1" customHeight="1">
      <c r="A370" s="2" t="s">
        <v>580</v>
      </c>
      <c r="B370" s="2" t="s">
        <v>42</v>
      </c>
      <c r="C370" s="2" t="s">
        <v>672</v>
      </c>
      <c r="D370" s="4">
        <f t="shared" si="189"/>
        <v>8</v>
      </c>
      <c r="E370" s="4" t="str">
        <f t="shared" si="190"/>
        <v>11110011</v>
      </c>
      <c r="F370" s="4"/>
      <c r="G370" s="8" t="str">
        <f t="shared" si="222"/>
        <v>F3</v>
      </c>
      <c r="H370" s="3" t="s">
        <v>595</v>
      </c>
      <c r="I370" s="3" t="s">
        <v>581</v>
      </c>
      <c r="J370" s="7" t="str">
        <f>VLOOKUP(G370,Sheet3!E:F,2,0)</f>
        <v>rep</v>
      </c>
      <c r="K370" t="b">
        <f t="shared" si="224"/>
        <v>0</v>
      </c>
      <c r="M370" t="str">
        <f t="shared" si="191"/>
        <v>F3</v>
      </c>
      <c r="P370" s="5" t="str">
        <f t="shared" si="223"/>
        <v>11110011</v>
      </c>
      <c r="Q370">
        <f t="shared" si="192"/>
        <v>8</v>
      </c>
      <c r="R370" t="str">
        <f t="shared" si="193"/>
        <v>1111</v>
      </c>
      <c r="S370" t="str">
        <f t="shared" si="194"/>
        <v>F</v>
      </c>
    </row>
    <row r="371" spans="1:20" ht="13.5" hidden="1" customHeight="1">
      <c r="A371" s="2" t="s">
        <v>582</v>
      </c>
      <c r="B371" s="2" t="s">
        <v>42</v>
      </c>
      <c r="C371" s="2" t="s">
        <v>673</v>
      </c>
      <c r="D371" s="4">
        <f t="shared" si="189"/>
        <v>8</v>
      </c>
      <c r="E371" s="4" t="str">
        <f t="shared" si="190"/>
        <v>11110010</v>
      </c>
      <c r="F371" s="4"/>
      <c r="G371" s="9" t="str">
        <f t="shared" si="222"/>
        <v>F2</v>
      </c>
      <c r="H371" s="10" t="s">
        <v>595</v>
      </c>
      <c r="I371" s="10" t="s">
        <v>583</v>
      </c>
      <c r="J371" s="11" t="str">
        <f>VLOOKUP(G371,Sheet3!E:F,2,0)</f>
        <v>repne</v>
      </c>
      <c r="K371" s="11" t="b">
        <f t="shared" si="224"/>
        <v>1</v>
      </c>
      <c r="M371" t="str">
        <f t="shared" si="191"/>
        <v>F2</v>
      </c>
      <c r="P371" s="5" t="str">
        <f t="shared" si="223"/>
        <v>11110010</v>
      </c>
      <c r="Q371">
        <f t="shared" si="192"/>
        <v>8</v>
      </c>
      <c r="R371" t="str">
        <f t="shared" si="193"/>
        <v>1111</v>
      </c>
      <c r="S371" t="str">
        <f t="shared" si="194"/>
        <v>F</v>
      </c>
    </row>
    <row r="372" spans="1:20" ht="13.5" hidden="1" customHeight="1">
      <c r="A372" s="2" t="s">
        <v>584</v>
      </c>
      <c r="B372" s="2" t="s">
        <v>42</v>
      </c>
      <c r="C372" s="2" t="s">
        <v>673</v>
      </c>
      <c r="D372" s="4">
        <f t="shared" si="189"/>
        <v>8</v>
      </c>
      <c r="E372" s="4" t="str">
        <f t="shared" si="190"/>
        <v>11110010</v>
      </c>
      <c r="F372" s="4"/>
      <c r="G372" s="8" t="str">
        <f t="shared" si="222"/>
        <v>F2</v>
      </c>
      <c r="H372" s="3" t="s">
        <v>595</v>
      </c>
      <c r="I372" s="3" t="s">
        <v>585</v>
      </c>
      <c r="J372" s="7" t="str">
        <f>VLOOKUP(G372,Sheet3!E:F,2,0)</f>
        <v>repne</v>
      </c>
      <c r="K372" t="b">
        <f t="shared" si="224"/>
        <v>0</v>
      </c>
      <c r="M372" t="str">
        <f t="shared" si="191"/>
        <v>F2</v>
      </c>
      <c r="P372" s="5" t="str">
        <f t="shared" si="223"/>
        <v>11110010</v>
      </c>
      <c r="Q372">
        <f t="shared" si="192"/>
        <v>8</v>
      </c>
      <c r="R372" t="str">
        <f t="shared" si="193"/>
        <v>1111</v>
      </c>
      <c r="S372" t="str">
        <f t="shared" si="194"/>
        <v>F</v>
      </c>
    </row>
    <row r="373" spans="1:20" ht="13.5" hidden="1" customHeight="1">
      <c r="A373" s="2" t="s">
        <v>1132</v>
      </c>
      <c r="B373" s="2" t="s">
        <v>42</v>
      </c>
      <c r="C373" s="2" t="s">
        <v>674</v>
      </c>
      <c r="D373" s="4">
        <f t="shared" si="189"/>
        <v>8</v>
      </c>
      <c r="E373" s="4" t="str">
        <f t="shared" si="190"/>
        <v>00101110</v>
      </c>
      <c r="F373" s="4"/>
      <c r="G373" s="9" t="str">
        <f t="shared" si="222"/>
        <v>2E</v>
      </c>
      <c r="H373" s="10" t="s">
        <v>595</v>
      </c>
      <c r="I373" s="10" t="s">
        <v>586</v>
      </c>
      <c r="J373" s="11" t="str">
        <f>VLOOKUP(G373,Sheet3!E:F,2,0)</f>
        <v>cs</v>
      </c>
      <c r="K373" s="11" t="b">
        <f t="shared" si="224"/>
        <v>1</v>
      </c>
      <c r="M373" t="str">
        <f t="shared" si="191"/>
        <v>2E</v>
      </c>
      <c r="P373" s="5" t="str">
        <f t="shared" si="223"/>
        <v>00101110</v>
      </c>
      <c r="Q373">
        <f t="shared" si="192"/>
        <v>8</v>
      </c>
      <c r="R373" t="str">
        <f t="shared" si="193"/>
        <v>0010</v>
      </c>
      <c r="S373" t="str">
        <f t="shared" si="194"/>
        <v>2</v>
      </c>
    </row>
    <row r="374" spans="1:20" ht="13.5" hidden="1" customHeight="1">
      <c r="A374" s="2" t="s">
        <v>1131</v>
      </c>
      <c r="B374" s="2" t="s">
        <v>42</v>
      </c>
      <c r="C374" s="2" t="s">
        <v>675</v>
      </c>
      <c r="D374" s="4">
        <f t="shared" si="189"/>
        <v>8</v>
      </c>
      <c r="E374" s="4" t="str">
        <f t="shared" si="190"/>
        <v>00111110</v>
      </c>
      <c r="F374" s="4"/>
      <c r="G374" s="8" t="str">
        <f t="shared" si="222"/>
        <v>3E</v>
      </c>
      <c r="H374" s="3" t="s">
        <v>595</v>
      </c>
      <c r="I374" s="3" t="s">
        <v>587</v>
      </c>
      <c r="J374" s="7" t="str">
        <f>VLOOKUP(G374,Sheet3!E:F,2,0)</f>
        <v>ss</v>
      </c>
      <c r="K374" t="b">
        <f t="shared" si="224"/>
        <v>0</v>
      </c>
      <c r="L374" t="s">
        <v>1206</v>
      </c>
      <c r="M374" t="str">
        <f t="shared" si="191"/>
        <v>3E</v>
      </c>
      <c r="P374" s="17" t="str">
        <f t="shared" si="223"/>
        <v>00111110</v>
      </c>
      <c r="Q374">
        <f t="shared" si="192"/>
        <v>8</v>
      </c>
      <c r="R374" t="str">
        <f t="shared" si="193"/>
        <v>0011</v>
      </c>
      <c r="S374" s="18" t="str">
        <f t="shared" si="194"/>
        <v>3</v>
      </c>
      <c r="T374" s="18" t="str">
        <f>BIN2HEX(RIGHT(P374,LEN(P374)-4))</f>
        <v>E</v>
      </c>
    </row>
    <row r="375" spans="1:20" ht="13.5" hidden="1" customHeight="1">
      <c r="A375" s="2" t="s">
        <v>1130</v>
      </c>
      <c r="B375" s="2" t="s">
        <v>42</v>
      </c>
      <c r="C375" s="2" t="s">
        <v>676</v>
      </c>
      <c r="D375" s="4">
        <f t="shared" si="189"/>
        <v>8</v>
      </c>
      <c r="E375" s="4" t="str">
        <f t="shared" si="190"/>
        <v>00100110</v>
      </c>
      <c r="F375" s="4"/>
      <c r="G375" s="9" t="str">
        <f t="shared" si="222"/>
        <v>26</v>
      </c>
      <c r="H375" s="10" t="s">
        <v>595</v>
      </c>
      <c r="I375" s="10" t="s">
        <v>588</v>
      </c>
      <c r="J375" s="11" t="str">
        <f>VLOOKUP(G375,Sheet3!E:F,2,0)</f>
        <v>es</v>
      </c>
      <c r="K375" s="11" t="b">
        <f t="shared" si="224"/>
        <v>1</v>
      </c>
      <c r="M375" t="str">
        <f t="shared" si="191"/>
        <v>26</v>
      </c>
      <c r="P375" s="5" t="str">
        <f t="shared" si="223"/>
        <v>00100110</v>
      </c>
      <c r="Q375">
        <f t="shared" si="192"/>
        <v>8</v>
      </c>
      <c r="R375" t="str">
        <f t="shared" si="193"/>
        <v>0010</v>
      </c>
      <c r="S375" t="str">
        <f t="shared" si="194"/>
        <v>2</v>
      </c>
    </row>
    <row r="376" spans="1:20" ht="13.5" hidden="1" customHeight="1">
      <c r="A376" s="2" t="s">
        <v>589</v>
      </c>
      <c r="B376" s="2" t="s">
        <v>42</v>
      </c>
      <c r="C376" s="2" t="s">
        <v>677</v>
      </c>
      <c r="D376" s="4">
        <f t="shared" si="189"/>
        <v>8</v>
      </c>
      <c r="E376" s="4" t="str">
        <f t="shared" si="190"/>
        <v>01100100</v>
      </c>
      <c r="F376" s="4"/>
      <c r="G376" s="8" t="str">
        <f t="shared" si="222"/>
        <v>64</v>
      </c>
      <c r="H376" s="3" t="s">
        <v>603</v>
      </c>
      <c r="I376" s="3" t="s">
        <v>590</v>
      </c>
      <c r="J376" s="7" t="str">
        <f>VLOOKUP(G376,Sheet3!E:F,2,0)</f>
        <v>fs</v>
      </c>
      <c r="M376" t="str">
        <f t="shared" si="191"/>
        <v>64</v>
      </c>
      <c r="P376" s="5" t="str">
        <f t="shared" si="223"/>
        <v>01100100</v>
      </c>
      <c r="Q376">
        <f t="shared" si="192"/>
        <v>8</v>
      </c>
      <c r="R376" t="str">
        <f t="shared" si="193"/>
        <v>0110</v>
      </c>
      <c r="S376" t="str">
        <f t="shared" si="194"/>
        <v>6</v>
      </c>
    </row>
    <row r="377" spans="1:20" ht="13.5" hidden="1" customHeight="1">
      <c r="A377" s="2" t="s">
        <v>591</v>
      </c>
      <c r="B377" s="2" t="s">
        <v>42</v>
      </c>
      <c r="C377" s="2" t="s">
        <v>678</v>
      </c>
      <c r="D377" s="4">
        <f t="shared" si="189"/>
        <v>8</v>
      </c>
      <c r="E377" s="4" t="str">
        <f t="shared" si="190"/>
        <v>01100101</v>
      </c>
      <c r="F377" s="4"/>
      <c r="G377" s="8" t="str">
        <f t="shared" si="222"/>
        <v>65</v>
      </c>
      <c r="H377" s="3" t="s">
        <v>603</v>
      </c>
      <c r="I377" s="3" t="s">
        <v>592</v>
      </c>
      <c r="J377" s="7" t="str">
        <f>VLOOKUP(G377,Sheet3!E:F,2,0)</f>
        <v>gs</v>
      </c>
      <c r="M377" t="str">
        <f t="shared" si="191"/>
        <v>65</v>
      </c>
      <c r="P377" s="5" t="str">
        <f t="shared" si="223"/>
        <v>01100101</v>
      </c>
      <c r="Q377">
        <f t="shared" si="192"/>
        <v>8</v>
      </c>
      <c r="R377" t="str">
        <f t="shared" si="193"/>
        <v>0110</v>
      </c>
      <c r="S377" t="str">
        <f t="shared" si="194"/>
        <v>6</v>
      </c>
    </row>
    <row r="378" spans="1:20" ht="13.5" hidden="1" customHeight="1">
      <c r="A378" s="2" t="s">
        <v>1129</v>
      </c>
      <c r="B378" s="2" t="s">
        <v>42</v>
      </c>
      <c r="C378" s="2" t="s">
        <v>679</v>
      </c>
      <c r="D378" s="4">
        <f t="shared" si="189"/>
        <v>8</v>
      </c>
      <c r="E378" s="4" t="str">
        <f t="shared" si="190"/>
        <v>00110110</v>
      </c>
      <c r="F378" s="4"/>
      <c r="G378" s="9" t="str">
        <f t="shared" si="222"/>
        <v>36</v>
      </c>
      <c r="H378" s="10" t="s">
        <v>595</v>
      </c>
      <c r="I378" s="10" t="s">
        <v>593</v>
      </c>
      <c r="J378" s="11" t="str">
        <f>VLOOKUP(G378,Sheet3!E:F,2,0)</f>
        <v>ss</v>
      </c>
      <c r="K378" s="11" t="b">
        <f>EXACT(UPPER(A378),UPPER(J378))</f>
        <v>1</v>
      </c>
      <c r="L378" t="s">
        <v>1206</v>
      </c>
      <c r="M378" t="str">
        <f t="shared" si="191"/>
        <v>36</v>
      </c>
      <c r="P378" s="16" t="str">
        <f t="shared" si="223"/>
        <v>00110110</v>
      </c>
      <c r="Q378">
        <f t="shared" si="192"/>
        <v>8</v>
      </c>
      <c r="R378" t="str">
        <f t="shared" si="193"/>
        <v>0011</v>
      </c>
      <c r="S378" s="18" t="str">
        <f t="shared" si="194"/>
        <v>3</v>
      </c>
      <c r="T378" s="18" t="str">
        <f>BIN2HEX(RIGHT(P378,LEN(P378)-4))</f>
        <v>6</v>
      </c>
    </row>
  </sheetData>
  <autoFilter ref="A1:AA378">
    <filterColumn colId="18">
      <filters>
        <filter val="C"/>
      </filters>
    </filterColumn>
  </autoFilter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07"/>
  <sheetViews>
    <sheetView workbookViewId="0">
      <selection activeCell="E1" sqref="E1"/>
    </sheetView>
  </sheetViews>
  <sheetFormatPr defaultRowHeight="13.5"/>
  <cols>
    <col min="1" max="2" width="17.25" customWidth="1"/>
    <col min="3" max="3" width="2.5" bestFit="1" customWidth="1"/>
    <col min="4" max="4" width="9.5" bestFit="1" customWidth="1"/>
    <col min="5" max="5" width="4" bestFit="1" customWidth="1"/>
    <col min="6" max="6" width="9.875" bestFit="1" customWidth="1"/>
    <col min="7" max="7" width="41.5" bestFit="1" customWidth="1"/>
  </cols>
  <sheetData>
    <row r="2" spans="1:7">
      <c r="A2" t="s">
        <v>772</v>
      </c>
      <c r="B2" s="5" t="s">
        <v>994</v>
      </c>
      <c r="C2" s="5" t="s">
        <v>1083</v>
      </c>
      <c r="D2" s="5" t="s">
        <v>1084</v>
      </c>
      <c r="E2" s="5" t="s">
        <v>1105</v>
      </c>
      <c r="F2" s="5" t="s">
        <v>995</v>
      </c>
      <c r="G2" t="e">
        <f>VLOOKUP(E2,Sheet2!G:I,3,0)</f>
        <v>#N/A</v>
      </c>
    </row>
    <row r="3" spans="1:7">
      <c r="A3" t="s">
        <v>781</v>
      </c>
      <c r="B3" s="5" t="s">
        <v>1013</v>
      </c>
      <c r="C3" s="5" t="s">
        <v>1083</v>
      </c>
      <c r="D3" s="5" t="s">
        <v>1084</v>
      </c>
      <c r="E3" s="5" t="s">
        <v>1112</v>
      </c>
      <c r="F3" s="5" t="s">
        <v>1014</v>
      </c>
      <c r="G3" t="e">
        <f>VLOOKUP(E3,Sheet2!G:I,3,0)</f>
        <v>#N/A</v>
      </c>
    </row>
    <row r="4" spans="1:7">
      <c r="A4" t="s">
        <v>712</v>
      </c>
      <c r="B4" s="5" t="s">
        <v>830</v>
      </c>
      <c r="C4" s="5" t="s">
        <v>1083</v>
      </c>
      <c r="D4" s="5" t="s">
        <v>1084</v>
      </c>
      <c r="E4" s="5" t="s">
        <v>831</v>
      </c>
      <c r="F4" s="5" t="s">
        <v>832</v>
      </c>
      <c r="G4" t="e">
        <f>VLOOKUP(E4,Sheet2!G:I,3,0)</f>
        <v>#N/A</v>
      </c>
    </row>
    <row r="5" spans="1:7">
      <c r="A5" t="s">
        <v>746</v>
      </c>
      <c r="B5" s="5" t="s">
        <v>922</v>
      </c>
      <c r="C5" s="5" t="s">
        <v>1083</v>
      </c>
      <c r="D5" s="5" t="s">
        <v>1084</v>
      </c>
      <c r="E5" s="5" t="s">
        <v>1099</v>
      </c>
      <c r="F5" s="5" t="s">
        <v>923</v>
      </c>
      <c r="G5" t="e">
        <f>VLOOKUP(E5,Sheet2!G:I,3,0)</f>
        <v>#N/A</v>
      </c>
    </row>
    <row r="6" spans="1:7">
      <c r="A6" t="s">
        <v>747</v>
      </c>
      <c r="B6" s="5" t="s">
        <v>924</v>
      </c>
      <c r="C6" s="5" t="s">
        <v>1083</v>
      </c>
      <c r="D6" s="5" t="s">
        <v>1084</v>
      </c>
      <c r="E6" s="5" t="s">
        <v>1100</v>
      </c>
      <c r="F6" s="5" t="s">
        <v>925</v>
      </c>
      <c r="G6" t="e">
        <f>VLOOKUP(E6,Sheet2!G:I,3,0)</f>
        <v>#N/A</v>
      </c>
    </row>
    <row r="7" spans="1:7">
      <c r="A7" t="s">
        <v>764</v>
      </c>
      <c r="B7" s="5" t="s">
        <v>974</v>
      </c>
      <c r="C7" s="5" t="s">
        <v>1083</v>
      </c>
      <c r="D7" s="5" t="s">
        <v>1084</v>
      </c>
      <c r="E7" s="5" t="s">
        <v>975</v>
      </c>
      <c r="F7" s="5" t="s">
        <v>976</v>
      </c>
      <c r="G7" t="e">
        <f>VLOOKUP(E7,Sheet2!G:I,3,0)</f>
        <v>#N/A</v>
      </c>
    </row>
    <row r="8" spans="1:7">
      <c r="A8" t="s">
        <v>765</v>
      </c>
      <c r="B8" s="5" t="s">
        <v>977</v>
      </c>
      <c r="C8" s="5" t="s">
        <v>1083</v>
      </c>
      <c r="D8" s="5" t="s">
        <v>1084</v>
      </c>
      <c r="E8" s="5" t="s">
        <v>978</v>
      </c>
      <c r="F8" s="5" t="s">
        <v>979</v>
      </c>
      <c r="G8" t="e">
        <f>VLOOKUP(E8,Sheet2!G:I,3,0)</f>
        <v>#N/A</v>
      </c>
    </row>
    <row r="9" spans="1:7">
      <c r="A9" t="s">
        <v>766</v>
      </c>
      <c r="B9" s="5" t="s">
        <v>980</v>
      </c>
      <c r="C9" s="5" t="s">
        <v>1083</v>
      </c>
      <c r="D9" s="5" t="s">
        <v>1084</v>
      </c>
      <c r="E9" s="6" t="s">
        <v>1101</v>
      </c>
      <c r="F9" s="6" t="s">
        <v>981</v>
      </c>
      <c r="G9" s="7" t="str">
        <f>VLOOKUP(E9,Sheet2!G:I,3,0)</f>
        <v>ES segment override prefix</v>
      </c>
    </row>
    <row r="10" spans="1:7">
      <c r="A10" t="s">
        <v>767</v>
      </c>
      <c r="B10" s="5" t="s">
        <v>982</v>
      </c>
      <c r="C10" s="5" t="s">
        <v>1083</v>
      </c>
      <c r="D10" s="5" t="s">
        <v>1084</v>
      </c>
      <c r="E10" s="6" t="s">
        <v>1102</v>
      </c>
      <c r="F10" s="6" t="s">
        <v>983</v>
      </c>
      <c r="G10" s="7" t="str">
        <f>VLOOKUP(E10,Sheet2!G:I,3,0)</f>
        <v>Decimal Adjust Register After Addition</v>
      </c>
    </row>
    <row r="11" spans="1:7">
      <c r="A11" t="s">
        <v>768</v>
      </c>
      <c r="B11" s="5" t="s">
        <v>984</v>
      </c>
      <c r="C11" s="5" t="s">
        <v>1083</v>
      </c>
      <c r="D11" s="5" t="s">
        <v>1084</v>
      </c>
      <c r="E11" s="6" t="s">
        <v>985</v>
      </c>
      <c r="F11" s="6" t="s">
        <v>986</v>
      </c>
      <c r="G11" s="7" t="str">
        <f>VLOOKUP(E11,Sheet2!G:I,3,0)</f>
        <v>CS segment override prefix</v>
      </c>
    </row>
    <row r="12" spans="1:7">
      <c r="A12" t="s">
        <v>769</v>
      </c>
      <c r="B12" s="5" t="s">
        <v>987</v>
      </c>
      <c r="C12" s="5" t="s">
        <v>1083</v>
      </c>
      <c r="D12" s="5" t="s">
        <v>1084</v>
      </c>
      <c r="E12" s="6" t="s">
        <v>988</v>
      </c>
      <c r="F12" s="6" t="s">
        <v>989</v>
      </c>
      <c r="G12" s="7" t="str">
        <f>VLOOKUP(E12,Sheet2!G:I,3,0)</f>
        <v>Decimal Adjust AL Register After Substraction</v>
      </c>
    </row>
    <row r="13" spans="1:7">
      <c r="A13" t="s">
        <v>770</v>
      </c>
      <c r="B13" s="5" t="s">
        <v>990</v>
      </c>
      <c r="C13" s="5" t="s">
        <v>1083</v>
      </c>
      <c r="D13" s="5" t="s">
        <v>1084</v>
      </c>
      <c r="E13" s="6" t="s">
        <v>1103</v>
      </c>
      <c r="F13" s="6" t="s">
        <v>991</v>
      </c>
      <c r="G13" s="7" t="str">
        <f>VLOOKUP(E13,Sheet2!G:I,3,0)</f>
        <v>SS segment override prefix</v>
      </c>
    </row>
    <row r="14" spans="1:7">
      <c r="A14" t="s">
        <v>771</v>
      </c>
      <c r="B14" s="5" t="s">
        <v>992</v>
      </c>
      <c r="C14" s="5" t="s">
        <v>1083</v>
      </c>
      <c r="D14" s="5" t="s">
        <v>1084</v>
      </c>
      <c r="E14" s="6" t="s">
        <v>1104</v>
      </c>
      <c r="F14" s="6" t="s">
        <v>993</v>
      </c>
      <c r="G14" s="7" t="str">
        <f>VLOOKUP(E14,Sheet2!G:I,3,0)</f>
        <v>ASCII Adjust After Addition</v>
      </c>
    </row>
    <row r="15" spans="1:7">
      <c r="A15" t="s">
        <v>773</v>
      </c>
      <c r="B15" s="5" t="s">
        <v>996</v>
      </c>
      <c r="C15" s="5" t="s">
        <v>1083</v>
      </c>
      <c r="D15" s="5" t="s">
        <v>1084</v>
      </c>
      <c r="E15" s="6" t="s">
        <v>997</v>
      </c>
      <c r="F15" s="6" t="s">
        <v>991</v>
      </c>
      <c r="G15" s="7" t="str">
        <f>VLOOKUP(E15,Sheet2!G:I,3,0)</f>
        <v>DS segment override prefix</v>
      </c>
    </row>
    <row r="16" spans="1:7">
      <c r="A16" t="s">
        <v>774</v>
      </c>
      <c r="B16" s="5" t="s">
        <v>998</v>
      </c>
      <c r="C16" s="5" t="s">
        <v>1083</v>
      </c>
      <c r="D16" s="5" t="s">
        <v>1084</v>
      </c>
      <c r="E16" s="6" t="s">
        <v>999</v>
      </c>
      <c r="F16" s="6" t="s">
        <v>1000</v>
      </c>
      <c r="G16" s="7" t="str">
        <f>VLOOKUP(E16,Sheet2!G:I,3,0)</f>
        <v>ASCII Adjust AL Register After Substraction</v>
      </c>
    </row>
    <row r="17" spans="1:7">
      <c r="A17" t="s">
        <v>775</v>
      </c>
      <c r="B17" s="5" t="s">
        <v>1001</v>
      </c>
      <c r="C17" s="5" t="s">
        <v>1083</v>
      </c>
      <c r="D17" s="5" t="s">
        <v>1084</v>
      </c>
      <c r="E17" s="5" t="s">
        <v>1106</v>
      </c>
      <c r="F17" s="5" t="s">
        <v>1002</v>
      </c>
      <c r="G17" t="e">
        <f>VLOOKUP(E17,Sheet2!G:I,3,0)</f>
        <v>#N/A</v>
      </c>
    </row>
    <row r="18" spans="1:7">
      <c r="A18" t="s">
        <v>776</v>
      </c>
      <c r="B18" s="5" t="s">
        <v>1003</v>
      </c>
      <c r="C18" s="5" t="s">
        <v>1083</v>
      </c>
      <c r="D18" s="5" t="s">
        <v>1084</v>
      </c>
      <c r="E18" s="5" t="s">
        <v>1107</v>
      </c>
      <c r="F18" s="5" t="s">
        <v>1004</v>
      </c>
      <c r="G18" t="e">
        <f>VLOOKUP(E18,Sheet2!G:I,3,0)</f>
        <v>#N/A</v>
      </c>
    </row>
    <row r="19" spans="1:7">
      <c r="A19" t="s">
        <v>777</v>
      </c>
      <c r="B19" s="5" t="s">
        <v>1005</v>
      </c>
      <c r="C19" s="5" t="s">
        <v>1083</v>
      </c>
      <c r="D19" s="5" t="s">
        <v>1084</v>
      </c>
      <c r="E19" s="5" t="s">
        <v>1108</v>
      </c>
      <c r="F19" s="5" t="s">
        <v>1006</v>
      </c>
      <c r="G19" t="e">
        <f>VLOOKUP(E19,Sheet2!G:I,3,0)</f>
        <v>#N/A</v>
      </c>
    </row>
    <row r="20" spans="1:7">
      <c r="A20" t="s">
        <v>778</v>
      </c>
      <c r="B20" s="5" t="s">
        <v>1007</v>
      </c>
      <c r="C20" s="5" t="s">
        <v>1083</v>
      </c>
      <c r="D20" s="5" t="s">
        <v>1084</v>
      </c>
      <c r="E20" s="5" t="s">
        <v>1109</v>
      </c>
      <c r="F20" s="5" t="s">
        <v>1008</v>
      </c>
      <c r="G20" t="e">
        <f>VLOOKUP(E20,Sheet2!G:I,3,0)</f>
        <v>#N/A</v>
      </c>
    </row>
    <row r="21" spans="1:7">
      <c r="A21" t="s">
        <v>779</v>
      </c>
      <c r="B21" s="5" t="s">
        <v>1009</v>
      </c>
      <c r="C21" s="5" t="s">
        <v>1083</v>
      </c>
      <c r="D21" s="5" t="s">
        <v>1084</v>
      </c>
      <c r="E21" s="5" t="s">
        <v>1110</v>
      </c>
      <c r="F21" s="5" t="s">
        <v>1010</v>
      </c>
      <c r="G21" t="e">
        <f>VLOOKUP(E21,Sheet2!G:I,3,0)</f>
        <v>#N/A</v>
      </c>
    </row>
    <row r="22" spans="1:7">
      <c r="A22" t="s">
        <v>780</v>
      </c>
      <c r="B22" s="5" t="s">
        <v>1011</v>
      </c>
      <c r="C22" s="5" t="s">
        <v>1083</v>
      </c>
      <c r="D22" s="5" t="s">
        <v>1084</v>
      </c>
      <c r="E22" s="5" t="s">
        <v>1111</v>
      </c>
      <c r="F22" s="5" t="s">
        <v>1012</v>
      </c>
      <c r="G22" t="e">
        <f>VLOOKUP(E22,Sheet2!G:I,3,0)</f>
        <v>#N/A</v>
      </c>
    </row>
    <row r="23" spans="1:7">
      <c r="A23" t="s">
        <v>782</v>
      </c>
      <c r="B23" s="5" t="s">
        <v>1015</v>
      </c>
      <c r="C23" s="5" t="s">
        <v>1083</v>
      </c>
      <c r="D23" s="5" t="s">
        <v>1084</v>
      </c>
      <c r="E23" s="5" t="s">
        <v>1113</v>
      </c>
      <c r="F23" s="5" t="s">
        <v>1016</v>
      </c>
      <c r="G23" t="e">
        <f>VLOOKUP(E23,Sheet2!G:I,3,0)</f>
        <v>#N/A</v>
      </c>
    </row>
    <row r="24" spans="1:7">
      <c r="A24" t="s">
        <v>783</v>
      </c>
      <c r="B24" s="5" t="s">
        <v>1017</v>
      </c>
      <c r="C24" s="5" t="s">
        <v>1083</v>
      </c>
      <c r="D24" s="5" t="s">
        <v>1084</v>
      </c>
      <c r="E24" s="5" t="s">
        <v>1114</v>
      </c>
      <c r="F24" s="5" t="s">
        <v>1018</v>
      </c>
      <c r="G24" t="e">
        <f>VLOOKUP(E24,Sheet2!G:I,3,0)</f>
        <v>#N/A</v>
      </c>
    </row>
    <row r="25" spans="1:7">
      <c r="A25" t="s">
        <v>784</v>
      </c>
      <c r="B25" s="5" t="s">
        <v>1019</v>
      </c>
      <c r="C25" s="5" t="s">
        <v>1083</v>
      </c>
      <c r="D25" s="5" t="s">
        <v>1084</v>
      </c>
      <c r="E25" s="5" t="s">
        <v>1115</v>
      </c>
      <c r="F25" s="5" t="s">
        <v>1020</v>
      </c>
      <c r="G25" t="e">
        <f>VLOOKUP(E25,Sheet2!G:I,3,0)</f>
        <v>#N/A</v>
      </c>
    </row>
    <row r="26" spans="1:7">
      <c r="A26" t="s">
        <v>785</v>
      </c>
      <c r="B26" s="5" t="s">
        <v>1021</v>
      </c>
      <c r="C26" s="5" t="s">
        <v>1083</v>
      </c>
      <c r="D26" s="5" t="s">
        <v>1084</v>
      </c>
      <c r="E26" s="5" t="s">
        <v>1116</v>
      </c>
      <c r="F26" s="5" t="s">
        <v>1022</v>
      </c>
      <c r="G26" t="e">
        <f>VLOOKUP(E26,Sheet2!G:I,3,0)</f>
        <v>#N/A</v>
      </c>
    </row>
    <row r="27" spans="1:7">
      <c r="A27" t="s">
        <v>786</v>
      </c>
      <c r="B27" s="5" t="s">
        <v>1023</v>
      </c>
      <c r="C27" s="5" t="s">
        <v>1083</v>
      </c>
      <c r="D27" s="5" t="s">
        <v>1084</v>
      </c>
      <c r="E27" s="5" t="s">
        <v>1024</v>
      </c>
      <c r="F27" s="5" t="s">
        <v>1025</v>
      </c>
      <c r="G27" t="e">
        <f>VLOOKUP(E27,Sheet2!G:I,3,0)</f>
        <v>#N/A</v>
      </c>
    </row>
    <row r="28" spans="1:7">
      <c r="A28" t="s">
        <v>787</v>
      </c>
      <c r="B28" s="5" t="s">
        <v>1026</v>
      </c>
      <c r="C28" s="5" t="s">
        <v>1083</v>
      </c>
      <c r="D28" s="5" t="s">
        <v>1084</v>
      </c>
      <c r="E28" s="5" t="s">
        <v>1027</v>
      </c>
      <c r="F28" s="5" t="s">
        <v>1028</v>
      </c>
      <c r="G28" t="e">
        <f>VLOOKUP(E28,Sheet2!G:I,3,0)</f>
        <v>#N/A</v>
      </c>
    </row>
    <row r="29" spans="1:7">
      <c r="A29" t="s">
        <v>788</v>
      </c>
      <c r="B29" s="5" t="s">
        <v>1029</v>
      </c>
      <c r="C29" s="5" t="s">
        <v>1083</v>
      </c>
      <c r="D29" s="5" t="s">
        <v>1084</v>
      </c>
      <c r="E29" s="5" t="s">
        <v>1030</v>
      </c>
      <c r="F29" s="5" t="s">
        <v>1031</v>
      </c>
      <c r="G29" t="e">
        <f>VLOOKUP(E29,Sheet2!G:I,3,0)</f>
        <v>#N/A</v>
      </c>
    </row>
    <row r="30" spans="1:7">
      <c r="A30" t="s">
        <v>789</v>
      </c>
      <c r="B30" s="5" t="s">
        <v>1032</v>
      </c>
      <c r="C30" s="5" t="s">
        <v>1083</v>
      </c>
      <c r="D30" s="5" t="s">
        <v>1084</v>
      </c>
      <c r="E30" s="5" t="s">
        <v>1033</v>
      </c>
      <c r="F30" s="5" t="s">
        <v>1034</v>
      </c>
      <c r="G30" t="e">
        <f>VLOOKUP(E30,Sheet2!G:I,3,0)</f>
        <v>#N/A</v>
      </c>
    </row>
    <row r="31" spans="1:7">
      <c r="A31" t="s">
        <v>790</v>
      </c>
      <c r="B31" s="5" t="s">
        <v>1035</v>
      </c>
      <c r="C31" s="5" t="s">
        <v>1083</v>
      </c>
      <c r="D31" s="5" t="s">
        <v>1084</v>
      </c>
      <c r="E31" s="5" t="s">
        <v>1036</v>
      </c>
      <c r="F31" s="5" t="s">
        <v>1037</v>
      </c>
      <c r="G31" t="e">
        <f>VLOOKUP(E31,Sheet2!G:I,3,0)</f>
        <v>#N/A</v>
      </c>
    </row>
    <row r="32" spans="1:7">
      <c r="A32" t="s">
        <v>791</v>
      </c>
      <c r="B32" s="5" t="s">
        <v>1038</v>
      </c>
      <c r="C32" s="5" t="s">
        <v>1083</v>
      </c>
      <c r="D32" s="5" t="s">
        <v>1084</v>
      </c>
      <c r="E32" s="5" t="s">
        <v>1039</v>
      </c>
      <c r="F32" s="5" t="s">
        <v>1040</v>
      </c>
      <c r="G32" t="e">
        <f>VLOOKUP(E32,Sheet2!G:I,3,0)</f>
        <v>#N/A</v>
      </c>
    </row>
    <row r="33" spans="1:7">
      <c r="A33" t="s">
        <v>792</v>
      </c>
      <c r="B33" s="5" t="s">
        <v>1041</v>
      </c>
      <c r="C33" s="5" t="s">
        <v>1083</v>
      </c>
      <c r="D33" s="5" t="s">
        <v>1084</v>
      </c>
      <c r="E33" s="5" t="s">
        <v>1117</v>
      </c>
      <c r="F33" s="5" t="s">
        <v>1042</v>
      </c>
      <c r="G33" t="e">
        <f>VLOOKUP(E33,Sheet2!G:I,3,0)</f>
        <v>#N/A</v>
      </c>
    </row>
    <row r="34" spans="1:7">
      <c r="A34" t="s">
        <v>793</v>
      </c>
      <c r="B34" s="5" t="s">
        <v>1043</v>
      </c>
      <c r="C34" s="5" t="s">
        <v>1083</v>
      </c>
      <c r="D34" s="5" t="s">
        <v>1084</v>
      </c>
      <c r="E34" s="5" t="s">
        <v>1118</v>
      </c>
      <c r="F34" s="5" t="s">
        <v>1044</v>
      </c>
      <c r="G34" t="e">
        <f>VLOOKUP(E34,Sheet2!G:I,3,0)</f>
        <v>#N/A</v>
      </c>
    </row>
    <row r="35" spans="1:7">
      <c r="A35" t="s">
        <v>794</v>
      </c>
      <c r="B35" s="5" t="s">
        <v>1045</v>
      </c>
      <c r="C35" s="5" t="s">
        <v>1083</v>
      </c>
      <c r="D35" s="5" t="s">
        <v>1084</v>
      </c>
      <c r="E35" s="5" t="s">
        <v>1119</v>
      </c>
      <c r="F35" s="5" t="s">
        <v>1046</v>
      </c>
      <c r="G35" t="e">
        <f>VLOOKUP(E35,Sheet2!G:I,3,0)</f>
        <v>#N/A</v>
      </c>
    </row>
    <row r="36" spans="1:7">
      <c r="A36" t="s">
        <v>795</v>
      </c>
      <c r="B36" s="5" t="s">
        <v>1047</v>
      </c>
      <c r="C36" s="5" t="s">
        <v>1083</v>
      </c>
      <c r="D36" s="5" t="s">
        <v>1084</v>
      </c>
      <c r="E36" s="5" t="s">
        <v>1120</v>
      </c>
      <c r="F36" s="5" t="s">
        <v>1048</v>
      </c>
      <c r="G36" t="e">
        <f>VLOOKUP(E36,Sheet2!G:I,3,0)</f>
        <v>#N/A</v>
      </c>
    </row>
    <row r="37" spans="1:7">
      <c r="A37" t="s">
        <v>796</v>
      </c>
      <c r="B37" s="5" t="s">
        <v>1049</v>
      </c>
      <c r="C37" s="5" t="s">
        <v>1083</v>
      </c>
      <c r="D37" s="5" t="s">
        <v>1084</v>
      </c>
      <c r="E37" s="5" t="s">
        <v>1121</v>
      </c>
      <c r="F37" s="5" t="s">
        <v>1050</v>
      </c>
      <c r="G37" t="e">
        <f>VLOOKUP(E37,Sheet2!G:I,3,0)</f>
        <v>#N/A</v>
      </c>
    </row>
    <row r="38" spans="1:7">
      <c r="A38" t="s">
        <v>797</v>
      </c>
      <c r="B38" s="5" t="s">
        <v>1051</v>
      </c>
      <c r="C38" s="5" t="s">
        <v>1083</v>
      </c>
      <c r="D38" s="5" t="s">
        <v>1084</v>
      </c>
      <c r="E38" s="5" t="s">
        <v>1122</v>
      </c>
      <c r="F38" s="5" t="s">
        <v>1052</v>
      </c>
      <c r="G38" t="e">
        <f>VLOOKUP(E38,Sheet2!G:I,3,0)</f>
        <v>#N/A</v>
      </c>
    </row>
    <row r="39" spans="1:7">
      <c r="A39" t="s">
        <v>798</v>
      </c>
      <c r="B39" s="5" t="s">
        <v>1053</v>
      </c>
      <c r="C39" s="5" t="s">
        <v>1083</v>
      </c>
      <c r="D39" s="5" t="s">
        <v>1084</v>
      </c>
      <c r="E39" s="5" t="s">
        <v>1123</v>
      </c>
      <c r="F39" s="5" t="s">
        <v>1054</v>
      </c>
      <c r="G39" t="e">
        <f>VLOOKUP(E39,Sheet2!G:I,3,0)</f>
        <v>#N/A</v>
      </c>
    </row>
    <row r="40" spans="1:7">
      <c r="A40" t="s">
        <v>799</v>
      </c>
      <c r="B40" s="5" t="s">
        <v>1055</v>
      </c>
      <c r="C40" s="5" t="s">
        <v>1083</v>
      </c>
      <c r="D40" s="5" t="s">
        <v>1084</v>
      </c>
      <c r="E40" s="5" t="s">
        <v>1124</v>
      </c>
      <c r="F40" s="5" t="s">
        <v>1056</v>
      </c>
      <c r="G40" t="e">
        <f>VLOOKUP(E40,Sheet2!G:I,3,0)</f>
        <v>#N/A</v>
      </c>
    </row>
    <row r="41" spans="1:7">
      <c r="A41" t="s">
        <v>800</v>
      </c>
      <c r="B41" s="5" t="s">
        <v>1057</v>
      </c>
      <c r="C41" s="5" t="s">
        <v>1083</v>
      </c>
      <c r="D41" s="5" t="s">
        <v>1084</v>
      </c>
      <c r="E41" s="5" t="s">
        <v>1125</v>
      </c>
      <c r="F41" s="5" t="s">
        <v>1058</v>
      </c>
      <c r="G41" t="e">
        <f>VLOOKUP(E41,Sheet2!G:I,3,0)</f>
        <v>#N/A</v>
      </c>
    </row>
    <row r="42" spans="1:7">
      <c r="A42" t="s">
        <v>801</v>
      </c>
      <c r="B42" s="5" t="s">
        <v>1059</v>
      </c>
      <c r="C42" s="5" t="s">
        <v>1083</v>
      </c>
      <c r="D42" s="5" t="s">
        <v>1084</v>
      </c>
      <c r="E42" s="5" t="s">
        <v>1126</v>
      </c>
      <c r="F42" s="5" t="s">
        <v>1060</v>
      </c>
      <c r="G42" t="e">
        <f>VLOOKUP(E42,Sheet2!G:I,3,0)</f>
        <v>#N/A</v>
      </c>
    </row>
    <row r="43" spans="1:7">
      <c r="A43" t="s">
        <v>802</v>
      </c>
      <c r="B43" s="5" t="s">
        <v>1061</v>
      </c>
      <c r="C43" s="5" t="s">
        <v>1083</v>
      </c>
      <c r="D43" s="5" t="s">
        <v>1084</v>
      </c>
      <c r="E43" s="5" t="s">
        <v>1062</v>
      </c>
      <c r="F43" s="5" t="s">
        <v>1063</v>
      </c>
      <c r="G43" t="e">
        <f>VLOOKUP(E43,Sheet2!G:I,3,0)</f>
        <v>#N/A</v>
      </c>
    </row>
    <row r="44" spans="1:7">
      <c r="A44" t="s">
        <v>803</v>
      </c>
      <c r="B44" s="5" t="s">
        <v>1064</v>
      </c>
      <c r="C44" s="5" t="s">
        <v>1083</v>
      </c>
      <c r="D44" s="5" t="s">
        <v>1084</v>
      </c>
      <c r="E44" s="5" t="s">
        <v>1065</v>
      </c>
      <c r="F44" s="5" t="s">
        <v>1066</v>
      </c>
      <c r="G44" t="e">
        <f>VLOOKUP(E44,Sheet2!G:I,3,0)</f>
        <v>#N/A</v>
      </c>
    </row>
    <row r="45" spans="1:7">
      <c r="A45" t="s">
        <v>804</v>
      </c>
      <c r="B45" s="5" t="s">
        <v>1067</v>
      </c>
      <c r="C45" s="5" t="s">
        <v>1083</v>
      </c>
      <c r="D45" s="5" t="s">
        <v>1084</v>
      </c>
      <c r="E45" s="5" t="s">
        <v>1068</v>
      </c>
      <c r="F45" s="5" t="s">
        <v>1069</v>
      </c>
      <c r="G45" t="e">
        <f>VLOOKUP(E45,Sheet2!G:I,3,0)</f>
        <v>#N/A</v>
      </c>
    </row>
    <row r="46" spans="1:7">
      <c r="A46" t="s">
        <v>805</v>
      </c>
      <c r="B46" s="5" t="s">
        <v>1070</v>
      </c>
      <c r="C46" s="5" t="s">
        <v>1083</v>
      </c>
      <c r="D46" s="5" t="s">
        <v>1084</v>
      </c>
      <c r="E46" s="5" t="s">
        <v>1071</v>
      </c>
      <c r="F46" s="5" t="s">
        <v>1072</v>
      </c>
      <c r="G46" t="e">
        <f>VLOOKUP(E46,Sheet2!G:I,3,0)</f>
        <v>#N/A</v>
      </c>
    </row>
    <row r="47" spans="1:7">
      <c r="A47" t="s">
        <v>806</v>
      </c>
      <c r="B47" s="5" t="s">
        <v>1073</v>
      </c>
      <c r="C47" s="5" t="s">
        <v>1083</v>
      </c>
      <c r="D47" s="5" t="s">
        <v>1084</v>
      </c>
      <c r="E47" s="5" t="s">
        <v>1074</v>
      </c>
      <c r="F47" s="5" t="s">
        <v>1075</v>
      </c>
      <c r="G47" t="e">
        <f>VLOOKUP(E47,Sheet2!G:I,3,0)</f>
        <v>#N/A</v>
      </c>
    </row>
    <row r="48" spans="1:7">
      <c r="A48" t="s">
        <v>807</v>
      </c>
      <c r="B48" s="5" t="s">
        <v>1076</v>
      </c>
      <c r="C48" s="5" t="s">
        <v>1083</v>
      </c>
      <c r="D48" s="5" t="s">
        <v>1084</v>
      </c>
      <c r="E48" s="5" t="s">
        <v>1077</v>
      </c>
      <c r="F48" s="5" t="s">
        <v>1078</v>
      </c>
      <c r="G48" t="e">
        <f>VLOOKUP(E48,Sheet2!G:I,3,0)</f>
        <v>#N/A</v>
      </c>
    </row>
    <row r="49" spans="1:7">
      <c r="A49" t="s">
        <v>808</v>
      </c>
      <c r="B49" s="5" t="s">
        <v>1079</v>
      </c>
      <c r="C49" s="5" t="s">
        <v>1083</v>
      </c>
      <c r="D49" s="5" t="s">
        <v>1084</v>
      </c>
      <c r="E49" s="6" t="s">
        <v>1127</v>
      </c>
      <c r="F49" s="6" t="s">
        <v>1080</v>
      </c>
      <c r="G49" s="7" t="str">
        <f>VLOOKUP(E49,Sheet2!G:I,3,0)</f>
        <v>PUSH All Registers</v>
      </c>
    </row>
    <row r="50" spans="1:7">
      <c r="A50" t="s">
        <v>809</v>
      </c>
      <c r="B50" s="5" t="s">
        <v>1081</v>
      </c>
      <c r="C50" s="5" t="s">
        <v>1083</v>
      </c>
      <c r="D50" s="5" t="s">
        <v>1084</v>
      </c>
      <c r="E50" s="6" t="s">
        <v>1128</v>
      </c>
      <c r="F50" s="6" t="s">
        <v>1082</v>
      </c>
      <c r="G50" s="7" t="str">
        <f>VLOOKUP(E50,Sheet2!G:I,3,0)</f>
        <v>POP All Registers</v>
      </c>
    </row>
    <row r="51" spans="1:7">
      <c r="A51" t="s">
        <v>704</v>
      </c>
      <c r="B51" s="5" t="s">
        <v>810</v>
      </c>
      <c r="C51" s="5" t="s">
        <v>1083</v>
      </c>
      <c r="D51" s="5" t="s">
        <v>1084</v>
      </c>
      <c r="E51" s="6" t="s">
        <v>1085</v>
      </c>
      <c r="F51" s="6" t="s">
        <v>811</v>
      </c>
      <c r="G51" s="7" t="str">
        <f>VLOOKUP(E51,Sheet2!G:I,3,0)</f>
        <v>FS segment override prefix</v>
      </c>
    </row>
    <row r="52" spans="1:7">
      <c r="A52" t="s">
        <v>705</v>
      </c>
      <c r="B52" s="5" t="s">
        <v>812</v>
      </c>
      <c r="C52" s="5" t="s">
        <v>1083</v>
      </c>
      <c r="D52" s="5" t="s">
        <v>1084</v>
      </c>
      <c r="E52" s="6" t="s">
        <v>1086</v>
      </c>
      <c r="F52" s="6" t="s">
        <v>813</v>
      </c>
      <c r="G52" s="7" t="str">
        <f>VLOOKUP(E52,Sheet2!G:I,3,0)</f>
        <v>GS segment override prefix</v>
      </c>
    </row>
    <row r="53" spans="1:7">
      <c r="A53" t="s">
        <v>706</v>
      </c>
      <c r="B53" s="5" t="s">
        <v>814</v>
      </c>
      <c r="C53" s="5" t="s">
        <v>1083</v>
      </c>
      <c r="D53" s="5" t="s">
        <v>1084</v>
      </c>
      <c r="E53" s="5" t="s">
        <v>1087</v>
      </c>
      <c r="F53" s="5" t="s">
        <v>815</v>
      </c>
      <c r="G53" t="e">
        <f>VLOOKUP(E53,Sheet2!G:I,3,0)</f>
        <v>#N/A</v>
      </c>
    </row>
    <row r="54" spans="1:7">
      <c r="A54" t="s">
        <v>707</v>
      </c>
      <c r="B54" s="5" t="s">
        <v>816</v>
      </c>
      <c r="C54" s="5" t="s">
        <v>1083</v>
      </c>
      <c r="D54" s="5" t="s">
        <v>1084</v>
      </c>
      <c r="E54" s="5" t="s">
        <v>1088</v>
      </c>
      <c r="F54" s="5" t="s">
        <v>817</v>
      </c>
      <c r="G54" t="e">
        <f>VLOOKUP(E54,Sheet2!G:I,3,0)</f>
        <v>#N/A</v>
      </c>
    </row>
    <row r="55" spans="1:7">
      <c r="A55" t="s">
        <v>708</v>
      </c>
      <c r="B55" s="5" t="s">
        <v>818</v>
      </c>
      <c r="C55" s="5" t="s">
        <v>1083</v>
      </c>
      <c r="D55" s="5" t="s">
        <v>1084</v>
      </c>
      <c r="E55" s="6" t="s">
        <v>819</v>
      </c>
      <c r="F55" s="6" t="s">
        <v>820</v>
      </c>
      <c r="G55" s="7" t="str">
        <f>VLOOKUP(E55,Sheet2!G:I,3,0)</f>
        <v>Input Byte</v>
      </c>
    </row>
    <row r="56" spans="1:7">
      <c r="A56" t="s">
        <v>709</v>
      </c>
      <c r="B56" s="5" t="s">
        <v>821</v>
      </c>
      <c r="C56" s="5" t="s">
        <v>1083</v>
      </c>
      <c r="D56" s="5" t="s">
        <v>1084</v>
      </c>
      <c r="E56" s="6" t="s">
        <v>822</v>
      </c>
      <c r="F56" s="6" t="s">
        <v>823</v>
      </c>
      <c r="G56" s="7" t="str">
        <f>VLOOKUP(E56,Sheet2!G:I,3,0)</f>
        <v>Input Word</v>
      </c>
    </row>
    <row r="57" spans="1:7">
      <c r="A57" t="s">
        <v>710</v>
      </c>
      <c r="B57" s="5" t="s">
        <v>824</v>
      </c>
      <c r="C57" s="5" t="s">
        <v>1083</v>
      </c>
      <c r="D57" s="5" t="s">
        <v>1084</v>
      </c>
      <c r="E57" s="6" t="s">
        <v>825</v>
      </c>
      <c r="F57" s="6" t="s">
        <v>826</v>
      </c>
      <c r="G57" s="7" t="str">
        <f>VLOOKUP(E57,Sheet2!G:I,3,0)</f>
        <v>Output Byte</v>
      </c>
    </row>
    <row r="58" spans="1:7">
      <c r="A58" t="s">
        <v>711</v>
      </c>
      <c r="B58" s="5" t="s">
        <v>827</v>
      </c>
      <c r="C58" s="5" t="s">
        <v>1083</v>
      </c>
      <c r="D58" s="5" t="s">
        <v>1084</v>
      </c>
      <c r="E58" s="6" t="s">
        <v>828</v>
      </c>
      <c r="F58" s="6" t="s">
        <v>829</v>
      </c>
      <c r="G58" s="7" t="str">
        <f>VLOOKUP(E58,Sheet2!G:I,3,0)</f>
        <v>Output Word</v>
      </c>
    </row>
    <row r="59" spans="1:7">
      <c r="A59" t="s">
        <v>713</v>
      </c>
      <c r="B59" s="5" t="s">
        <v>833</v>
      </c>
      <c r="C59" s="5" t="s">
        <v>1083</v>
      </c>
      <c r="D59" s="5" t="s">
        <v>1084</v>
      </c>
      <c r="E59" s="6" t="s">
        <v>1089</v>
      </c>
      <c r="F59" s="6" t="s">
        <v>834</v>
      </c>
      <c r="G59" s="7" t="str">
        <f>VLOOKUP(E59,Sheet2!G:I,3,0)</f>
        <v>No Operation</v>
      </c>
    </row>
    <row r="60" spans="1:7">
      <c r="A60" t="s">
        <v>714</v>
      </c>
      <c r="B60" s="5" t="s">
        <v>835</v>
      </c>
      <c r="C60" s="5" t="s">
        <v>1083</v>
      </c>
      <c r="D60" s="5" t="s">
        <v>1084</v>
      </c>
      <c r="E60" s="5" t="s">
        <v>1090</v>
      </c>
      <c r="F60" s="5" t="s">
        <v>836</v>
      </c>
      <c r="G60" t="e">
        <f>VLOOKUP(E60,Sheet2!G:I,3,0)</f>
        <v>#N/A</v>
      </c>
    </row>
    <row r="61" spans="1:7">
      <c r="A61" t="s">
        <v>715</v>
      </c>
      <c r="B61" s="5" t="s">
        <v>837</v>
      </c>
      <c r="C61" s="5" t="s">
        <v>1083</v>
      </c>
      <c r="D61" s="5" t="s">
        <v>1084</v>
      </c>
      <c r="E61" s="5" t="s">
        <v>1091</v>
      </c>
      <c r="F61" s="5" t="s">
        <v>838</v>
      </c>
      <c r="G61" t="e">
        <f>VLOOKUP(E61,Sheet2!G:I,3,0)</f>
        <v>#N/A</v>
      </c>
    </row>
    <row r="62" spans="1:7">
      <c r="A62" t="s">
        <v>716</v>
      </c>
      <c r="B62" s="5" t="s">
        <v>839</v>
      </c>
      <c r="C62" s="5" t="s">
        <v>1083</v>
      </c>
      <c r="D62" s="5" t="s">
        <v>1084</v>
      </c>
      <c r="E62" s="5" t="s">
        <v>1092</v>
      </c>
      <c r="F62" s="5" t="s">
        <v>840</v>
      </c>
      <c r="G62" t="e">
        <f>VLOOKUP(E62,Sheet2!G:I,3,0)</f>
        <v>#N/A</v>
      </c>
    </row>
    <row r="63" spans="1:7">
      <c r="A63" t="s">
        <v>717</v>
      </c>
      <c r="B63" s="5" t="s">
        <v>841</v>
      </c>
      <c r="C63" s="5" t="s">
        <v>1083</v>
      </c>
      <c r="D63" s="5" t="s">
        <v>1084</v>
      </c>
      <c r="E63" s="5" t="s">
        <v>1093</v>
      </c>
      <c r="F63" s="5" t="s">
        <v>842</v>
      </c>
      <c r="G63" t="e">
        <f>VLOOKUP(E63,Sheet2!G:I,3,0)</f>
        <v>#N/A</v>
      </c>
    </row>
    <row r="64" spans="1:7">
      <c r="A64" t="s">
        <v>718</v>
      </c>
      <c r="B64" s="5" t="s">
        <v>843</v>
      </c>
      <c r="C64" s="5" t="s">
        <v>1083</v>
      </c>
      <c r="D64" s="5" t="s">
        <v>1084</v>
      </c>
      <c r="E64" s="5" t="s">
        <v>1094</v>
      </c>
      <c r="F64" s="5" t="s">
        <v>844</v>
      </c>
      <c r="G64" t="e">
        <f>VLOOKUP(E64,Sheet2!G:I,3,0)</f>
        <v>#N/A</v>
      </c>
    </row>
    <row r="65" spans="1:7">
      <c r="A65" t="s">
        <v>719</v>
      </c>
      <c r="B65" s="5" t="s">
        <v>845</v>
      </c>
      <c r="C65" s="5" t="s">
        <v>1083</v>
      </c>
      <c r="D65" s="5" t="s">
        <v>1084</v>
      </c>
      <c r="E65" s="5" t="s">
        <v>1095</v>
      </c>
      <c r="F65" s="5" t="s">
        <v>846</v>
      </c>
      <c r="G65" t="e">
        <f>VLOOKUP(E65,Sheet2!G:I,3,0)</f>
        <v>#N/A</v>
      </c>
    </row>
    <row r="66" spans="1:7">
      <c r="A66" t="s">
        <v>720</v>
      </c>
      <c r="B66" s="5" t="s">
        <v>847</v>
      </c>
      <c r="C66" s="5" t="s">
        <v>1083</v>
      </c>
      <c r="D66" s="5" t="s">
        <v>1084</v>
      </c>
      <c r="E66" s="5" t="s">
        <v>1096</v>
      </c>
      <c r="F66" s="5" t="s">
        <v>848</v>
      </c>
      <c r="G66" t="e">
        <f>VLOOKUP(E66,Sheet2!G:I,3,0)</f>
        <v>#N/A</v>
      </c>
    </row>
    <row r="67" spans="1:7">
      <c r="A67" t="s">
        <v>721</v>
      </c>
      <c r="B67" s="5" t="s">
        <v>849</v>
      </c>
      <c r="C67" s="5" t="s">
        <v>1083</v>
      </c>
      <c r="D67" s="5" t="s">
        <v>1084</v>
      </c>
      <c r="E67" s="6" t="s">
        <v>1097</v>
      </c>
      <c r="F67" s="6" t="s">
        <v>850</v>
      </c>
      <c r="G67" s="7" t="str">
        <f>VLOOKUP(E67,Sheet2!G:I,3,0)</f>
        <v>Convert Byte to Word</v>
      </c>
    </row>
    <row r="68" spans="1:7">
      <c r="A68" t="s">
        <v>722</v>
      </c>
      <c r="B68" s="5" t="s">
        <v>851</v>
      </c>
      <c r="C68" s="5" t="s">
        <v>1083</v>
      </c>
      <c r="D68" s="5" t="s">
        <v>1084</v>
      </c>
      <c r="E68" s="6" t="s">
        <v>1098</v>
      </c>
      <c r="F68" s="6" t="s">
        <v>852</v>
      </c>
      <c r="G68" s="7" t="str">
        <f>VLOOKUP(E68,Sheet2!G:I,3,0)</f>
        <v>Convert Doubleword to Quad-Word</v>
      </c>
    </row>
    <row r="69" spans="1:7">
      <c r="A69" t="s">
        <v>723</v>
      </c>
      <c r="B69" s="5" t="s">
        <v>853</v>
      </c>
      <c r="C69" s="5" t="s">
        <v>1083</v>
      </c>
      <c r="D69" s="5" t="s">
        <v>1084</v>
      </c>
      <c r="E69" s="6" t="s">
        <v>854</v>
      </c>
      <c r="F69" s="6" t="s">
        <v>855</v>
      </c>
      <c r="G69" s="7" t="str">
        <f>VLOOKUP(E69,Sheet2!G:I,3,0)</f>
        <v>Wait for FPU</v>
      </c>
    </row>
    <row r="70" spans="1:7">
      <c r="A70" t="s">
        <v>724</v>
      </c>
      <c r="B70" s="5" t="s">
        <v>856</v>
      </c>
      <c r="C70" s="5" t="s">
        <v>1083</v>
      </c>
      <c r="D70" s="5" t="s">
        <v>1084</v>
      </c>
      <c r="E70" s="6" t="s">
        <v>857</v>
      </c>
      <c r="F70" s="6" t="s">
        <v>858</v>
      </c>
      <c r="G70" s="7" t="str">
        <f>VLOOKUP(E70,Sheet2!G:I,3,0)</f>
        <v>PUSH FLAGS</v>
      </c>
    </row>
    <row r="71" spans="1:7">
      <c r="A71" t="s">
        <v>725</v>
      </c>
      <c r="B71" s="5" t="s">
        <v>859</v>
      </c>
      <c r="C71" s="5" t="s">
        <v>1083</v>
      </c>
      <c r="D71" s="5" t="s">
        <v>1084</v>
      </c>
      <c r="E71" s="6" t="s">
        <v>860</v>
      </c>
      <c r="F71" s="6" t="s">
        <v>861</v>
      </c>
      <c r="G71" s="7" t="str">
        <f>VLOOKUP(E71,Sheet2!G:I,3,0)</f>
        <v>POP Stack into FLAGS</v>
      </c>
    </row>
    <row r="72" spans="1:7">
      <c r="A72" t="s">
        <v>726</v>
      </c>
      <c r="B72" s="5" t="s">
        <v>862</v>
      </c>
      <c r="C72" s="5" t="s">
        <v>1083</v>
      </c>
      <c r="D72" s="5" t="s">
        <v>1084</v>
      </c>
      <c r="E72" s="6" t="s">
        <v>863</v>
      </c>
      <c r="F72" s="6" t="s">
        <v>864</v>
      </c>
      <c r="G72" s="7" t="str">
        <f>VLOOKUP(E72,Sheet2!G:I,3,0)</f>
        <v>Load Flags into AH Register</v>
      </c>
    </row>
    <row r="73" spans="1:7">
      <c r="A73" t="s">
        <v>727</v>
      </c>
      <c r="B73" s="5" t="s">
        <v>865</v>
      </c>
      <c r="C73" s="5" t="s">
        <v>1083</v>
      </c>
      <c r="D73" s="5" t="s">
        <v>1084</v>
      </c>
      <c r="E73" s="6" t="s">
        <v>866</v>
      </c>
      <c r="F73" s="6" t="s">
        <v>867</v>
      </c>
      <c r="G73" s="7" t="str">
        <f>VLOOKUP(E73,Sheet2!G:I,3,0)</f>
        <v>Load Flags into AH Register</v>
      </c>
    </row>
    <row r="74" spans="1:7">
      <c r="A74" t="s">
        <v>728</v>
      </c>
      <c r="B74" s="5" t="s">
        <v>868</v>
      </c>
      <c r="C74" s="5" t="s">
        <v>1083</v>
      </c>
      <c r="D74" s="5" t="s">
        <v>1084</v>
      </c>
      <c r="E74" s="6" t="s">
        <v>869</v>
      </c>
      <c r="F74" s="6" t="s">
        <v>870</v>
      </c>
      <c r="G74" s="7" t="str">
        <f>VLOOKUP(E74,Sheet2!G:I,3,0)</f>
        <v>Move Byte</v>
      </c>
    </row>
    <row r="75" spans="1:7">
      <c r="A75" t="s">
        <v>729</v>
      </c>
      <c r="B75" s="5" t="s">
        <v>871</v>
      </c>
      <c r="C75" s="5" t="s">
        <v>1083</v>
      </c>
      <c r="D75" s="5" t="s">
        <v>1084</v>
      </c>
      <c r="E75" s="6" t="s">
        <v>872</v>
      </c>
      <c r="F75" s="6" t="s">
        <v>873</v>
      </c>
      <c r="G75" s="7" t="str">
        <f>VLOOKUP(E75,Sheet2!G:I,3,0)</f>
        <v>Move Word</v>
      </c>
    </row>
    <row r="76" spans="1:7">
      <c r="A76" t="s">
        <v>730</v>
      </c>
      <c r="B76" s="5" t="s">
        <v>874</v>
      </c>
      <c r="C76" s="5" t="s">
        <v>1083</v>
      </c>
      <c r="D76" s="5" t="s">
        <v>1084</v>
      </c>
      <c r="E76" s="6" t="s">
        <v>875</v>
      </c>
      <c r="F76" s="6" t="s">
        <v>876</v>
      </c>
      <c r="G76" s="7" t="str">
        <f>VLOOKUP(E76,Sheet2!G:I,3,0)</f>
        <v>Compare String - Byte</v>
      </c>
    </row>
    <row r="77" spans="1:7">
      <c r="A77" t="s">
        <v>731</v>
      </c>
      <c r="B77" s="5" t="s">
        <v>877</v>
      </c>
      <c r="C77" s="5" t="s">
        <v>1083</v>
      </c>
      <c r="D77" s="5" t="s">
        <v>1084</v>
      </c>
      <c r="E77" s="6" t="s">
        <v>878</v>
      </c>
      <c r="F77" s="6" t="s">
        <v>879</v>
      </c>
      <c r="G77" s="7" t="str">
        <f>VLOOKUP(E77,Sheet2!G:I,3,0)</f>
        <v>Compare String - Word</v>
      </c>
    </row>
    <row r="78" spans="1:7">
      <c r="A78" t="s">
        <v>732</v>
      </c>
      <c r="B78" s="5" t="s">
        <v>880</v>
      </c>
      <c r="C78" s="5" t="s">
        <v>1083</v>
      </c>
      <c r="D78" s="5" t="s">
        <v>1084</v>
      </c>
      <c r="E78" s="6" t="s">
        <v>881</v>
      </c>
      <c r="F78" s="6" t="s">
        <v>882</v>
      </c>
      <c r="G78" s="7" t="str">
        <f>VLOOKUP(E78,Sheet2!G:I,3,0)</f>
        <v>Store String Data Byte</v>
      </c>
    </row>
    <row r="79" spans="1:7">
      <c r="A79" t="s">
        <v>733</v>
      </c>
      <c r="B79" s="5" t="s">
        <v>883</v>
      </c>
      <c r="C79" s="5" t="s">
        <v>1083</v>
      </c>
      <c r="D79" s="5" t="s">
        <v>1084</v>
      </c>
      <c r="E79" s="6" t="s">
        <v>884</v>
      </c>
      <c r="F79" s="6" t="s">
        <v>885</v>
      </c>
      <c r="G79" s="7" t="str">
        <f>VLOOKUP(E79,Sheet2!G:I,3,0)</f>
        <v>Store String Data Word</v>
      </c>
    </row>
    <row r="80" spans="1:7">
      <c r="A80" t="s">
        <v>734</v>
      </c>
      <c r="B80" s="5" t="s">
        <v>886</v>
      </c>
      <c r="C80" s="5" t="s">
        <v>1083</v>
      </c>
      <c r="D80" s="5" t="s">
        <v>1084</v>
      </c>
      <c r="E80" s="6" t="s">
        <v>887</v>
      </c>
      <c r="F80" s="6" t="s">
        <v>888</v>
      </c>
      <c r="G80" s="7" t="str">
        <f>VLOOKUP(E80,Sheet2!G:I,3,0)</f>
        <v>Load Byte</v>
      </c>
    </row>
    <row r="81" spans="1:7">
      <c r="A81" t="s">
        <v>735</v>
      </c>
      <c r="B81" s="5" t="s">
        <v>889</v>
      </c>
      <c r="C81" s="5" t="s">
        <v>1083</v>
      </c>
      <c r="D81" s="5" t="s">
        <v>1084</v>
      </c>
      <c r="E81" s="6" t="s">
        <v>890</v>
      </c>
      <c r="F81" s="6" t="s">
        <v>891</v>
      </c>
      <c r="G81" s="7" t="str">
        <f>VLOOKUP(E81,Sheet2!G:I,3,0)</f>
        <v>Load Word</v>
      </c>
    </row>
    <row r="82" spans="1:7">
      <c r="A82" t="s">
        <v>736</v>
      </c>
      <c r="B82" s="5" t="s">
        <v>892</v>
      </c>
      <c r="C82" s="5" t="s">
        <v>1083</v>
      </c>
      <c r="D82" s="5" t="s">
        <v>1084</v>
      </c>
      <c r="E82" s="6" t="s">
        <v>893</v>
      </c>
      <c r="F82" s="6" t="s">
        <v>894</v>
      </c>
      <c r="G82" s="7" t="str">
        <f>VLOOKUP(E82,Sheet2!G:I,3,0)</f>
        <v>Compare Byte</v>
      </c>
    </row>
    <row r="83" spans="1:7">
      <c r="A83" t="s">
        <v>737</v>
      </c>
      <c r="B83" s="5" t="s">
        <v>895</v>
      </c>
      <c r="C83" s="5" t="s">
        <v>1083</v>
      </c>
      <c r="D83" s="5" t="s">
        <v>1084</v>
      </c>
      <c r="E83" s="6" t="s">
        <v>896</v>
      </c>
      <c r="F83" s="6" t="s">
        <v>897</v>
      </c>
      <c r="G83" s="7" t="str">
        <f>VLOOKUP(E83,Sheet2!G:I,3,0)</f>
        <v>Compare Word</v>
      </c>
    </row>
    <row r="84" spans="1:7">
      <c r="A84" t="s">
        <v>738</v>
      </c>
      <c r="B84" s="5" t="s">
        <v>898</v>
      </c>
      <c r="C84" s="5" t="s">
        <v>1083</v>
      </c>
      <c r="D84" s="5" t="s">
        <v>1084</v>
      </c>
      <c r="E84" s="6" t="s">
        <v>899</v>
      </c>
      <c r="F84" s="6" t="s">
        <v>900</v>
      </c>
      <c r="G84" s="7" t="str">
        <f>VLOOKUP(E84,Sheet2!G:I,3,0)</f>
        <v>Return from subprocedure</v>
      </c>
    </row>
    <row r="85" spans="1:7">
      <c r="A85" t="s">
        <v>739</v>
      </c>
      <c r="B85" s="5" t="s">
        <v>901</v>
      </c>
      <c r="C85" s="5" t="s">
        <v>1083</v>
      </c>
      <c r="D85" s="5" t="s">
        <v>1084</v>
      </c>
      <c r="E85" s="6" t="s">
        <v>902</v>
      </c>
      <c r="F85" s="6" t="s">
        <v>903</v>
      </c>
      <c r="G85" s="7" t="str">
        <f>VLOOKUP(E85,Sheet2!G:I,3,0)</f>
        <v>High Level Procedure Exit</v>
      </c>
    </row>
    <row r="86" spans="1:7">
      <c r="A86" t="s">
        <v>740</v>
      </c>
      <c r="B86" s="5" t="s">
        <v>904</v>
      </c>
      <c r="C86" s="5" t="s">
        <v>1083</v>
      </c>
      <c r="D86" s="5" t="s">
        <v>1084</v>
      </c>
      <c r="E86" s="6" t="s">
        <v>905</v>
      </c>
      <c r="F86" s="6" t="s">
        <v>906</v>
      </c>
      <c r="G86" s="7" t="str">
        <f>VLOOKUP(E86,Sheet2!G:I,3,0)</f>
        <v>Return from subprocedure</v>
      </c>
    </row>
    <row r="87" spans="1:7">
      <c r="A87" t="s">
        <v>741</v>
      </c>
      <c r="B87" s="5" t="s">
        <v>907</v>
      </c>
      <c r="C87" s="5" t="s">
        <v>1083</v>
      </c>
      <c r="D87" s="5" t="s">
        <v>1084</v>
      </c>
      <c r="E87" s="6" t="s">
        <v>908</v>
      </c>
      <c r="F87" s="6" t="s">
        <v>909</v>
      </c>
      <c r="G87" s="7" t="str">
        <f>VLOOKUP(E87,Sheet2!G:I,3,0)</f>
        <v>Call to Interrupt Procedure</v>
      </c>
    </row>
    <row r="88" spans="1:7">
      <c r="A88" t="s">
        <v>742</v>
      </c>
      <c r="B88" s="5" t="s">
        <v>910</v>
      </c>
      <c r="C88" s="5" t="s">
        <v>1083</v>
      </c>
      <c r="D88" s="5" t="s">
        <v>1084</v>
      </c>
      <c r="E88" s="6" t="s">
        <v>911</v>
      </c>
      <c r="F88" s="6" t="s">
        <v>912</v>
      </c>
      <c r="G88" s="7" t="str">
        <f>VLOOKUP(E88,Sheet2!G:I,3,0)</f>
        <v>Interrupt on Overflow</v>
      </c>
    </row>
    <row r="89" spans="1:7">
      <c r="A89" t="s">
        <v>743</v>
      </c>
      <c r="B89" s="5" t="s">
        <v>913</v>
      </c>
      <c r="C89" s="5" t="s">
        <v>1083</v>
      </c>
      <c r="D89" s="5" t="s">
        <v>1084</v>
      </c>
      <c r="E89" s="6" t="s">
        <v>914</v>
      </c>
      <c r="F89" s="6" t="s">
        <v>915</v>
      </c>
      <c r="G89" s="7" t="str">
        <f>VLOOKUP(E89,Sheet2!G:I,3,0)</f>
        <v>Return from Interrupt</v>
      </c>
    </row>
    <row r="90" spans="1:7">
      <c r="A90" t="s">
        <v>744</v>
      </c>
      <c r="B90" s="5" t="s">
        <v>916</v>
      </c>
      <c r="C90" s="5" t="s">
        <v>1083</v>
      </c>
      <c r="D90" s="5" t="s">
        <v>1084</v>
      </c>
      <c r="E90" s="6" t="s">
        <v>917</v>
      </c>
      <c r="F90" s="6" t="s">
        <v>918</v>
      </c>
      <c r="G90" s="7" t="str">
        <f>VLOOKUP(E90,Sheet2!G:I,3,0)</f>
        <v>Set AL on Carry</v>
      </c>
    </row>
    <row r="91" spans="1:7">
      <c r="A91" t="s">
        <v>745</v>
      </c>
      <c r="B91" s="5" t="s">
        <v>919</v>
      </c>
      <c r="C91" s="5" t="s">
        <v>1083</v>
      </c>
      <c r="D91" s="5" t="s">
        <v>1084</v>
      </c>
      <c r="E91" s="6" t="s">
        <v>920</v>
      </c>
      <c r="F91" s="6" t="s">
        <v>921</v>
      </c>
      <c r="G91" s="7" t="str">
        <f>VLOOKUP(E91,Sheet2!G:I,3,0)</f>
        <v>Translate</v>
      </c>
    </row>
    <row r="92" spans="1:7">
      <c r="A92" t="s">
        <v>748</v>
      </c>
      <c r="B92" s="5" t="s">
        <v>926</v>
      </c>
      <c r="C92" s="5" t="s">
        <v>1083</v>
      </c>
      <c r="D92" s="5" t="s">
        <v>1084</v>
      </c>
      <c r="E92" s="5" t="s">
        <v>927</v>
      </c>
      <c r="F92" s="5" t="s">
        <v>928</v>
      </c>
      <c r="G92" t="e">
        <f>VLOOKUP(E92,Sheet2!G:I,3,0)</f>
        <v>#N/A</v>
      </c>
    </row>
    <row r="93" spans="1:7">
      <c r="A93" t="s">
        <v>749</v>
      </c>
      <c r="B93" s="5" t="s">
        <v>929</v>
      </c>
      <c r="C93" s="5" t="s">
        <v>1083</v>
      </c>
      <c r="D93" s="5" t="s">
        <v>1084</v>
      </c>
      <c r="E93" s="5" t="s">
        <v>930</v>
      </c>
      <c r="F93" s="5" t="s">
        <v>931</v>
      </c>
      <c r="G93" t="e">
        <f>VLOOKUP(E93,Sheet2!G:I,3,0)</f>
        <v>#N/A</v>
      </c>
    </row>
    <row r="94" spans="1:7">
      <c r="A94" t="s">
        <v>750</v>
      </c>
      <c r="B94" s="5" t="s">
        <v>932</v>
      </c>
      <c r="C94" s="5" t="s">
        <v>1083</v>
      </c>
      <c r="D94" s="5" t="s">
        <v>1084</v>
      </c>
      <c r="E94" s="5" t="s">
        <v>933</v>
      </c>
      <c r="F94" s="5" t="s">
        <v>934</v>
      </c>
      <c r="G94" t="e">
        <f>VLOOKUP(E94,Sheet2!G:I,3,0)</f>
        <v>#N/A</v>
      </c>
    </row>
    <row r="95" spans="1:7">
      <c r="A95" t="s">
        <v>751</v>
      </c>
      <c r="B95" s="5" t="s">
        <v>935</v>
      </c>
      <c r="C95" s="5" t="s">
        <v>1083</v>
      </c>
      <c r="D95" s="5" t="s">
        <v>1084</v>
      </c>
      <c r="E95" s="5" t="s">
        <v>936</v>
      </c>
      <c r="F95" s="5" t="s">
        <v>937</v>
      </c>
      <c r="G95" t="e">
        <f>VLOOKUP(E95,Sheet2!G:I,3,0)</f>
        <v>#N/A</v>
      </c>
    </row>
    <row r="96" spans="1:7">
      <c r="A96" t="s">
        <v>752</v>
      </c>
      <c r="B96" s="5" t="s">
        <v>938</v>
      </c>
      <c r="C96" s="5" t="s">
        <v>1083</v>
      </c>
      <c r="D96" s="5" t="s">
        <v>1084</v>
      </c>
      <c r="E96" s="6" t="s">
        <v>939</v>
      </c>
      <c r="F96" s="6" t="s">
        <v>940</v>
      </c>
      <c r="G96" s="7" t="str">
        <f>VLOOKUP(E96,Sheet2!G:I,3,0)</f>
        <v>Assert Lock# Signal Prefix</v>
      </c>
    </row>
    <row r="97" spans="1:7">
      <c r="A97" t="s">
        <v>753</v>
      </c>
      <c r="B97" s="5" t="s">
        <v>941</v>
      </c>
      <c r="C97" s="5" t="s">
        <v>1083</v>
      </c>
      <c r="D97" s="5" t="s">
        <v>1084</v>
      </c>
      <c r="E97" s="5" t="s">
        <v>942</v>
      </c>
      <c r="F97" s="5" t="s">
        <v>943</v>
      </c>
      <c r="G97" t="e">
        <f>VLOOKUP(E97,Sheet2!G:I,3,0)</f>
        <v>#N/A</v>
      </c>
    </row>
    <row r="98" spans="1:7">
      <c r="A98" t="s">
        <v>754</v>
      </c>
      <c r="B98" s="5" t="s">
        <v>944</v>
      </c>
      <c r="C98" s="5" t="s">
        <v>1083</v>
      </c>
      <c r="D98" s="5" t="s">
        <v>1084</v>
      </c>
      <c r="E98" s="6" t="s">
        <v>945</v>
      </c>
      <c r="F98" s="6" t="s">
        <v>946</v>
      </c>
      <c r="G98" s="7" t="str">
        <f>VLOOKUP(E98,Sheet2!G:I,3,0)</f>
        <v>Repeat while Not Equal</v>
      </c>
    </row>
    <row r="99" spans="1:7">
      <c r="A99" t="s">
        <v>755</v>
      </c>
      <c r="B99" s="5" t="s">
        <v>947</v>
      </c>
      <c r="C99" s="5" t="s">
        <v>1083</v>
      </c>
      <c r="D99" s="5" t="s">
        <v>1084</v>
      </c>
      <c r="E99" s="6" t="s">
        <v>948</v>
      </c>
      <c r="F99" s="6" t="s">
        <v>949</v>
      </c>
      <c r="G99" s="7" t="str">
        <f>VLOOKUP(E99,Sheet2!G:I,3,0)</f>
        <v>Repeat Following String Operation</v>
      </c>
    </row>
    <row r="100" spans="1:7">
      <c r="A100" t="s">
        <v>756</v>
      </c>
      <c r="B100" s="5" t="s">
        <v>950</v>
      </c>
      <c r="C100" s="5" t="s">
        <v>1083</v>
      </c>
      <c r="D100" s="5" t="s">
        <v>1084</v>
      </c>
      <c r="E100" s="6" t="s">
        <v>951</v>
      </c>
      <c r="F100" s="6" t="s">
        <v>952</v>
      </c>
      <c r="G100" s="7" t="str">
        <f>VLOOKUP(E100,Sheet2!G:I,3,0)</f>
        <v>Halt</v>
      </c>
    </row>
    <row r="101" spans="1:7">
      <c r="A101" t="s">
        <v>757</v>
      </c>
      <c r="B101" s="5" t="s">
        <v>953</v>
      </c>
      <c r="C101" s="5" t="s">
        <v>1083</v>
      </c>
      <c r="D101" s="5" t="s">
        <v>1084</v>
      </c>
      <c r="E101" s="6" t="s">
        <v>954</v>
      </c>
      <c r="F101" s="6" t="s">
        <v>955</v>
      </c>
      <c r="G101" s="7" t="str">
        <f>VLOOKUP(E101,Sheet2!G:I,3,0)</f>
        <v>Complementer Carry Flag (CF)</v>
      </c>
    </row>
    <row r="102" spans="1:7">
      <c r="A102" t="s">
        <v>758</v>
      </c>
      <c r="B102" s="5" t="s">
        <v>956</v>
      </c>
      <c r="C102" s="5" t="s">
        <v>1083</v>
      </c>
      <c r="D102" s="5" t="s">
        <v>1084</v>
      </c>
      <c r="E102" s="6" t="s">
        <v>957</v>
      </c>
      <c r="F102" s="6" t="s">
        <v>958</v>
      </c>
      <c r="G102" s="7" t="str">
        <f>VLOOKUP(E102,Sheet2!G:I,3,0)</f>
        <v>Clear Carry Flag (CF)</v>
      </c>
    </row>
    <row r="103" spans="1:7">
      <c r="A103" t="s">
        <v>759</v>
      </c>
      <c r="B103" s="5" t="s">
        <v>959</v>
      </c>
      <c r="C103" s="5" t="s">
        <v>1083</v>
      </c>
      <c r="D103" s="5" t="s">
        <v>1084</v>
      </c>
      <c r="E103" s="6" t="s">
        <v>960</v>
      </c>
      <c r="F103" s="6" t="s">
        <v>961</v>
      </c>
      <c r="G103" s="7" t="str">
        <f>VLOOKUP(E103,Sheet2!G:I,3,0)</f>
        <v>Set Carry Flag(CF)</v>
      </c>
    </row>
    <row r="104" spans="1:7">
      <c r="A104" t="s">
        <v>760</v>
      </c>
      <c r="B104" s="5" t="s">
        <v>962</v>
      </c>
      <c r="C104" s="5" t="s">
        <v>1083</v>
      </c>
      <c r="D104" s="5" t="s">
        <v>1084</v>
      </c>
      <c r="E104" s="6" t="s">
        <v>963</v>
      </c>
      <c r="F104" s="6" t="s">
        <v>964</v>
      </c>
      <c r="G104" s="7" t="str">
        <f>VLOOKUP(E104,Sheet2!G:I,3,0)</f>
        <v>Clear Interrupt Flag (IF)</v>
      </c>
    </row>
    <row r="105" spans="1:7">
      <c r="A105" t="s">
        <v>761</v>
      </c>
      <c r="B105" s="5" t="s">
        <v>965</v>
      </c>
      <c r="C105" s="5" t="s">
        <v>1083</v>
      </c>
      <c r="D105" s="5" t="s">
        <v>1084</v>
      </c>
      <c r="E105" s="6" t="s">
        <v>966</v>
      </c>
      <c r="F105" s="6" t="s">
        <v>967</v>
      </c>
      <c r="G105" s="7" t="str">
        <f>VLOOKUP(E105,Sheet2!G:I,3,0)</f>
        <v>Set Interrupt Flag(IF)</v>
      </c>
    </row>
    <row r="106" spans="1:7">
      <c r="A106" t="s">
        <v>762</v>
      </c>
      <c r="B106" s="5" t="s">
        <v>968</v>
      </c>
      <c r="C106" s="5" t="s">
        <v>1083</v>
      </c>
      <c r="D106" s="5" t="s">
        <v>1084</v>
      </c>
      <c r="E106" s="6" t="s">
        <v>969</v>
      </c>
      <c r="F106" s="6" t="s">
        <v>970</v>
      </c>
      <c r="G106" s="7" t="str">
        <f>VLOOKUP(E106,Sheet2!G:I,3,0)</f>
        <v>Clear Direction Flag (DF)</v>
      </c>
    </row>
    <row r="107" spans="1:7">
      <c r="A107" t="s">
        <v>763</v>
      </c>
      <c r="B107" s="5" t="s">
        <v>971</v>
      </c>
      <c r="C107" s="5" t="s">
        <v>1083</v>
      </c>
      <c r="D107" s="5" t="s">
        <v>1084</v>
      </c>
      <c r="E107" s="6" t="s">
        <v>972</v>
      </c>
      <c r="F107" s="6" t="s">
        <v>973</v>
      </c>
      <c r="G107" s="7" t="str">
        <f>VLOOKUP(E107,Sheet2!G:I,3,0)</f>
        <v>Set Direction Flag(DF)</v>
      </c>
    </row>
  </sheetData>
  <autoFilter ref="A1:G1"/>
  <sortState ref="A3:G107">
    <sortCondition ref="E2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B17" sqref="B2:B17"/>
    </sheetView>
  </sheetViews>
  <sheetFormatPr defaultRowHeight="13.5"/>
  <cols>
    <col min="1" max="1" width="6.5" bestFit="1" customWidth="1"/>
    <col min="2" max="2" width="10.625" bestFit="1" customWidth="1"/>
    <col min="3" max="3" width="32.625" bestFit="1" customWidth="1"/>
    <col min="4" max="4" width="11.5" bestFit="1" customWidth="1"/>
  </cols>
  <sheetData>
    <row r="1" spans="1:4">
      <c r="A1" s="15" t="s">
        <v>1136</v>
      </c>
      <c r="B1" s="15" t="s">
        <v>36</v>
      </c>
      <c r="C1" s="15" t="s">
        <v>1137</v>
      </c>
      <c r="D1" s="15" t="s">
        <v>1138</v>
      </c>
    </row>
    <row r="2" spans="1:4">
      <c r="A2" s="15" t="s">
        <v>1187</v>
      </c>
      <c r="B2" s="15" t="s">
        <v>1139</v>
      </c>
      <c r="C2" s="15" t="s">
        <v>1140</v>
      </c>
      <c r="D2" s="15" t="s">
        <v>1141</v>
      </c>
    </row>
    <row r="3" spans="1:4">
      <c r="A3" s="15" t="s">
        <v>1188</v>
      </c>
      <c r="B3" s="15" t="s">
        <v>1142</v>
      </c>
      <c r="C3" s="15" t="s">
        <v>1143</v>
      </c>
      <c r="D3" s="15" t="s">
        <v>1144</v>
      </c>
    </row>
    <row r="4" spans="1:4">
      <c r="A4" s="15" t="s">
        <v>1189</v>
      </c>
      <c r="B4" s="15" t="s">
        <v>1145</v>
      </c>
      <c r="C4" s="15" t="s">
        <v>1146</v>
      </c>
      <c r="D4" s="15" t="s">
        <v>1147</v>
      </c>
    </row>
    <row r="5" spans="1:4">
      <c r="A5" s="15" t="s">
        <v>1190</v>
      </c>
      <c r="B5" s="15" t="s">
        <v>1148</v>
      </c>
      <c r="C5" s="15" t="s">
        <v>1149</v>
      </c>
      <c r="D5" s="15" t="s">
        <v>1150</v>
      </c>
    </row>
    <row r="6" spans="1:4">
      <c r="A6" s="15" t="s">
        <v>1191</v>
      </c>
      <c r="B6" s="15" t="s">
        <v>1151</v>
      </c>
      <c r="C6" s="15" t="s">
        <v>1152</v>
      </c>
      <c r="D6" s="15" t="s">
        <v>1153</v>
      </c>
    </row>
    <row r="7" spans="1:4">
      <c r="A7" s="15" t="s">
        <v>1192</v>
      </c>
      <c r="B7" s="15" t="s">
        <v>1154</v>
      </c>
      <c r="C7" s="15" t="s">
        <v>1155</v>
      </c>
      <c r="D7" s="15" t="s">
        <v>1156</v>
      </c>
    </row>
    <row r="8" spans="1:4">
      <c r="A8" s="15" t="s">
        <v>1193</v>
      </c>
      <c r="B8" s="15" t="s">
        <v>1157</v>
      </c>
      <c r="C8" s="15" t="s">
        <v>1158</v>
      </c>
      <c r="D8" s="15" t="s">
        <v>1159</v>
      </c>
    </row>
    <row r="9" spans="1:4">
      <c r="A9" s="15" t="s">
        <v>1194</v>
      </c>
      <c r="B9" s="15" t="s">
        <v>1160</v>
      </c>
      <c r="C9" s="15" t="s">
        <v>1161</v>
      </c>
      <c r="D9" s="15" t="s">
        <v>1162</v>
      </c>
    </row>
    <row r="10" spans="1:4">
      <c r="A10" s="15" t="s">
        <v>1195</v>
      </c>
      <c r="B10" s="15" t="s">
        <v>1163</v>
      </c>
      <c r="C10" s="15" t="s">
        <v>1164</v>
      </c>
      <c r="D10" s="15" t="s">
        <v>1165</v>
      </c>
    </row>
    <row r="11" spans="1:4">
      <c r="A11" s="15" t="s">
        <v>1196</v>
      </c>
      <c r="B11" s="15" t="s">
        <v>1166</v>
      </c>
      <c r="C11" s="15" t="s">
        <v>1167</v>
      </c>
      <c r="D11" s="15" t="s">
        <v>1168</v>
      </c>
    </row>
    <row r="12" spans="1:4">
      <c r="A12" s="15" t="s">
        <v>1197</v>
      </c>
      <c r="B12" s="15" t="s">
        <v>1169</v>
      </c>
      <c r="C12" s="15" t="s">
        <v>1170</v>
      </c>
      <c r="D12" s="15" t="s">
        <v>1171</v>
      </c>
    </row>
    <row r="13" spans="1:4">
      <c r="A13" s="15" t="s">
        <v>1198</v>
      </c>
      <c r="B13" s="15" t="s">
        <v>1172</v>
      </c>
      <c r="C13" s="15" t="s">
        <v>1173</v>
      </c>
      <c r="D13" s="15" t="s">
        <v>1174</v>
      </c>
    </row>
    <row r="14" spans="1:4">
      <c r="A14" s="15" t="s">
        <v>1199</v>
      </c>
      <c r="B14" s="15" t="s">
        <v>1175</v>
      </c>
      <c r="C14" s="15" t="s">
        <v>1176</v>
      </c>
      <c r="D14" s="15" t="s">
        <v>1177</v>
      </c>
    </row>
    <row r="15" spans="1:4">
      <c r="A15" s="15" t="s">
        <v>1200</v>
      </c>
      <c r="B15" s="15" t="s">
        <v>1178</v>
      </c>
      <c r="C15" s="15" t="s">
        <v>1179</v>
      </c>
      <c r="D15" s="15" t="s">
        <v>1180</v>
      </c>
    </row>
    <row r="16" spans="1:4">
      <c r="A16" s="15" t="s">
        <v>1201</v>
      </c>
      <c r="B16" s="15" t="s">
        <v>1181</v>
      </c>
      <c r="C16" s="15" t="s">
        <v>1182</v>
      </c>
      <c r="D16" s="15" t="s">
        <v>1183</v>
      </c>
    </row>
    <row r="17" spans="1:4">
      <c r="A17" s="15" t="s">
        <v>1202</v>
      </c>
      <c r="B17" s="15" t="s">
        <v>1184</v>
      </c>
      <c r="C17" s="15" t="s">
        <v>1185</v>
      </c>
      <c r="D17" s="15" t="s">
        <v>1186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2016-11-07T03:48:21Z</dcterms:created>
  <dcterms:modified xsi:type="dcterms:W3CDTF">2016-11-07T23:09:20Z</dcterms:modified>
</cp:coreProperties>
</file>