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0muy0j7txi\Documents\00_STUDIES\00_ETHZ\4_Semester\01_master_project\04_Data_Analysis\experiment_3\"/>
    </mc:Choice>
  </mc:AlternateContent>
  <xr:revisionPtr revIDLastSave="0" documentId="13_ncr:1_{DA5002F0-146B-44C8-B832-4AC8B70205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O11" i="1"/>
  <c r="O7" i="1"/>
  <c r="O8" i="1"/>
  <c r="O9" i="1"/>
  <c r="O10" i="1"/>
  <c r="O12" i="1"/>
  <c r="O13" i="1"/>
  <c r="O14" i="1"/>
  <c r="O15" i="1"/>
  <c r="O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7" i="1"/>
  <c r="H18" i="1" l="1"/>
  <c r="H19" i="1"/>
  <c r="H17" i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7" i="1"/>
  <c r="P27" i="1" s="1"/>
  <c r="O28" i="1"/>
  <c r="P28" i="1" s="1"/>
  <c r="O29" i="1"/>
  <c r="P29" i="1" s="1"/>
  <c r="O30" i="1"/>
  <c r="P30" i="1" s="1"/>
  <c r="O31" i="1"/>
  <c r="P31" i="1" s="1"/>
  <c r="O17" i="1"/>
  <c r="P17" i="1" s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2" i="1"/>
  <c r="K2" i="1" s="1"/>
  <c r="H22" i="1" l="1"/>
  <c r="H21" i="1"/>
  <c r="N21" i="1" s="1"/>
  <c r="H20" i="1"/>
  <c r="H24" i="1"/>
  <c r="H25" i="1"/>
  <c r="N25" i="1" s="1"/>
  <c r="H23" i="1"/>
  <c r="H27" i="1"/>
  <c r="H28" i="1"/>
  <c r="H26" i="1"/>
  <c r="H30" i="1"/>
  <c r="H31" i="1"/>
  <c r="H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L25" i="1" l="1"/>
  <c r="L21" i="1"/>
  <c r="L18" i="1"/>
  <c r="N18" i="1"/>
  <c r="L10" i="1"/>
  <c r="N10" i="1"/>
  <c r="L28" i="1"/>
  <c r="N28" i="1"/>
  <c r="L24" i="1"/>
  <c r="N24" i="1"/>
  <c r="L17" i="1"/>
  <c r="N17" i="1"/>
  <c r="L13" i="1"/>
  <c r="N13" i="1"/>
  <c r="L9" i="1"/>
  <c r="M9" i="1" s="1"/>
  <c r="N9" i="1"/>
  <c r="L5" i="1"/>
  <c r="N5" i="1"/>
  <c r="L31" i="1"/>
  <c r="M31" i="1" s="1"/>
  <c r="N31" i="1"/>
  <c r="L27" i="1"/>
  <c r="M27" i="1" s="1"/>
  <c r="N27" i="1"/>
  <c r="L20" i="1"/>
  <c r="N20" i="1"/>
  <c r="L2" i="1"/>
  <c r="N2" i="1"/>
  <c r="L14" i="1"/>
  <c r="N14" i="1"/>
  <c r="L29" i="1"/>
  <c r="M29" i="1" s="1"/>
  <c r="N29" i="1"/>
  <c r="L16" i="1"/>
  <c r="M16" i="1" s="1"/>
  <c r="N16" i="1"/>
  <c r="L12" i="1"/>
  <c r="N12" i="1"/>
  <c r="L8" i="1"/>
  <c r="M8" i="1" s="1"/>
  <c r="N8" i="1"/>
  <c r="L4" i="1"/>
  <c r="N4" i="1"/>
  <c r="L30" i="1"/>
  <c r="M30" i="1" s="1"/>
  <c r="N30" i="1"/>
  <c r="L23" i="1"/>
  <c r="N23" i="1"/>
  <c r="L6" i="1"/>
  <c r="M6" i="1" s="1"/>
  <c r="N6" i="1"/>
  <c r="L19" i="1"/>
  <c r="N19" i="1"/>
  <c r="L15" i="1"/>
  <c r="N15" i="1"/>
  <c r="L11" i="1"/>
  <c r="N11" i="1"/>
  <c r="L7" i="1"/>
  <c r="N7" i="1"/>
  <c r="L3" i="1"/>
  <c r="N3" i="1"/>
  <c r="L26" i="1"/>
  <c r="N26" i="1"/>
  <c r="L22" i="1"/>
  <c r="N22" i="1"/>
</calcChain>
</file>

<file path=xl/sharedStrings.xml><?xml version="1.0" encoding="utf-8"?>
<sst xmlns="http://schemas.openxmlformats.org/spreadsheetml/2006/main" count="47" uniqueCount="46">
  <si>
    <t>tube</t>
  </si>
  <si>
    <t>cell0 (#/mL)</t>
  </si>
  <si>
    <t>cell2 (#/mL)</t>
  </si>
  <si>
    <t>cell5 (#/mL)</t>
  </si>
  <si>
    <t>cell7 (#/mL)</t>
  </si>
  <si>
    <t>toc0 (ug/mL)</t>
  </si>
  <si>
    <t>delta TCC (#/mL)</t>
  </si>
  <si>
    <t>delta TOC (ug/mL)</t>
  </si>
  <si>
    <t>Y (#/ug)</t>
  </si>
  <si>
    <t>aM2</t>
  </si>
  <si>
    <t>bM2</t>
  </si>
  <si>
    <t>cM2</t>
  </si>
  <si>
    <t>aM3</t>
  </si>
  <si>
    <t>bM3</t>
  </si>
  <si>
    <t>cM3</t>
  </si>
  <si>
    <t>aM3x</t>
  </si>
  <si>
    <t>bM3x</t>
  </si>
  <si>
    <t>cM3x</t>
  </si>
  <si>
    <t>aM23</t>
  </si>
  <si>
    <t>bM23</t>
  </si>
  <si>
    <t>cM23</t>
  </si>
  <si>
    <t>aM32</t>
  </si>
  <si>
    <t>bM32</t>
  </si>
  <si>
    <t>cM32</t>
  </si>
  <si>
    <t>aH</t>
  </si>
  <si>
    <t>bH</t>
  </si>
  <si>
    <t>cH</t>
  </si>
  <si>
    <t>aH0</t>
  </si>
  <si>
    <t>bH0</t>
  </si>
  <si>
    <t>cH0</t>
  </si>
  <si>
    <t>aH1</t>
  </si>
  <si>
    <t>bH1</t>
  </si>
  <si>
    <t>cH1</t>
  </si>
  <si>
    <t>aH5</t>
  </si>
  <si>
    <t>bH5</t>
  </si>
  <si>
    <t>cH5</t>
  </si>
  <si>
    <t>aH10</t>
  </si>
  <si>
    <t>bH10</t>
  </si>
  <si>
    <t>cH10</t>
  </si>
  <si>
    <t>toc7 (ug/mL)</t>
  </si>
  <si>
    <t>acetate (ug/mL)</t>
  </si>
  <si>
    <t>end TCC (#/mL)</t>
  </si>
  <si>
    <t>init RC (ug-TOC/cell)</t>
  </si>
  <si>
    <t>end R/C</t>
  </si>
  <si>
    <t>g/cell</t>
  </si>
  <si>
    <t>init R/C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</si>
</sst>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9" fontId="1" fillId="0" borderId="1">
      <alignment horizontal="center" vertical="top"/>
    </xf>
  </cellStyleXfs>
  <cellXfs count="21">
    <xf numFmtId="0" fontId="0" fillId="0" borderId="0" xfId="0"/>
    <xf numFmtId="0" fontId="0" fillId="0" borderId="0" xfId="0" applyFill="1"/>
    <xf numFmtId="0" fontId="0" fillId="0" borderId="2" xfId="0" applyFill="1" applyBorder="1"/>
    <xf numFmtId="0" fontId="0" fillId="0" borderId="4" xfId="0" applyNumberFormat="1" applyFill="1" applyBorder="1"/>
    <xf numFmtId="0" fontId="0" fillId="0" borderId="5" xfId="0" applyFill="1" applyBorder="1"/>
    <xf numFmtId="0" fontId="0" fillId="0" borderId="6" xfId="0" applyNumberFormat="1" applyFill="1" applyBorder="1"/>
    <xf numFmtId="0" fontId="0" fillId="0" borderId="7" xfId="0" applyFill="1" applyBorder="1"/>
    <xf numFmtId="0" fontId="0" fillId="0" borderId="9" xfId="0" applyNumberFormat="1" applyFill="1" applyBorder="1"/>
    <xf numFmtId="0" fontId="0" fillId="0" borderId="10" xfId="0" applyNumberFormat="1" applyFill="1" applyBorder="1"/>
    <xf numFmtId="0" fontId="0" fillId="0" borderId="10" xfId="0" applyNumberFormat="1" applyBorder="1"/>
    <xf numFmtId="0" fontId="0" fillId="0" borderId="11" xfId="0" applyNumberFormat="1" applyFill="1" applyBorder="1"/>
    <xf numFmtId="0" fontId="0" fillId="0" borderId="11" xfId="0" applyNumberFormat="1" applyBorder="1"/>
    <xf numFmtId="0" fontId="0" fillId="0" borderId="12" xfId="0" applyNumberFormat="1" applyFill="1" applyBorder="1"/>
    <xf numFmtId="0" fontId="0" fillId="0" borderId="12" xfId="0" applyNumberFormat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0" fillId="0" borderId="5" xfId="0" applyNumberFormat="1" applyFill="1" applyBorder="1"/>
    <xf numFmtId="0" fontId="0" fillId="0" borderId="0" xfId="0" applyNumberFormat="1" applyFill="1" applyBorder="1"/>
    <xf numFmtId="0" fontId="0" fillId="0" borderId="7" xfId="0" applyNumberFormat="1" applyFill="1" applyBorder="1"/>
    <xf numFmtId="0" fontId="0" fillId="0" borderId="8" xfId="0" applyNumberFormat="1" applyFill="1" applyBorder="1"/>
    <xf numFmtId="11" fontId="0" fillId="0" borderId="0" xfId="0" applyNumberFormat="1"/>
  </cellXfs>
  <cellStyles count="2">
    <cellStyle name="fmtMidLeft" xfId="1" xr:uid="{1DBE93C7-EA4C-4299-A267-BDC71440BC7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7" workbookViewId="0">
      <selection activeCell="G39" sqref="G39"/>
    </sheetView>
  </sheetViews>
  <sheetFormatPr defaultRowHeight="14.4" x14ac:dyDescent="0.3"/>
  <cols>
    <col min="1" max="1" width="8.88671875" style="1"/>
    <col min="2" max="5" width="10.5546875" bestFit="1" customWidth="1"/>
    <col min="6" max="6" width="11.33203125" bestFit="1" customWidth="1"/>
    <col min="7" max="7" width="14" bestFit="1" customWidth="1"/>
    <col min="8" max="9" width="11.33203125" bestFit="1" customWidth="1"/>
    <col min="10" max="10" width="14.88671875" customWidth="1"/>
    <col min="11" max="11" width="14.6640625" customWidth="1"/>
    <col min="12" max="12" width="15.77734375" bestFit="1" customWidth="1"/>
    <col min="13" max="13" width="8.6640625" bestFit="1" customWidth="1"/>
    <col min="14" max="14" width="17.21875" bestFit="1" customWidth="1"/>
    <col min="15" max="15" width="12" bestFit="1" customWidth="1"/>
    <col min="17" max="17" width="12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  <c r="H1" s="1" t="s">
        <v>5</v>
      </c>
      <c r="I1" s="1" t="s">
        <v>39</v>
      </c>
      <c r="J1" s="1" t="s">
        <v>6</v>
      </c>
      <c r="K1" s="1" t="s">
        <v>41</v>
      </c>
      <c r="L1" s="1" t="s">
        <v>7</v>
      </c>
      <c r="M1" s="1" t="s">
        <v>8</v>
      </c>
      <c r="N1" s="1" t="s">
        <v>42</v>
      </c>
      <c r="O1" s="1" t="s">
        <v>43</v>
      </c>
    </row>
    <row r="2" spans="1:17" x14ac:dyDescent="0.3">
      <c r="A2" s="1" t="s">
        <v>9</v>
      </c>
      <c r="B2" s="14">
        <v>20220</v>
      </c>
      <c r="C2" s="15">
        <v>203700.00000000003</v>
      </c>
      <c r="D2" s="15">
        <v>922400</v>
      </c>
      <c r="E2" s="3">
        <v>1125400</v>
      </c>
      <c r="F2" s="1">
        <v>5.9</v>
      </c>
      <c r="G2" s="1">
        <v>0</v>
      </c>
      <c r="H2" s="2">
        <f>F2+G2</f>
        <v>5.9</v>
      </c>
      <c r="I2" s="3">
        <v>6.9</v>
      </c>
      <c r="J2" s="8">
        <f>E2-B2</f>
        <v>1105180</v>
      </c>
      <c r="K2" s="8">
        <f>B2+J2</f>
        <v>1125400</v>
      </c>
      <c r="L2" s="1">
        <f>H2-I2</f>
        <v>-1</v>
      </c>
      <c r="M2" s="8">
        <v>0</v>
      </c>
      <c r="N2" s="9">
        <f>H2/B2</f>
        <v>2.9179030662710191E-4</v>
      </c>
    </row>
    <row r="3" spans="1:17" x14ac:dyDescent="0.3">
      <c r="A3" s="1" t="s">
        <v>10</v>
      </c>
      <c r="B3" s="16">
        <v>44830</v>
      </c>
      <c r="C3" s="17">
        <v>360200.00000000006</v>
      </c>
      <c r="D3" s="17">
        <v>1096500</v>
      </c>
      <c r="E3" s="5">
        <v>1357600</v>
      </c>
      <c r="F3" s="1">
        <v>5.9</v>
      </c>
      <c r="G3" s="1">
        <v>0</v>
      </c>
      <c r="H3" s="4">
        <f>F3+G3</f>
        <v>5.9</v>
      </c>
      <c r="I3" s="5">
        <v>6.9</v>
      </c>
      <c r="J3" s="10">
        <f>E3-B3</f>
        <v>1312770</v>
      </c>
      <c r="K3" s="10">
        <f>B3+J3</f>
        <v>1357600</v>
      </c>
      <c r="L3" s="1">
        <f>H3-I3</f>
        <v>-1</v>
      </c>
      <c r="M3" s="10">
        <v>0</v>
      </c>
      <c r="N3" s="11">
        <f>H3/B3</f>
        <v>1.3160829801472229E-4</v>
      </c>
    </row>
    <row r="4" spans="1:17" x14ac:dyDescent="0.3">
      <c r="A4" s="1" t="s">
        <v>11</v>
      </c>
      <c r="B4" s="16">
        <v>45950</v>
      </c>
      <c r="C4" s="17">
        <v>244700</v>
      </c>
      <c r="D4" s="17">
        <v>678000</v>
      </c>
      <c r="E4" s="5">
        <v>818600</v>
      </c>
      <c r="F4" s="1">
        <v>5.9</v>
      </c>
      <c r="G4" s="1">
        <v>0</v>
      </c>
      <c r="H4" s="4">
        <f>F4+G4</f>
        <v>5.9</v>
      </c>
      <c r="I4" s="5">
        <v>6.9</v>
      </c>
      <c r="J4" s="10">
        <f>E4-B4</f>
        <v>772650</v>
      </c>
      <c r="K4" s="10">
        <f>B4+J4</f>
        <v>818600</v>
      </c>
      <c r="L4" s="1">
        <f>H4-I4</f>
        <v>-1</v>
      </c>
      <c r="M4" s="10">
        <v>0</v>
      </c>
      <c r="N4" s="11">
        <f>H4/B4</f>
        <v>1.2840043525571274E-4</v>
      </c>
    </row>
    <row r="5" spans="1:17" x14ac:dyDescent="0.3">
      <c r="A5" s="1" t="s">
        <v>12</v>
      </c>
      <c r="B5" s="16">
        <v>154870</v>
      </c>
      <c r="C5" s="17">
        <v>228299.99999999997</v>
      </c>
      <c r="D5" s="17">
        <v>421400</v>
      </c>
      <c r="E5" s="5">
        <v>826700</v>
      </c>
      <c r="F5" s="1">
        <v>1.6</v>
      </c>
      <c r="G5" s="1">
        <v>0</v>
      </c>
      <c r="H5" s="4">
        <f>F5+G5</f>
        <v>1.6</v>
      </c>
      <c r="I5" s="5">
        <v>1.6</v>
      </c>
      <c r="J5" s="10">
        <f>E5-B5</f>
        <v>671830</v>
      </c>
      <c r="K5" s="10">
        <f>B5+J5</f>
        <v>826700</v>
      </c>
      <c r="L5" s="1">
        <f>H5-I5</f>
        <v>0</v>
      </c>
      <c r="M5" s="10">
        <v>0</v>
      </c>
      <c r="N5" s="11">
        <f>H5/B5</f>
        <v>1.0331245560792923E-5</v>
      </c>
    </row>
    <row r="6" spans="1:17" x14ac:dyDescent="0.3">
      <c r="A6" s="1" t="s">
        <v>13</v>
      </c>
      <c r="B6" s="16">
        <v>117520</v>
      </c>
      <c r="C6" s="17">
        <v>267500</v>
      </c>
      <c r="D6" s="17">
        <v>475799.99999999994</v>
      </c>
      <c r="E6" s="5">
        <v>814400</v>
      </c>
      <c r="F6" s="1">
        <v>1.6</v>
      </c>
      <c r="G6" s="1">
        <v>0</v>
      </c>
      <c r="H6" s="4">
        <f>F6+G6</f>
        <v>1.6</v>
      </c>
      <c r="I6" s="5">
        <v>1.5</v>
      </c>
      <c r="J6" s="10">
        <f>E6-B6</f>
        <v>696880</v>
      </c>
      <c r="K6" s="10">
        <f>B6+J6</f>
        <v>814400</v>
      </c>
      <c r="L6" s="1">
        <f>H6-I6</f>
        <v>0.10000000000000009</v>
      </c>
      <c r="M6" s="10">
        <f>J6/L6</f>
        <v>6968799.9999999935</v>
      </c>
      <c r="N6" s="11">
        <f>H6/B6</f>
        <v>1.3614703880190606E-5</v>
      </c>
    </row>
    <row r="7" spans="1:17" x14ac:dyDescent="0.3">
      <c r="A7" s="1" t="s">
        <v>14</v>
      </c>
      <c r="B7" s="16">
        <v>96970</v>
      </c>
      <c r="C7" s="17">
        <v>250200</v>
      </c>
      <c r="D7" s="17">
        <v>422200</v>
      </c>
      <c r="E7" s="5">
        <v>833900</v>
      </c>
      <c r="F7" s="1">
        <v>1.6</v>
      </c>
      <c r="G7" s="1">
        <v>0</v>
      </c>
      <c r="H7" s="4">
        <f>F7+G7</f>
        <v>1.6</v>
      </c>
      <c r="I7" s="5">
        <v>1.6</v>
      </c>
      <c r="J7" s="10">
        <f>E7-B7</f>
        <v>736930</v>
      </c>
      <c r="K7" s="10">
        <f>B7+J7</f>
        <v>833900</v>
      </c>
      <c r="L7" s="1">
        <f>H7-I7</f>
        <v>0</v>
      </c>
      <c r="M7" s="10">
        <v>0</v>
      </c>
      <c r="N7" s="11">
        <f>H7/B7</f>
        <v>1.6499948437661133E-5</v>
      </c>
      <c r="O7" s="20">
        <f t="shared" ref="O7:O16" si="0">I7/E7</f>
        <v>1.9186952872047011E-6</v>
      </c>
    </row>
    <row r="8" spans="1:17" x14ac:dyDescent="0.3">
      <c r="A8" s="1" t="s">
        <v>15</v>
      </c>
      <c r="B8" s="16">
        <v>20720</v>
      </c>
      <c r="C8" s="17">
        <v>708199.99999999988</v>
      </c>
      <c r="D8" s="17">
        <v>837800</v>
      </c>
      <c r="E8" s="5">
        <v>1330800.0000000002</v>
      </c>
      <c r="F8" s="1">
        <v>1.6</v>
      </c>
      <c r="G8" s="1">
        <v>0.5</v>
      </c>
      <c r="H8" s="4">
        <f>F8+G8</f>
        <v>2.1</v>
      </c>
      <c r="I8" s="5">
        <v>1.7</v>
      </c>
      <c r="J8" s="10">
        <f>E8-B8</f>
        <v>1310080.0000000002</v>
      </c>
      <c r="K8" s="10">
        <f>B8+J8</f>
        <v>1330800.0000000002</v>
      </c>
      <c r="L8" s="1">
        <f>H8-I8</f>
        <v>0.40000000000000013</v>
      </c>
      <c r="M8" s="10">
        <f>J8/L8</f>
        <v>3275199.9999999995</v>
      </c>
      <c r="N8" s="11">
        <f>H8/B8</f>
        <v>1.0135135135135136E-4</v>
      </c>
      <c r="O8" s="20">
        <f t="shared" si="0"/>
        <v>1.2774271115118722E-6</v>
      </c>
    </row>
    <row r="9" spans="1:17" x14ac:dyDescent="0.3">
      <c r="A9" s="1" t="s">
        <v>16</v>
      </c>
      <c r="B9" s="16">
        <v>64390</v>
      </c>
      <c r="C9" s="17">
        <v>733800</v>
      </c>
      <c r="D9" s="17">
        <v>1023700</v>
      </c>
      <c r="E9" s="5">
        <v>1112399.9999999998</v>
      </c>
      <c r="F9" s="1">
        <v>1.6</v>
      </c>
      <c r="G9" s="1">
        <v>0.5</v>
      </c>
      <c r="H9" s="4">
        <f>F9+G9</f>
        <v>2.1</v>
      </c>
      <c r="I9" s="5">
        <v>1.7</v>
      </c>
      <c r="J9" s="10">
        <f>E9-B9</f>
        <v>1048009.9999999998</v>
      </c>
      <c r="K9" s="10">
        <f>B9+J9</f>
        <v>1112399.9999999998</v>
      </c>
      <c r="L9" s="1">
        <f>H9-I9</f>
        <v>0.40000000000000013</v>
      </c>
      <c r="M9" s="10">
        <f>J9/L9</f>
        <v>2620024.9999999986</v>
      </c>
      <c r="N9" s="11">
        <f>H9/B9</f>
        <v>3.2613759900605684E-5</v>
      </c>
      <c r="O9" s="20">
        <f t="shared" si="0"/>
        <v>1.5282272563825965E-6</v>
      </c>
    </row>
    <row r="10" spans="1:17" x14ac:dyDescent="0.3">
      <c r="A10" s="1" t="s">
        <v>17</v>
      </c>
      <c r="B10" s="16">
        <v>35350</v>
      </c>
      <c r="C10" s="17">
        <v>574800</v>
      </c>
      <c r="D10" s="17">
        <v>613699.99999999988</v>
      </c>
      <c r="E10" s="5">
        <v>2418000</v>
      </c>
      <c r="F10" s="1">
        <v>1.6</v>
      </c>
      <c r="G10" s="1">
        <v>0.5</v>
      </c>
      <c r="H10" s="4">
        <f>F10+G10</f>
        <v>2.1</v>
      </c>
      <c r="I10" s="5">
        <v>2.1</v>
      </c>
      <c r="J10" s="10">
        <f>E10-B10</f>
        <v>2382650</v>
      </c>
      <c r="K10" s="10">
        <f>B10+J10</f>
        <v>2418000</v>
      </c>
      <c r="L10" s="1">
        <f>H10-I10</f>
        <v>0</v>
      </c>
      <c r="M10" s="10">
        <v>0</v>
      </c>
      <c r="N10" s="11">
        <f>H10/B10</f>
        <v>5.9405940594059411E-5</v>
      </c>
      <c r="O10" s="20">
        <f t="shared" si="0"/>
        <v>8.6848635235732018E-7</v>
      </c>
    </row>
    <row r="11" spans="1:17" x14ac:dyDescent="0.3">
      <c r="A11" s="1" t="s">
        <v>18</v>
      </c>
      <c r="B11" s="16">
        <v>14850</v>
      </c>
      <c r="C11" s="17">
        <v>400000</v>
      </c>
      <c r="D11" s="17">
        <v>835500</v>
      </c>
      <c r="E11" s="5">
        <v>2729700.0000000005</v>
      </c>
      <c r="F11" s="1">
        <v>5.9</v>
      </c>
      <c r="G11" s="1">
        <v>0</v>
      </c>
      <c r="H11" s="4">
        <f>F11+G11</f>
        <v>5.9</v>
      </c>
      <c r="I11" s="5">
        <v>6.7</v>
      </c>
      <c r="J11" s="10">
        <f>E11-B11</f>
        <v>2714850.0000000005</v>
      </c>
      <c r="K11" s="10">
        <f>B11+J11</f>
        <v>2729700.0000000005</v>
      </c>
      <c r="L11" s="1">
        <f>H11-I11</f>
        <v>-0.79999999999999982</v>
      </c>
      <c r="M11" s="10">
        <v>0</v>
      </c>
      <c r="N11" s="11">
        <f>H11/B11</f>
        <v>3.9730639730639736E-4</v>
      </c>
      <c r="O11" s="20">
        <f>I11/E11</f>
        <v>2.4544821775286659E-6</v>
      </c>
    </row>
    <row r="12" spans="1:17" x14ac:dyDescent="0.3">
      <c r="A12" s="1" t="s">
        <v>19</v>
      </c>
      <c r="B12" s="16">
        <v>11780</v>
      </c>
      <c r="C12" s="17">
        <v>500400</v>
      </c>
      <c r="D12" s="17">
        <v>1138300</v>
      </c>
      <c r="E12" s="5">
        <v>3800</v>
      </c>
      <c r="F12" s="1">
        <v>5.9</v>
      </c>
      <c r="G12" s="1">
        <v>0</v>
      </c>
      <c r="H12" s="4">
        <f>F12+G12</f>
        <v>5.9</v>
      </c>
      <c r="I12" s="5">
        <v>6.9</v>
      </c>
      <c r="J12" s="10">
        <f>E12-B12</f>
        <v>-7980</v>
      </c>
      <c r="K12" s="10">
        <f>B12+J12</f>
        <v>3800</v>
      </c>
      <c r="L12" s="1">
        <f>H12-I12</f>
        <v>-1</v>
      </c>
      <c r="M12" s="10">
        <v>0</v>
      </c>
      <c r="N12" s="11">
        <f>H12/B12</f>
        <v>5.0084889643463499E-4</v>
      </c>
      <c r="O12" s="20">
        <f t="shared" si="0"/>
        <v>1.8157894736842107E-3</v>
      </c>
    </row>
    <row r="13" spans="1:17" x14ac:dyDescent="0.3">
      <c r="A13" s="1" t="s">
        <v>20</v>
      </c>
      <c r="B13" s="16">
        <v>4920</v>
      </c>
      <c r="C13" s="17">
        <v>417700.00000000006</v>
      </c>
      <c r="D13" s="17">
        <v>1364000</v>
      </c>
      <c r="E13" s="5">
        <v>1703199.9999999998</v>
      </c>
      <c r="F13" s="1">
        <v>5.9</v>
      </c>
      <c r="G13" s="1">
        <v>0</v>
      </c>
      <c r="H13" s="4">
        <f>F13+G13</f>
        <v>5.9</v>
      </c>
      <c r="I13" s="5">
        <v>6.8</v>
      </c>
      <c r="J13" s="10">
        <f>E13-B13</f>
        <v>1698279.9999999998</v>
      </c>
      <c r="K13" s="10">
        <f>B13+J13</f>
        <v>1703199.9999999998</v>
      </c>
      <c r="L13" s="1">
        <f>H13-I13</f>
        <v>-0.89999999999999947</v>
      </c>
      <c r="M13" s="10">
        <v>0</v>
      </c>
      <c r="N13" s="11">
        <f>H13/B13</f>
        <v>1.1991869918699188E-3</v>
      </c>
      <c r="O13" s="20">
        <f t="shared" si="0"/>
        <v>3.9924847346171916E-6</v>
      </c>
    </row>
    <row r="14" spans="1:17" x14ac:dyDescent="0.3">
      <c r="A14" s="1" t="s">
        <v>21</v>
      </c>
      <c r="B14" s="16">
        <v>69530</v>
      </c>
      <c r="C14" s="17">
        <v>254400</v>
      </c>
      <c r="D14" s="17">
        <v>636500</v>
      </c>
      <c r="E14" s="5">
        <v>788199.99999999988</v>
      </c>
      <c r="F14" s="1">
        <v>1.6</v>
      </c>
      <c r="G14" s="1">
        <v>0</v>
      </c>
      <c r="H14" s="4">
        <f>F14+G14</f>
        <v>1.6</v>
      </c>
      <c r="I14" s="5">
        <v>1.9</v>
      </c>
      <c r="J14" s="10">
        <f>E14-B14</f>
        <v>718669.99999999988</v>
      </c>
      <c r="K14" s="10">
        <f>B14+J14</f>
        <v>788199.99999999988</v>
      </c>
      <c r="L14" s="1">
        <f>H14-I14</f>
        <v>-0.29999999999999982</v>
      </c>
      <c r="M14" s="10">
        <v>0</v>
      </c>
      <c r="N14" s="11">
        <f>H14/B14</f>
        <v>2.3011649647634116E-5</v>
      </c>
      <c r="O14" s="20">
        <f t="shared" si="0"/>
        <v>2.4105556965237252E-6</v>
      </c>
    </row>
    <row r="15" spans="1:17" x14ac:dyDescent="0.3">
      <c r="A15" s="1" t="s">
        <v>22</v>
      </c>
      <c r="B15" s="16">
        <v>15100</v>
      </c>
      <c r="C15" s="17">
        <v>116000</v>
      </c>
      <c r="D15" s="17">
        <v>461500</v>
      </c>
      <c r="E15" s="5">
        <v>701300</v>
      </c>
      <c r="F15" s="1">
        <v>1.6</v>
      </c>
      <c r="G15" s="1">
        <v>0</v>
      </c>
      <c r="H15" s="4">
        <f>F15+G15</f>
        <v>1.6</v>
      </c>
      <c r="I15" s="5">
        <v>1.7</v>
      </c>
      <c r="J15" s="10">
        <f>E15-B15</f>
        <v>686200</v>
      </c>
      <c r="K15" s="10">
        <f>B15+J15</f>
        <v>701300</v>
      </c>
      <c r="L15" s="1">
        <f>H15-I15</f>
        <v>-9.9999999999999867E-2</v>
      </c>
      <c r="M15" s="10">
        <v>0</v>
      </c>
      <c r="N15" s="11">
        <f>H15/B15</f>
        <v>1.0596026490066226E-4</v>
      </c>
      <c r="O15" s="20">
        <f t="shared" si="0"/>
        <v>2.4240695850563238E-6</v>
      </c>
    </row>
    <row r="16" spans="1:17" x14ac:dyDescent="0.3">
      <c r="A16" s="1" t="s">
        <v>23</v>
      </c>
      <c r="B16" s="16">
        <v>77490</v>
      </c>
      <c r="C16" s="17">
        <v>171700.00000000003</v>
      </c>
      <c r="D16" s="17">
        <v>476000</v>
      </c>
      <c r="E16" s="5">
        <v>815800</v>
      </c>
      <c r="F16" s="1">
        <v>1.6</v>
      </c>
      <c r="G16" s="1">
        <v>0</v>
      </c>
      <c r="H16" s="4">
        <f>F16+G16</f>
        <v>1.6</v>
      </c>
      <c r="I16" s="5">
        <v>1.5</v>
      </c>
      <c r="J16" s="10">
        <f>E16-B16</f>
        <v>738310</v>
      </c>
      <c r="K16" s="10">
        <f>B16+J16</f>
        <v>815800</v>
      </c>
      <c r="L16" s="1">
        <f>H16-I16</f>
        <v>0.10000000000000009</v>
      </c>
      <c r="M16" s="10">
        <f>J16/L16</f>
        <v>7383099.9999999935</v>
      </c>
      <c r="N16" s="11">
        <f>H16/B16</f>
        <v>2.0647825525874307E-5</v>
      </c>
      <c r="O16" s="20">
        <f t="shared" si="0"/>
        <v>1.8386859524393233E-6</v>
      </c>
      <c r="P16" t="s">
        <v>44</v>
      </c>
      <c r="Q16" t="s">
        <v>45</v>
      </c>
    </row>
    <row r="17" spans="1:17" x14ac:dyDescent="0.3">
      <c r="A17" s="1" t="s">
        <v>24</v>
      </c>
      <c r="B17" s="16">
        <v>1345000</v>
      </c>
      <c r="C17" s="17">
        <v>1305800.0000000002</v>
      </c>
      <c r="D17" s="17">
        <v>453200</v>
      </c>
      <c r="E17" s="5">
        <v>1778000</v>
      </c>
      <c r="F17" s="1">
        <v>1.6</v>
      </c>
      <c r="G17" s="1">
        <v>0</v>
      </c>
      <c r="H17" s="4">
        <f>F17+G17</f>
        <v>1.6</v>
      </c>
      <c r="I17" s="5">
        <v>1.6</v>
      </c>
      <c r="J17" s="10">
        <f>E17-B17</f>
        <v>433000</v>
      </c>
      <c r="K17" s="10">
        <f>B17+J17</f>
        <v>1778000</v>
      </c>
      <c r="L17" s="1">
        <f>H17-I17</f>
        <v>0</v>
      </c>
      <c r="M17" s="10">
        <v>0</v>
      </c>
      <c r="N17" s="11">
        <f>H17/B17</f>
        <v>1.1895910780669146E-6</v>
      </c>
      <c r="O17" s="20">
        <f>I17/E17</f>
        <v>8.9988751406074251E-7</v>
      </c>
      <c r="P17" s="20">
        <f>O17/1000000</f>
        <v>8.9988751406074249E-13</v>
      </c>
      <c r="Q17">
        <f>F17/B17</f>
        <v>1.1895910780669146E-6</v>
      </c>
    </row>
    <row r="18" spans="1:17" x14ac:dyDescent="0.3">
      <c r="A18" s="1" t="s">
        <v>25</v>
      </c>
      <c r="B18" s="16">
        <v>1202000</v>
      </c>
      <c r="C18" s="17">
        <v>1239200</v>
      </c>
      <c r="D18" s="17">
        <v>466500</v>
      </c>
      <c r="E18" s="5">
        <v>385200.00000000006</v>
      </c>
      <c r="F18" s="1">
        <v>1.6</v>
      </c>
      <c r="G18" s="1">
        <v>0</v>
      </c>
      <c r="H18" s="4">
        <f>F18+G18</f>
        <v>1.6</v>
      </c>
      <c r="I18" s="5">
        <v>1.6</v>
      </c>
      <c r="J18" s="10">
        <f>E18-B18</f>
        <v>-816800</v>
      </c>
      <c r="K18" s="10">
        <f>B18+J18</f>
        <v>385200</v>
      </c>
      <c r="L18" s="1">
        <f>H18-I18</f>
        <v>0</v>
      </c>
      <c r="M18" s="10">
        <v>0</v>
      </c>
      <c r="N18" s="11">
        <f>H18/B18</f>
        <v>1.3311148086522463E-6</v>
      </c>
      <c r="O18" s="20">
        <f>I18/E18</f>
        <v>4.1536863966770503E-6</v>
      </c>
      <c r="P18" s="20">
        <f>O18/1000000</f>
        <v>4.1536863966770501E-12</v>
      </c>
      <c r="Q18">
        <f t="shared" ref="Q18:Q31" si="1">F18/B18</f>
        <v>1.3311148086522463E-6</v>
      </c>
    </row>
    <row r="19" spans="1:17" x14ac:dyDescent="0.3">
      <c r="A19" s="1" t="s">
        <v>26</v>
      </c>
      <c r="B19" s="16">
        <v>1270000</v>
      </c>
      <c r="C19" s="17">
        <v>1207300</v>
      </c>
      <c r="D19" s="17">
        <v>447500</v>
      </c>
      <c r="E19" s="5">
        <v>421800</v>
      </c>
      <c r="F19" s="1">
        <v>1.6</v>
      </c>
      <c r="G19" s="1">
        <v>0</v>
      </c>
      <c r="H19" s="4">
        <f>F19+G19</f>
        <v>1.6</v>
      </c>
      <c r="I19" s="5">
        <v>1.6</v>
      </c>
      <c r="J19" s="10">
        <f>E19-B19</f>
        <v>-848200</v>
      </c>
      <c r="K19" s="10">
        <f>B19+J19</f>
        <v>421800</v>
      </c>
      <c r="L19" s="1">
        <f>H19-I19</f>
        <v>0</v>
      </c>
      <c r="M19" s="10">
        <v>0</v>
      </c>
      <c r="N19" s="11">
        <f>H19/B19</f>
        <v>1.2598425196850393E-6</v>
      </c>
      <c r="O19" s="20">
        <f>I19/E19</f>
        <v>3.7932669511616882E-6</v>
      </c>
      <c r="P19" s="20">
        <f>O19/1000000</f>
        <v>3.7932669511616882E-12</v>
      </c>
      <c r="Q19">
        <f t="shared" si="1"/>
        <v>1.2598425196850393E-6</v>
      </c>
    </row>
    <row r="20" spans="1:17" x14ac:dyDescent="0.3">
      <c r="A20" s="1" t="s">
        <v>27</v>
      </c>
      <c r="B20" s="16">
        <v>1362000</v>
      </c>
      <c r="C20" s="17">
        <v>1365200</v>
      </c>
      <c r="D20" s="17">
        <v>367400.00000000006</v>
      </c>
      <c r="E20" s="5">
        <v>367700.00000000006</v>
      </c>
      <c r="F20" s="1">
        <v>1.6</v>
      </c>
      <c r="G20" s="1">
        <v>0.5</v>
      </c>
      <c r="H20" s="4">
        <f>F20+G20</f>
        <v>2.1</v>
      </c>
      <c r="I20" s="5">
        <v>1.8</v>
      </c>
      <c r="J20" s="10">
        <f>E20-B20</f>
        <v>-994300</v>
      </c>
      <c r="K20" s="10">
        <f>B20+J20</f>
        <v>367700</v>
      </c>
      <c r="L20" s="1">
        <f>H20-I20</f>
        <v>0.30000000000000004</v>
      </c>
      <c r="M20" s="10">
        <v>0</v>
      </c>
      <c r="N20" s="11">
        <f>H20/B20</f>
        <v>1.5418502202643173E-6</v>
      </c>
      <c r="O20" s="20">
        <f>I20/E20</f>
        <v>4.8952950775088383E-6</v>
      </c>
      <c r="P20" s="20">
        <f>O20/1000000</f>
        <v>4.8952950775088383E-12</v>
      </c>
      <c r="Q20">
        <f t="shared" si="1"/>
        <v>1.1747430249632894E-6</v>
      </c>
    </row>
    <row r="21" spans="1:17" x14ac:dyDescent="0.3">
      <c r="A21" s="1" t="s">
        <v>28</v>
      </c>
      <c r="B21" s="16">
        <v>994999.99999999988</v>
      </c>
      <c r="C21" s="17">
        <v>1562500</v>
      </c>
      <c r="D21" s="17">
        <v>427000</v>
      </c>
      <c r="E21" s="5">
        <v>478200</v>
      </c>
      <c r="F21" s="1">
        <v>1.6</v>
      </c>
      <c r="G21" s="1">
        <v>0.5</v>
      </c>
      <c r="H21" s="4">
        <f>F21+G21</f>
        <v>2.1</v>
      </c>
      <c r="I21" s="5">
        <v>1.8</v>
      </c>
      <c r="J21" s="10">
        <f>E21-B21</f>
        <v>-516799.99999999988</v>
      </c>
      <c r="K21" s="10">
        <f>B21+J21</f>
        <v>478200</v>
      </c>
      <c r="L21" s="1">
        <f>H21-I21</f>
        <v>0.30000000000000004</v>
      </c>
      <c r="M21" s="10">
        <v>0</v>
      </c>
      <c r="N21" s="11">
        <f>H21/B21</f>
        <v>2.1105527638190957E-6</v>
      </c>
      <c r="O21" s="20">
        <f>I21/E21</f>
        <v>3.764115432873275E-6</v>
      </c>
      <c r="P21" s="20">
        <f>O21/1000000</f>
        <v>3.7641154328732748E-12</v>
      </c>
      <c r="Q21">
        <f t="shared" si="1"/>
        <v>1.6080402010050254E-6</v>
      </c>
    </row>
    <row r="22" spans="1:17" x14ac:dyDescent="0.3">
      <c r="A22" s="1" t="s">
        <v>29</v>
      </c>
      <c r="B22" s="16">
        <v>1060000</v>
      </c>
      <c r="C22" s="17">
        <v>1932800</v>
      </c>
      <c r="D22" s="17">
        <v>373400.00000000006</v>
      </c>
      <c r="E22" s="5">
        <v>454900.00000000006</v>
      </c>
      <c r="F22" s="1">
        <v>1.6</v>
      </c>
      <c r="G22" s="1">
        <v>0.5</v>
      </c>
      <c r="H22" s="4">
        <f>F22+G22</f>
        <v>2.1</v>
      </c>
      <c r="I22" s="5">
        <v>1.6</v>
      </c>
      <c r="J22" s="10">
        <f>E22-B22</f>
        <v>-605100</v>
      </c>
      <c r="K22" s="10">
        <f>B22+J22</f>
        <v>454900</v>
      </c>
      <c r="L22" s="1">
        <f>H22-I22</f>
        <v>0.5</v>
      </c>
      <c r="M22" s="10">
        <v>0</v>
      </c>
      <c r="N22" s="11">
        <f>H22/B22</f>
        <v>1.9811320754716982E-6</v>
      </c>
      <c r="O22" s="20">
        <f>I22/E22</f>
        <v>3.5172565398988788E-6</v>
      </c>
      <c r="P22" s="20">
        <f>O22/1000000</f>
        <v>3.5172565398988786E-12</v>
      </c>
      <c r="Q22">
        <f t="shared" si="1"/>
        <v>1.5094339622641511E-6</v>
      </c>
    </row>
    <row r="23" spans="1:17" x14ac:dyDescent="0.3">
      <c r="A23" s="1" t="s">
        <v>30</v>
      </c>
      <c r="B23" s="16">
        <v>985000</v>
      </c>
      <c r="C23" s="17">
        <v>1292400</v>
      </c>
      <c r="D23" s="17">
        <v>433800</v>
      </c>
      <c r="E23" s="5">
        <v>440200.00000000006</v>
      </c>
      <c r="F23" s="1">
        <v>1.6</v>
      </c>
      <c r="G23" s="1">
        <v>1</v>
      </c>
      <c r="H23" s="4">
        <f>F23+G23</f>
        <v>2.6</v>
      </c>
      <c r="I23" s="5">
        <v>1.6</v>
      </c>
      <c r="J23" s="10">
        <f>E23-B23</f>
        <v>-544800</v>
      </c>
      <c r="K23" s="10">
        <f>B23+J23</f>
        <v>440200</v>
      </c>
      <c r="L23" s="1">
        <f>H23-I23</f>
        <v>1</v>
      </c>
      <c r="M23" s="10">
        <v>0</v>
      </c>
      <c r="N23" s="11">
        <f>H23/B23</f>
        <v>2.6395939086294416E-6</v>
      </c>
      <c r="O23" s="20">
        <f>I23/E23</f>
        <v>3.6347114947751022E-6</v>
      </c>
      <c r="P23" s="20">
        <f>O23/1000000</f>
        <v>3.634711494775102E-12</v>
      </c>
      <c r="Q23">
        <f t="shared" si="1"/>
        <v>1.6243654822335026E-6</v>
      </c>
    </row>
    <row r="24" spans="1:17" x14ac:dyDescent="0.3">
      <c r="A24" s="1" t="s">
        <v>31</v>
      </c>
      <c r="B24" s="16">
        <v>4067000</v>
      </c>
      <c r="C24" s="17">
        <v>2248400</v>
      </c>
      <c r="D24" s="17">
        <v>483500</v>
      </c>
      <c r="E24" s="5">
        <v>610500</v>
      </c>
      <c r="F24" s="1">
        <v>1.6</v>
      </c>
      <c r="G24" s="1">
        <v>1</v>
      </c>
      <c r="H24" s="4">
        <f>F24+G24</f>
        <v>2.6</v>
      </c>
      <c r="I24" s="5">
        <v>1.7</v>
      </c>
      <c r="J24" s="10">
        <f>E24-B24</f>
        <v>-3456500</v>
      </c>
      <c r="K24" s="10">
        <f>B24+J24</f>
        <v>610500</v>
      </c>
      <c r="L24" s="1">
        <f>H24-I24</f>
        <v>0.90000000000000013</v>
      </c>
      <c r="M24" s="10">
        <v>0</v>
      </c>
      <c r="N24" s="11">
        <f>H24/B24</f>
        <v>6.3929186132284246E-7</v>
      </c>
      <c r="O24" s="20">
        <f>I24/E24</f>
        <v>2.7846027846027846E-6</v>
      </c>
      <c r="P24" s="20">
        <f>O24/1000000</f>
        <v>2.7846027846027846E-12</v>
      </c>
      <c r="Q24">
        <f t="shared" si="1"/>
        <v>3.9341037619867228E-7</v>
      </c>
    </row>
    <row r="25" spans="1:17" x14ac:dyDescent="0.3">
      <c r="A25" s="1" t="s">
        <v>32</v>
      </c>
      <c r="B25" s="16">
        <v>1072000</v>
      </c>
      <c r="C25" s="17">
        <v>2506399.9999999995</v>
      </c>
      <c r="D25" s="17">
        <v>570400</v>
      </c>
      <c r="E25" s="5">
        <v>761100</v>
      </c>
      <c r="F25" s="1">
        <v>1.6</v>
      </c>
      <c r="G25" s="1">
        <v>1</v>
      </c>
      <c r="H25" s="4">
        <f>F25+G25</f>
        <v>2.6</v>
      </c>
      <c r="I25" s="5">
        <v>1.8</v>
      </c>
      <c r="J25" s="10">
        <f>E25-B25</f>
        <v>-310900</v>
      </c>
      <c r="K25" s="10">
        <f>B25+J25</f>
        <v>761100</v>
      </c>
      <c r="L25" s="1">
        <f>H25-I25</f>
        <v>0.8</v>
      </c>
      <c r="M25" s="10">
        <v>0</v>
      </c>
      <c r="N25" s="11">
        <f>H25/B25</f>
        <v>2.4253731343283581E-6</v>
      </c>
      <c r="O25" s="20">
        <f>I25/E25</f>
        <v>2.364998029168309E-6</v>
      </c>
      <c r="P25" s="20">
        <f>O25/1000000</f>
        <v>2.3649980291683091E-12</v>
      </c>
      <c r="Q25">
        <f t="shared" si="1"/>
        <v>1.492537313432836E-6</v>
      </c>
    </row>
    <row r="26" spans="1:17" x14ac:dyDescent="0.3">
      <c r="A26" s="1" t="s">
        <v>33</v>
      </c>
      <c r="B26" s="16">
        <v>1142000</v>
      </c>
      <c r="C26" s="17">
        <v>3556000</v>
      </c>
      <c r="D26" s="17">
        <v>882900.00000000012</v>
      </c>
      <c r="E26" s="5">
        <v>13700.000000000002</v>
      </c>
      <c r="F26" s="1">
        <v>1.6</v>
      </c>
      <c r="G26" s="1">
        <v>5</v>
      </c>
      <c r="H26" s="4">
        <f>F26+G26</f>
        <v>6.6</v>
      </c>
      <c r="I26" s="5">
        <v>1.8</v>
      </c>
      <c r="J26" s="10">
        <f>E26-B26</f>
        <v>-1128300</v>
      </c>
      <c r="K26" s="10">
        <f>B26+J26</f>
        <v>13700</v>
      </c>
      <c r="L26" s="1">
        <f>H26-I26</f>
        <v>4.8</v>
      </c>
      <c r="M26" s="10">
        <v>0</v>
      </c>
      <c r="N26" s="11">
        <f>H26/B26</f>
        <v>5.7793345008756568E-6</v>
      </c>
      <c r="O26" s="20"/>
      <c r="P26" s="20"/>
      <c r="Q26">
        <f t="shared" si="1"/>
        <v>1.4010507880910683E-6</v>
      </c>
    </row>
    <row r="27" spans="1:17" x14ac:dyDescent="0.3">
      <c r="A27" s="1" t="s">
        <v>34</v>
      </c>
      <c r="B27" s="16">
        <v>1263000</v>
      </c>
      <c r="C27" s="17">
        <v>2639000</v>
      </c>
      <c r="D27" s="17">
        <v>876500</v>
      </c>
      <c r="E27" s="5">
        <v>1455200</v>
      </c>
      <c r="F27" s="1">
        <v>1.6</v>
      </c>
      <c r="G27" s="1">
        <v>5</v>
      </c>
      <c r="H27" s="4">
        <f>F27+G27</f>
        <v>6.6</v>
      </c>
      <c r="I27" s="5">
        <v>2.1</v>
      </c>
      <c r="J27" s="10">
        <f>E27-B27</f>
        <v>192200</v>
      </c>
      <c r="K27" s="10">
        <f>B27+J27</f>
        <v>1455200</v>
      </c>
      <c r="L27" s="1">
        <f>H27-I27</f>
        <v>4.5</v>
      </c>
      <c r="M27" s="10">
        <f>J27/L27</f>
        <v>42711.111111111109</v>
      </c>
      <c r="N27" s="11">
        <f>H27/B27</f>
        <v>5.225653206650831E-6</v>
      </c>
      <c r="O27" s="20">
        <f>I27/E27</f>
        <v>1.4431006047278724E-6</v>
      </c>
      <c r="P27" s="20">
        <f>O27/1000000</f>
        <v>1.4431006047278725E-12</v>
      </c>
      <c r="Q27">
        <f t="shared" si="1"/>
        <v>1.2668250197941409E-6</v>
      </c>
    </row>
    <row r="28" spans="1:17" x14ac:dyDescent="0.3">
      <c r="A28" s="1" t="s">
        <v>35</v>
      </c>
      <c r="B28" s="16">
        <v>1087000</v>
      </c>
      <c r="C28" s="17">
        <v>3145700</v>
      </c>
      <c r="D28" s="17">
        <v>890500</v>
      </c>
      <c r="E28" s="5">
        <v>1001900</v>
      </c>
      <c r="F28" s="1">
        <v>1.6</v>
      </c>
      <c r="G28" s="1">
        <v>5</v>
      </c>
      <c r="H28" s="4">
        <f>F28+G28</f>
        <v>6.6</v>
      </c>
      <c r="I28" s="5">
        <v>2</v>
      </c>
      <c r="J28" s="10">
        <f>E28-B28</f>
        <v>-85100</v>
      </c>
      <c r="K28" s="10">
        <f>B28+J28</f>
        <v>1001900</v>
      </c>
      <c r="L28" s="1">
        <f>H28-I28</f>
        <v>4.5999999999999996</v>
      </c>
      <c r="M28" s="10">
        <v>0</v>
      </c>
      <c r="N28" s="11">
        <f>H28/B28</f>
        <v>6.071757129714811E-6</v>
      </c>
      <c r="O28" s="20">
        <f>I28/E28</f>
        <v>1.9962072063080148E-6</v>
      </c>
      <c r="P28" s="20">
        <f>O28/1000000</f>
        <v>1.9962072063080148E-12</v>
      </c>
      <c r="Q28">
        <f t="shared" si="1"/>
        <v>1.4719411223551058E-6</v>
      </c>
    </row>
    <row r="29" spans="1:17" x14ac:dyDescent="0.3">
      <c r="A29" s="1" t="s">
        <v>36</v>
      </c>
      <c r="B29" s="16">
        <v>1205000</v>
      </c>
      <c r="C29" s="17">
        <v>5423300</v>
      </c>
      <c r="D29" s="17">
        <v>1239300.0000000002</v>
      </c>
      <c r="E29" s="5">
        <v>1825699.9999999998</v>
      </c>
      <c r="F29" s="1">
        <v>1.6</v>
      </c>
      <c r="G29" s="1">
        <v>10</v>
      </c>
      <c r="H29" s="4">
        <f>F29+G29</f>
        <v>11.6</v>
      </c>
      <c r="I29" s="5">
        <v>2.9</v>
      </c>
      <c r="J29" s="10">
        <f>E29-B29</f>
        <v>620699.99999999977</v>
      </c>
      <c r="K29" s="10">
        <f>B29+J29</f>
        <v>1825699.9999999998</v>
      </c>
      <c r="L29" s="1">
        <f>H29-I29</f>
        <v>8.6999999999999993</v>
      </c>
      <c r="M29" s="10">
        <f>J29/L29</f>
        <v>71344.827586206869</v>
      </c>
      <c r="N29" s="11">
        <f>H29/B29</f>
        <v>9.6265560165975106E-6</v>
      </c>
      <c r="O29" s="20">
        <f>I29/E29</f>
        <v>1.5884318343649013E-6</v>
      </c>
      <c r="P29" s="20">
        <f>O29/1000000</f>
        <v>1.5884318343649012E-12</v>
      </c>
      <c r="Q29">
        <f t="shared" si="1"/>
        <v>1.3278008298755188E-6</v>
      </c>
    </row>
    <row r="30" spans="1:17" x14ac:dyDescent="0.3">
      <c r="A30" s="1" t="s">
        <v>37</v>
      </c>
      <c r="B30" s="16">
        <v>1163000</v>
      </c>
      <c r="C30" s="17">
        <v>6722500</v>
      </c>
      <c r="D30" s="17">
        <v>829500</v>
      </c>
      <c r="E30" s="5">
        <v>1378700</v>
      </c>
      <c r="F30" s="1">
        <v>1.6</v>
      </c>
      <c r="G30" s="1">
        <v>10</v>
      </c>
      <c r="H30" s="4">
        <f>F30+G30</f>
        <v>11.6</v>
      </c>
      <c r="I30" s="5">
        <v>2.7</v>
      </c>
      <c r="J30" s="10">
        <f>E30-B30</f>
        <v>215700</v>
      </c>
      <c r="K30" s="10">
        <f>B30+J30</f>
        <v>1378700</v>
      </c>
      <c r="L30" s="1">
        <f>H30-I30</f>
        <v>8.8999999999999986</v>
      </c>
      <c r="M30" s="10">
        <f>J30/L30</f>
        <v>24235.955056179781</v>
      </c>
      <c r="N30" s="11">
        <f>H30/B30</f>
        <v>9.9742046431642305E-6</v>
      </c>
      <c r="O30" s="20">
        <f>I30/E30</f>
        <v>1.9583665772104156E-6</v>
      </c>
      <c r="P30" s="20">
        <f>O30/1000000</f>
        <v>1.9583665772104155E-12</v>
      </c>
      <c r="Q30">
        <f t="shared" si="1"/>
        <v>1.3757523645743767E-6</v>
      </c>
    </row>
    <row r="31" spans="1:17" ht="15" thickBot="1" x14ac:dyDescent="0.35">
      <c r="A31" s="1" t="s">
        <v>38</v>
      </c>
      <c r="B31" s="18">
        <v>1093000</v>
      </c>
      <c r="C31" s="19">
        <v>5634200</v>
      </c>
      <c r="D31" s="19">
        <v>1011000</v>
      </c>
      <c r="E31" s="7">
        <v>1318199.9999999998</v>
      </c>
      <c r="F31" s="1">
        <v>1.6</v>
      </c>
      <c r="G31" s="1">
        <v>10</v>
      </c>
      <c r="H31" s="6">
        <f>F31+G31</f>
        <v>11.6</v>
      </c>
      <c r="I31" s="7">
        <v>2.8</v>
      </c>
      <c r="J31" s="12">
        <f>E31-B31</f>
        <v>225199.99999999977</v>
      </c>
      <c r="K31" s="12">
        <f>B31+J31</f>
        <v>1318199.9999999998</v>
      </c>
      <c r="L31" s="1">
        <f>H31-I31</f>
        <v>8.8000000000000007</v>
      </c>
      <c r="M31" s="12">
        <f>J31/L31</f>
        <v>25590.909090909063</v>
      </c>
      <c r="N31" s="13">
        <f>H31/B31</f>
        <v>1.0612991765782251E-5</v>
      </c>
      <c r="O31" s="20">
        <f>I31/E31</f>
        <v>2.1241086329843727E-6</v>
      </c>
      <c r="P31" s="20">
        <f>O31/1000000</f>
        <v>2.1241086329843725E-12</v>
      </c>
      <c r="Q31">
        <f t="shared" si="1"/>
        <v>1.463860933211345E-6</v>
      </c>
    </row>
    <row r="32" spans="1:17" x14ac:dyDescent="0.3">
      <c r="B32" s="20">
        <f>AVERAGE(B17:B31)</f>
        <v>1354066.6666666667</v>
      </c>
    </row>
    <row r="33" spans="2:2" x14ac:dyDescent="0.3">
      <c r="B33" s="20">
        <f>F31/B32</f>
        <v>1.1816257200531731E-6</v>
      </c>
    </row>
  </sheetData>
  <conditionalFormatting sqref="B2:E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{1347ABAF-A5C1-4692-841B-9ABF4F8E8624}</x14:id>
        </ext>
      </extLst>
    </cfRule>
  </conditionalFormatting>
  <conditionalFormatting sqref="K2:K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{2FF4AC38-24F0-40E0-8D0D-7E9813C522D0}</x14:id>
        </ext>
      </extLst>
    </cfRule>
  </conditionalFormatting>
  <conditionalFormatting sqref="M2: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47ABAF-A5C1-4692-841B-9ABF4F8E86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J2:J31</xm:sqref>
        </x14:conditionalFormatting>
        <x14:conditionalFormatting xmlns:xm="http://schemas.microsoft.com/office/excel/2006/main">
          <x14:cfRule type="dataBar" id="{2FF4AC38-24F0-40E0-8D0D-7E9813C522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0muy0j7txi@idethz.onmicrosoft.com</dc:creator>
  <cp:lastModifiedBy>0muy0j7txi@student.ethz.ch</cp:lastModifiedBy>
  <dcterms:created xsi:type="dcterms:W3CDTF">2015-06-05T18:19:34Z</dcterms:created>
  <dcterms:modified xsi:type="dcterms:W3CDTF">2020-08-26T14:35:44Z</dcterms:modified>
</cp:coreProperties>
</file>