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e-edu\swin\cos10026-spring2024\assessments\a1\schemes\"/>
    </mc:Choice>
  </mc:AlternateContent>
  <xr:revisionPtr revIDLastSave="0" documentId="13_ncr:1_{3682112E-33B4-4963-A430-F0436B3ECD3E}" xr6:coauthVersionLast="47" xr6:coauthVersionMax="47" xr10:uidLastSave="{00000000-0000-0000-0000-000000000000}"/>
  <bookViews>
    <workbookView xWindow="12855" yWindow="0" windowWidth="15945" windowHeight="11295" tabRatio="500" xr2:uid="{00000000-000D-0000-FFFF-FFFF00000000}"/>
  </bookViews>
  <sheets>
    <sheet name="Software" sheetId="1" r:id="rId1"/>
    <sheet name="checklist" sheetId="4" r:id="rId2"/>
    <sheet name="website checklist" sheetId="3" state="hidden" r:id="rId3"/>
    <sheet name="Report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99" i="4" l="1"/>
  <c r="F16" i="1" s="1"/>
  <c r="E104" i="4"/>
  <c r="E19" i="1" s="1"/>
  <c r="E89" i="4"/>
  <c r="J15" i="1" s="1"/>
  <c r="E80" i="4"/>
  <c r="H14" i="1" s="1"/>
  <c r="E4" i="4"/>
  <c r="F10" i="1" s="1"/>
  <c r="E18" i="4"/>
  <c r="H11" i="1" s="1"/>
  <c r="E61" i="4"/>
  <c r="J13" i="1" s="1"/>
  <c r="E39" i="4"/>
  <c r="H12" i="1" s="1"/>
  <c r="F64" i="3"/>
  <c r="F44" i="3"/>
  <c r="F23" i="3"/>
  <c r="F4" i="3"/>
  <c r="E84" i="3"/>
  <c r="E10" i="3"/>
  <c r="E3" i="3"/>
  <c r="I16" i="1" l="1"/>
  <c r="H16" i="1"/>
  <c r="J16" i="1"/>
  <c r="G16" i="1"/>
  <c r="J12" i="1"/>
  <c r="I12" i="1"/>
  <c r="F13" i="1"/>
  <c r="F14" i="1"/>
  <c r="I13" i="1"/>
  <c r="J14" i="1"/>
  <c r="I11" i="1"/>
  <c r="F11" i="1"/>
  <c r="E11" i="1" s="1"/>
  <c r="F15" i="1"/>
  <c r="G13" i="1"/>
  <c r="H13" i="1"/>
  <c r="I14" i="1"/>
  <c r="G11" i="1"/>
  <c r="F12" i="1"/>
  <c r="G15" i="1"/>
  <c r="J11" i="1"/>
  <c r="G14" i="1"/>
  <c r="G12" i="1"/>
  <c r="H15" i="1"/>
  <c r="I15" i="1"/>
  <c r="J10" i="1"/>
  <c r="H10" i="1"/>
  <c r="I10" i="1"/>
  <c r="G10" i="1"/>
  <c r="C3" i="3"/>
  <c r="C84" i="3"/>
  <c r="C69" i="3"/>
  <c r="E69" i="3" s="1"/>
  <c r="C55" i="3"/>
  <c r="E55" i="3" s="1"/>
  <c r="C32" i="3"/>
  <c r="E32" i="3" s="1"/>
  <c r="C10" i="3"/>
  <c r="C63" i="3"/>
  <c r="C77" i="3"/>
  <c r="E77" i="3" s="1"/>
  <c r="C42" i="3"/>
  <c r="E42" i="3" s="1"/>
  <c r="C22" i="3"/>
  <c r="E22" i="3" s="1"/>
  <c r="D24" i="2"/>
  <c r="E18" i="2"/>
  <c r="E17" i="2"/>
  <c r="E16" i="2"/>
  <c r="E15" i="2"/>
  <c r="E14" i="2"/>
  <c r="E13" i="2"/>
  <c r="E12" i="2"/>
  <c r="E24" i="2" s="1"/>
  <c r="E11" i="2"/>
  <c r="E10" i="2"/>
  <c r="D24" i="1"/>
  <c r="E20" i="1"/>
  <c r="E18" i="1"/>
  <c r="E16" i="1" l="1"/>
  <c r="E13" i="1"/>
  <c r="E12" i="1"/>
  <c r="E15" i="1"/>
  <c r="E14" i="1"/>
  <c r="E10" i="1"/>
  <c r="E24" i="1" l="1"/>
</calcChain>
</file>

<file path=xl/sharedStrings.xml><?xml version="1.0" encoding="utf-8"?>
<sst xmlns="http://schemas.openxmlformats.org/spreadsheetml/2006/main" count="551" uniqueCount="222">
  <si>
    <t>Group No:</t>
  </si>
  <si>
    <t>Student ID(s):</t>
  </si>
  <si>
    <t>Raw marks</t>
  </si>
  <si>
    <t>Content</t>
  </si>
  <si>
    <t>Model score</t>
  </si>
  <si>
    <t>Actual score</t>
  </si>
  <si>
    <t>Topic name: Simple Static Web Site</t>
  </si>
  <si>
    <t>Rubric</t>
  </si>
  <si>
    <t>Components</t>
  </si>
  <si>
    <r>
      <rPr>
        <b/>
        <sz val="10"/>
        <rFont val="Arial"/>
        <family val="2"/>
        <charset val="1"/>
      </rPr>
      <t xml:space="preserve">High quality &amp; 
follow in-house standard
</t>
    </r>
    <r>
      <rPr>
        <b/>
        <sz val="10"/>
        <color rgb="FF3465A4"/>
        <rFont val="Arial"/>
        <family val="2"/>
        <charset val="1"/>
      </rPr>
      <t>[5], [9-10]</t>
    </r>
  </si>
  <si>
    <r>
      <rPr>
        <b/>
        <sz val="10"/>
        <rFont val="Arial"/>
        <family val="2"/>
        <charset val="1"/>
      </rPr>
      <t xml:space="preserve">Most are implemented &amp; 
follow in-house standard
</t>
    </r>
    <r>
      <rPr>
        <b/>
        <sz val="10"/>
        <color rgb="FF3465A4"/>
        <rFont val="Arial"/>
        <family val="2"/>
        <charset val="1"/>
      </rPr>
      <t>[4], [7-8]</t>
    </r>
  </si>
  <si>
    <r>
      <rPr>
        <b/>
        <sz val="10"/>
        <rFont val="Arial"/>
        <family val="2"/>
        <charset val="1"/>
      </rPr>
      <t xml:space="preserve">Some are not implemented correctly or 
not follow the in-house standard
</t>
    </r>
    <r>
      <rPr>
        <b/>
        <sz val="10"/>
        <color rgb="FF3465A4"/>
        <rFont val="Arial"/>
        <family val="2"/>
        <charset val="1"/>
      </rPr>
      <t>[3], [5-6]</t>
    </r>
  </si>
  <si>
    <r>
      <rPr>
        <b/>
        <sz val="10"/>
        <rFont val="Arial"/>
        <family val="2"/>
        <charset val="1"/>
      </rPr>
      <t xml:space="preserve">Limited requirements are implemented
</t>
    </r>
    <r>
      <rPr>
        <b/>
        <sz val="10"/>
        <color rgb="FF3465A4"/>
        <rFont val="Arial"/>
        <family val="2"/>
        <charset val="1"/>
      </rPr>
      <t>[2], [3-4]</t>
    </r>
  </si>
  <si>
    <r>
      <rPr>
        <b/>
        <sz val="10"/>
        <rFont val="Arial"/>
        <family val="2"/>
        <charset val="1"/>
      </rPr>
      <t xml:space="preserve">No or very limited requirements are implemented
</t>
    </r>
    <r>
      <rPr>
        <b/>
        <sz val="10"/>
        <color rgb="FF3465A4"/>
        <rFont val="Arial"/>
        <family val="2"/>
        <charset val="1"/>
      </rPr>
      <t>[0-1], [0-2]</t>
    </r>
  </si>
  <si>
    <t>Feedbacks</t>
  </si>
  <si>
    <t>index.html</t>
  </si>
  <si>
    <t>product.html</t>
  </si>
  <si>
    <t>enquire.html</t>
  </si>
  <si>
    <t>about.html</t>
  </si>
  <si>
    <t>CSS</t>
  </si>
  <si>
    <t>enhancement</t>
  </si>
  <si>
    <t>video demonstration</t>
  </si>
  <si>
    <t>Penalties</t>
  </si>
  <si>
    <t>Correct folder structure:
1. name: assign1.zip
2. relative links
3. files are named as required</t>
  </si>
  <si>
    <t>negative mark (e.g. -1.0) as penalty, if folder structure is not as specified
(max penalty: -10)</t>
  </si>
  <si>
    <t>Late submission (no of days)</t>
  </si>
  <si>
    <t>Total mark</t>
  </si>
  <si>
    <r>
      <rPr>
        <b/>
        <sz val="10"/>
        <rFont val="Arial"/>
        <family val="2"/>
        <charset val="1"/>
      </rPr>
      <t xml:space="preserve">High quality
</t>
    </r>
    <r>
      <rPr>
        <b/>
        <sz val="10"/>
        <color rgb="FF3465A4"/>
        <rFont val="Arial"/>
        <family val="2"/>
        <charset val="1"/>
      </rPr>
      <t>High Distinction</t>
    </r>
  </si>
  <si>
    <r>
      <rPr>
        <b/>
        <sz val="10"/>
        <rFont val="Arial"/>
        <family val="2"/>
        <charset val="1"/>
      </rPr>
      <t xml:space="preserve">Most requirements are met
</t>
    </r>
    <r>
      <rPr>
        <b/>
        <sz val="10"/>
        <color rgb="FF3465A4"/>
        <rFont val="Arial"/>
        <family val="2"/>
        <charset val="1"/>
      </rPr>
      <t>Distinction</t>
    </r>
  </si>
  <si>
    <r>
      <rPr>
        <b/>
        <sz val="10"/>
        <rFont val="Arial"/>
        <family val="2"/>
        <charset val="1"/>
      </rPr>
      <t xml:space="preserve">Some requirements are not met
</t>
    </r>
    <r>
      <rPr>
        <b/>
        <sz val="10"/>
        <color rgb="FF3465A4"/>
        <rFont val="Arial"/>
        <family val="2"/>
        <charset val="1"/>
      </rPr>
      <t>Credit</t>
    </r>
  </si>
  <si>
    <r>
      <rPr>
        <b/>
        <sz val="10"/>
        <rFont val="Arial"/>
        <family val="2"/>
        <charset val="1"/>
      </rPr>
      <t xml:space="preserve">Limited requirements are met
</t>
    </r>
    <r>
      <rPr>
        <b/>
        <sz val="10"/>
        <color rgb="FF3465A4"/>
        <rFont val="Arial"/>
        <family val="2"/>
        <charset val="1"/>
      </rPr>
      <t>Pass</t>
    </r>
  </si>
  <si>
    <r>
      <rPr>
        <b/>
        <sz val="10"/>
        <rFont val="Arial"/>
        <family val="2"/>
        <charset val="1"/>
      </rPr>
      <t xml:space="preserve">No or very limited requirements are met
</t>
    </r>
    <r>
      <rPr>
        <b/>
        <sz val="10"/>
        <color rgb="FF3465A4"/>
        <rFont val="Arial"/>
        <family val="2"/>
        <charset val="1"/>
      </rPr>
      <t>Fail</t>
    </r>
  </si>
  <si>
    <r>
      <rPr>
        <b/>
        <sz val="10"/>
        <rFont val="Arial"/>
        <family val="2"/>
        <charset val="1"/>
      </rPr>
      <t xml:space="preserve">Title
</t>
    </r>
    <r>
      <rPr>
        <sz val="10"/>
        <rFont val="Arial"/>
        <family val="2"/>
        <charset val="1"/>
      </rPr>
      <t>• report title
• name
• student ID</t>
    </r>
  </si>
  <si>
    <r>
      <rPr>
        <b/>
        <sz val="10"/>
        <rFont val="Arial"/>
        <family val="2"/>
        <charset val="1"/>
      </rPr>
      <t xml:space="preserve">Introduction
</t>
    </r>
    <r>
      <rPr>
        <sz val="10"/>
        <rFont val="Arial"/>
        <family val="2"/>
        <charset val="1"/>
      </rPr>
      <t>• website introduction
• objective
• outline of report structure</t>
    </r>
  </si>
  <si>
    <r>
      <rPr>
        <b/>
        <sz val="10"/>
        <rFont val="Arial"/>
        <family val="2"/>
        <charset val="1"/>
      </rPr>
      <t xml:space="preserve">Website content
</t>
    </r>
    <r>
      <rPr>
        <sz val="10"/>
        <rFont val="Arial"/>
        <family val="2"/>
        <charset val="1"/>
      </rPr>
      <t>• purpose &amp; main content of each page 
• some technical details on how HTML markups were used
• sitemap</t>
    </r>
  </si>
  <si>
    <r>
      <rPr>
        <b/>
        <sz val="10"/>
        <rFont val="Arial"/>
        <family val="2"/>
        <charset val="1"/>
      </rPr>
      <t xml:space="preserve">Website style
</t>
    </r>
    <r>
      <rPr>
        <sz val="10"/>
        <rFont val="Arial"/>
        <family val="2"/>
        <charset val="1"/>
      </rPr>
      <t>• introduce the presentation of website
• some technical details on how CSS markups were used
• design/user interface screenshots</t>
    </r>
  </si>
  <si>
    <r>
      <rPr>
        <b/>
        <sz val="10"/>
        <rFont val="Arial"/>
        <family val="2"/>
        <charset val="1"/>
      </rPr>
      <t xml:space="preserve">Key features
</t>
    </r>
    <r>
      <rPr>
        <sz val="10"/>
        <rFont val="Arial"/>
        <family val="2"/>
        <charset val="1"/>
      </rPr>
      <t>• Highlight the key / innovative features
• Describe enhancements (if any)</t>
    </r>
  </si>
  <si>
    <r>
      <rPr>
        <b/>
        <sz val="10"/>
        <rFont val="Arial"/>
        <family val="2"/>
        <charset val="1"/>
      </rPr>
      <t xml:space="preserve">Your contribution
</t>
    </r>
    <r>
      <rPr>
        <sz val="10"/>
        <rFont val="Arial"/>
        <family val="2"/>
        <charset val="1"/>
      </rPr>
      <t>• List &amp; discuss main contributions</t>
    </r>
  </si>
  <si>
    <r>
      <rPr>
        <b/>
        <sz val="10"/>
        <rFont val="Arial"/>
        <family val="2"/>
        <charset val="1"/>
      </rPr>
      <t xml:space="preserve">Conclusion
</t>
    </r>
    <r>
      <rPr>
        <sz val="10"/>
        <rFont val="Arial"/>
        <family val="2"/>
        <charset val="1"/>
      </rPr>
      <t>• summary
• future improvements</t>
    </r>
  </si>
  <si>
    <r>
      <rPr>
        <b/>
        <sz val="10"/>
        <rFont val="Arial"/>
        <family val="2"/>
        <charset val="1"/>
      </rPr>
      <t xml:space="preserve">References
</t>
    </r>
    <r>
      <rPr>
        <sz val="10"/>
        <rFont val="Arial"/>
        <family val="2"/>
        <charset val="1"/>
      </rPr>
      <t>• (Optional) reference materials</t>
    </r>
  </si>
  <si>
    <r>
      <rPr>
        <b/>
        <sz val="10"/>
        <rFont val="Arial"/>
        <family val="2"/>
        <charset val="1"/>
      </rPr>
      <t xml:space="preserve">Appendix
</t>
    </r>
    <r>
      <rPr>
        <sz val="10"/>
        <rFont val="Arial"/>
        <family val="2"/>
        <charset val="1"/>
      </rPr>
      <t>• (Optional) Supporting information</t>
    </r>
  </si>
  <si>
    <t>Website checklist</t>
  </si>
  <si>
    <t>HTML</t>
  </si>
  <si>
    <t>x</t>
  </si>
  <si>
    <t>- form control elements and HTML5 validation as required</t>
  </si>
  <si>
    <t>CSS (general)</t>
  </si>
  <si>
    <t>- selectors:</t>
  </si>
  <si>
    <t xml:space="preserve"> </t>
  </si>
  <si>
    <t>Page design</t>
  </si>
  <si>
    <t>- in appropriate application of styles (eg. Different styles for menu on each page)</t>
  </si>
  <si>
    <t xml:space="preserve">CSS </t>
  </si>
  <si>
    <t>- redundant CSS included or unused selectors included</t>
  </si>
  <si>
    <t>- inappropriate header comments - do not match in-house standard</t>
  </si>
  <si>
    <t>- inappropriate use of selectors (eg. Class vs id)</t>
  </si>
  <si>
    <t>- code comments inadiquate to inform later code understanding/ maintainance</t>
  </si>
  <si>
    <r>
      <t xml:space="preserve">- </t>
    </r>
    <r>
      <rPr>
        <b/>
        <sz val="10"/>
        <rFont val="Arial"/>
        <family val="2"/>
      </rPr>
      <t>meta</t>
    </r>
    <r>
      <rPr>
        <sz val="10"/>
        <rFont val="Arial"/>
        <family val="2"/>
        <charset val="1"/>
      </rPr>
      <t xml:space="preserve"> info meets requirements (all pages, titles unique)</t>
    </r>
  </si>
  <si>
    <r>
      <t>- nav that links (</t>
    </r>
    <r>
      <rPr>
        <b/>
        <sz val="10"/>
        <rFont val="Arial"/>
        <family val="2"/>
      </rPr>
      <t>consistent menu</t>
    </r>
    <r>
      <rPr>
        <sz val="10"/>
        <rFont val="Arial"/>
        <family val="2"/>
        <charset val="1"/>
      </rPr>
      <t xml:space="preserve"> on all pages)</t>
    </r>
  </si>
  <si>
    <r>
      <t xml:space="preserve">- menu appropriate formatted with </t>
    </r>
    <r>
      <rPr>
        <b/>
        <sz val="10"/>
        <rFont val="Arial"/>
        <family val="2"/>
      </rPr>
      <t>background color</t>
    </r>
  </si>
  <si>
    <r>
      <t>-</t>
    </r>
    <r>
      <rPr>
        <b/>
        <sz val="10"/>
        <rFont val="Arial"/>
        <family val="2"/>
      </rPr>
      <t xml:space="preserve"> background graphic</t>
    </r>
    <r>
      <rPr>
        <sz val="10"/>
        <rFont val="Arial"/>
        <family val="2"/>
        <charset val="1"/>
      </rPr>
      <t xml:space="preserve"> on page</t>
    </r>
  </si>
  <si>
    <r>
      <t xml:space="preserve">- </t>
    </r>
    <r>
      <rPr>
        <b/>
        <sz val="10"/>
        <rFont val="Arial"/>
        <family val="2"/>
      </rPr>
      <t>footer</t>
    </r>
    <r>
      <rPr>
        <sz val="10"/>
        <rFont val="Arial"/>
        <family val="2"/>
        <charset val="1"/>
      </rPr>
      <t xml:space="preserve"> text small and centered</t>
    </r>
  </si>
  <si>
    <r>
      <t xml:space="preserve">- </t>
    </r>
    <r>
      <rPr>
        <b/>
        <sz val="10"/>
        <rFont val="Arial"/>
        <family val="2"/>
      </rPr>
      <t>header</t>
    </r>
    <r>
      <rPr>
        <sz val="10"/>
        <rFont val="Arial"/>
        <family val="2"/>
        <charset val="1"/>
      </rPr>
      <t xml:space="preserve"> with appropriate content and graphic</t>
    </r>
  </si>
  <si>
    <r>
      <t xml:space="preserve">- poorly designed </t>
    </r>
    <r>
      <rPr>
        <b/>
        <sz val="10"/>
        <rFont val="Arial"/>
        <family val="2"/>
      </rPr>
      <t>structure</t>
    </r>
  </si>
  <si>
    <r>
      <t xml:space="preserve">- inappropriate </t>
    </r>
    <r>
      <rPr>
        <b/>
        <sz val="10"/>
        <rFont val="Arial"/>
        <family val="2"/>
      </rPr>
      <t>constrast</t>
    </r>
    <r>
      <rPr>
        <sz val="10"/>
        <rFont val="Arial"/>
        <family val="2"/>
        <charset val="1"/>
      </rPr>
      <t xml:space="preserve"> in colours</t>
    </r>
  </si>
  <si>
    <r>
      <t xml:space="preserve">- in appropriate use of </t>
    </r>
    <r>
      <rPr>
        <b/>
        <sz val="10"/>
        <rFont val="Arial"/>
        <family val="2"/>
      </rPr>
      <t>fonts</t>
    </r>
  </si>
  <si>
    <r>
      <t xml:space="preserve">- </t>
    </r>
    <r>
      <rPr>
        <b/>
        <sz val="10"/>
        <rFont val="Arial"/>
        <family val="2"/>
      </rPr>
      <t>inconsistent</t>
    </r>
    <r>
      <rPr>
        <sz val="10"/>
        <rFont val="Arial"/>
        <family val="2"/>
        <charset val="1"/>
      </rPr>
      <t xml:space="preserve"> application of style across pages</t>
    </r>
  </si>
  <si>
    <r>
      <t xml:space="preserve">- </t>
    </r>
    <r>
      <rPr>
        <b/>
        <sz val="10"/>
        <rFont val="Arial"/>
        <family val="2"/>
      </rPr>
      <t>deprecated</t>
    </r>
    <r>
      <rPr>
        <sz val="10"/>
        <rFont val="Arial"/>
        <family val="2"/>
        <charset val="1"/>
      </rPr>
      <t xml:space="preserve"> elements/attributes have been used</t>
    </r>
  </si>
  <si>
    <r>
      <t xml:space="preserve">- inappropriate use of </t>
    </r>
    <r>
      <rPr>
        <b/>
        <sz val="10"/>
        <rFont val="Arial"/>
        <family val="2"/>
      </rPr>
      <t>HTML semantics</t>
    </r>
    <r>
      <rPr>
        <sz val="10"/>
        <rFont val="Arial"/>
        <family val="2"/>
        <charset val="1"/>
      </rPr>
      <t xml:space="preserve"> (eg. Use of &lt;div when &lt;section&gt; &lt;article&gt; should be used)</t>
    </r>
  </si>
  <si>
    <r>
      <t xml:space="preserve">- HTML </t>
    </r>
    <r>
      <rPr>
        <b/>
        <sz val="10"/>
        <rFont val="Arial"/>
        <family val="2"/>
      </rPr>
      <t>image</t>
    </r>
    <r>
      <rPr>
        <sz val="10"/>
        <rFont val="Arial"/>
        <family val="2"/>
        <charset val="1"/>
      </rPr>
      <t xml:space="preserve"> </t>
    </r>
    <r>
      <rPr>
        <b/>
        <sz val="10"/>
        <rFont val="Arial"/>
        <family val="2"/>
      </rPr>
      <t>height, width</t>
    </r>
    <r>
      <rPr>
        <sz val="10"/>
        <rFont val="Arial"/>
        <family val="2"/>
        <charset val="1"/>
      </rPr>
      <t xml:space="preserve"> attributes missing or incorrect</t>
    </r>
  </si>
  <si>
    <r>
      <t xml:space="preserve">- HTML has </t>
    </r>
    <r>
      <rPr>
        <b/>
        <sz val="10"/>
        <rFont val="Arial"/>
        <family val="2"/>
      </rPr>
      <t>embedded style</t>
    </r>
    <r>
      <rPr>
        <sz val="10"/>
        <rFont val="Arial"/>
        <family val="2"/>
        <charset val="1"/>
      </rPr>
      <t xml:space="preserve"> markup. CSS is not fully separated from HTML</t>
    </r>
  </si>
  <si>
    <r>
      <t xml:space="preserve">- Code </t>
    </r>
    <r>
      <rPr>
        <b/>
        <sz val="10"/>
        <rFont val="Arial"/>
        <family val="2"/>
      </rPr>
      <t>comments</t>
    </r>
    <r>
      <rPr>
        <sz val="10"/>
        <rFont val="Arial"/>
        <family val="2"/>
        <charset val="1"/>
      </rPr>
      <t xml:space="preserve"> inadequate to inform later code understanding/maintainance</t>
    </r>
  </si>
  <si>
    <r>
      <t xml:space="preserve">- HTML </t>
    </r>
    <r>
      <rPr>
        <b/>
        <sz val="10"/>
        <rFont val="Arial"/>
        <family val="2"/>
      </rPr>
      <t>usability</t>
    </r>
    <r>
      <rPr>
        <sz val="10"/>
        <rFont val="Arial"/>
        <family val="2"/>
        <charset val="1"/>
      </rPr>
      <t xml:space="preserve"> does not follow standards (eg. </t>
    </r>
    <r>
      <rPr>
        <b/>
        <sz val="10"/>
        <rFont val="Arial"/>
        <family val="2"/>
      </rPr>
      <t>Alt</t>
    </r>
    <r>
      <rPr>
        <sz val="10"/>
        <rFont val="Arial"/>
        <family val="2"/>
        <charset val="1"/>
      </rPr>
      <t xml:space="preserve"> on images, </t>
    </r>
    <r>
      <rPr>
        <b/>
        <sz val="10"/>
        <rFont val="Arial"/>
        <family val="2"/>
      </rPr>
      <t>label</t>
    </r>
    <r>
      <rPr>
        <sz val="10"/>
        <rFont val="Arial"/>
        <family val="2"/>
        <charset val="1"/>
      </rPr>
      <t xml:space="preserve"> in forms, tables)</t>
    </r>
  </si>
  <si>
    <r>
      <t xml:space="preserve">- </t>
    </r>
    <r>
      <rPr>
        <b/>
        <sz val="10"/>
        <rFont val="Arial"/>
        <family val="2"/>
      </rPr>
      <t>headings</t>
    </r>
    <r>
      <rPr>
        <sz val="10"/>
        <rFont val="Arial"/>
        <family val="2"/>
        <charset val="1"/>
      </rPr>
      <t xml:space="preserve"> (at least contiguous 2 levels) and 2+ </t>
    </r>
    <r>
      <rPr>
        <b/>
        <sz val="10"/>
        <rFont val="Arial"/>
        <family val="2"/>
      </rPr>
      <t>sections</t>
    </r>
  </si>
  <si>
    <r>
      <t xml:space="preserve">&gt; </t>
    </r>
    <r>
      <rPr>
        <b/>
        <sz val="10"/>
        <rFont val="Arial"/>
        <family val="2"/>
      </rPr>
      <t>aside</t>
    </r>
  </si>
  <si>
    <r>
      <t xml:space="preserve">- </t>
    </r>
    <r>
      <rPr>
        <b/>
        <sz val="10"/>
        <rFont val="Arial"/>
        <family val="2"/>
      </rPr>
      <t>ordered list</t>
    </r>
    <r>
      <rPr>
        <sz val="10"/>
        <rFont val="Arial"/>
        <family val="2"/>
        <charset val="1"/>
      </rPr>
      <t>,</t>
    </r>
  </si>
  <si>
    <r>
      <t xml:space="preserve">&gt; </t>
    </r>
    <r>
      <rPr>
        <b/>
        <sz val="10"/>
        <rFont val="Arial"/>
        <family val="2"/>
      </rPr>
      <t>unordered list</t>
    </r>
  </si>
  <si>
    <r>
      <t xml:space="preserve">- </t>
    </r>
    <r>
      <rPr>
        <b/>
        <sz val="10"/>
        <rFont val="Arial"/>
        <family val="2"/>
      </rPr>
      <t>table</t>
    </r>
  </si>
  <si>
    <r>
      <t>-</t>
    </r>
    <r>
      <rPr>
        <b/>
        <sz val="10"/>
        <rFont val="Arial"/>
        <family val="2"/>
      </rPr>
      <t xml:space="preserve"> &lt;h1&gt;</t>
    </r>
    <r>
      <rPr>
        <sz val="10"/>
        <rFont val="Arial"/>
        <family val="2"/>
        <charset val="1"/>
      </rPr>
      <t xml:space="preserve"> font variant, size family set</t>
    </r>
  </si>
  <si>
    <r>
      <t xml:space="preserve">- </t>
    </r>
    <r>
      <rPr>
        <b/>
        <sz val="10"/>
        <rFont val="Arial"/>
        <family val="2"/>
      </rPr>
      <t>aside</t>
    </r>
    <r>
      <rPr>
        <sz val="10"/>
        <rFont val="Arial"/>
        <family val="2"/>
        <charset val="1"/>
      </rPr>
      <t xml:space="preserve"> 25% width, float right, margin, padding, colored border</t>
    </r>
  </si>
  <si>
    <r>
      <t xml:space="preserve">- </t>
    </r>
    <r>
      <rPr>
        <b/>
        <sz val="10"/>
        <rFont val="Arial"/>
        <family val="2"/>
      </rPr>
      <t>table</t>
    </r>
    <r>
      <rPr>
        <sz val="10"/>
        <rFont val="Arial"/>
        <family val="2"/>
        <charset val="1"/>
      </rPr>
      <t xml:space="preserve"> different background color for headings and data</t>
    </r>
  </si>
  <si>
    <r>
      <t xml:space="preserve">- </t>
    </r>
    <r>
      <rPr>
        <b/>
        <sz val="10"/>
        <rFont val="Arial"/>
        <family val="2"/>
      </rPr>
      <t>footer</t>
    </r>
    <r>
      <rPr>
        <sz val="10"/>
        <rFont val="Arial"/>
        <family val="2"/>
        <charset val="1"/>
      </rPr>
      <t xml:space="preserve"> full page width</t>
    </r>
  </si>
  <si>
    <r>
      <t xml:space="preserve">- product </t>
    </r>
    <r>
      <rPr>
        <b/>
        <sz val="10"/>
        <rFont val="Arial"/>
        <family val="2"/>
      </rPr>
      <t>content</t>
    </r>
    <r>
      <rPr>
        <sz val="10"/>
        <rFont val="Arial"/>
        <family val="2"/>
        <charset val="1"/>
      </rPr>
      <t xml:space="preserve"> of insufficent </t>
    </r>
    <r>
      <rPr>
        <b/>
        <sz val="10"/>
        <rFont val="Arial"/>
        <family val="2"/>
      </rPr>
      <t>quantity</t>
    </r>
    <r>
      <rPr>
        <sz val="10"/>
        <rFont val="Arial"/>
        <family val="2"/>
        <charset val="1"/>
      </rPr>
      <t xml:space="preserve"> (total &lt; 150 words)</t>
    </r>
  </si>
  <si>
    <r>
      <t xml:space="preserve">- product </t>
    </r>
    <r>
      <rPr>
        <b/>
        <sz val="10"/>
        <rFont val="Arial"/>
        <family val="2"/>
      </rPr>
      <t>content</t>
    </r>
    <r>
      <rPr>
        <sz val="10"/>
        <rFont val="Arial"/>
        <family val="2"/>
        <charset val="1"/>
      </rPr>
      <t xml:space="preserve"> poor </t>
    </r>
    <r>
      <rPr>
        <b/>
        <sz val="10"/>
        <rFont val="Arial"/>
        <family val="2"/>
      </rPr>
      <t>quality</t>
    </r>
  </si>
  <si>
    <r>
      <t xml:space="preserve">- </t>
    </r>
    <r>
      <rPr>
        <b/>
        <sz val="10"/>
        <rFont val="Arial"/>
        <family val="2"/>
      </rPr>
      <t>images</t>
    </r>
    <r>
      <rPr>
        <sz val="10"/>
        <rFont val="Arial"/>
        <family val="2"/>
        <charset val="1"/>
      </rPr>
      <t xml:space="preserve"> inappropriate, or inappropriate file sizes</t>
    </r>
  </si>
  <si>
    <r>
      <t xml:space="preserve">&gt; </t>
    </r>
    <r>
      <rPr>
        <b/>
        <sz val="10"/>
        <rFont val="Arial"/>
        <family val="2"/>
      </rPr>
      <t>firstname</t>
    </r>
    <r>
      <rPr>
        <sz val="10"/>
        <rFont val="Arial"/>
        <family val="2"/>
        <charset val="1"/>
      </rPr>
      <t xml:space="preserve"> (max25 alpha), </t>
    </r>
    <r>
      <rPr>
        <b/>
        <sz val="10"/>
        <rFont val="Arial"/>
        <family val="2"/>
      </rPr>
      <t>lastname</t>
    </r>
    <r>
      <rPr>
        <sz val="10"/>
        <rFont val="Arial"/>
        <family val="2"/>
        <charset val="1"/>
      </rPr>
      <t xml:space="preserve"> (max25 alpha), </t>
    </r>
    <r>
      <rPr>
        <b/>
        <sz val="10"/>
        <rFont val="Arial"/>
        <family val="2"/>
      </rPr>
      <t>email</t>
    </r>
  </si>
  <si>
    <r>
      <t xml:space="preserve">&gt; </t>
    </r>
    <r>
      <rPr>
        <b/>
        <sz val="10"/>
        <rFont val="Arial"/>
        <family val="2"/>
      </rPr>
      <t>street</t>
    </r>
    <r>
      <rPr>
        <sz val="10"/>
        <rFont val="Arial"/>
        <family val="2"/>
        <charset val="1"/>
      </rPr>
      <t xml:space="preserve"> (max40), </t>
    </r>
    <r>
      <rPr>
        <b/>
        <sz val="10"/>
        <rFont val="Arial"/>
        <family val="2"/>
      </rPr>
      <t>suburb</t>
    </r>
    <r>
      <rPr>
        <sz val="10"/>
        <rFont val="Arial"/>
        <family val="2"/>
        <charset val="1"/>
      </rPr>
      <t xml:space="preserve"> (max20)</t>
    </r>
  </si>
  <si>
    <r>
      <t xml:space="preserve">&gt; </t>
    </r>
    <r>
      <rPr>
        <b/>
        <sz val="10"/>
        <rFont val="Arial"/>
        <family val="2"/>
      </rPr>
      <t>state</t>
    </r>
    <r>
      <rPr>
        <sz val="10"/>
        <rFont val="Arial"/>
        <family val="2"/>
        <charset val="1"/>
      </rPr>
      <t xml:space="preserve"> (select)</t>
    </r>
  </si>
  <si>
    <r>
      <t xml:space="preserve">&gt; </t>
    </r>
    <r>
      <rPr>
        <b/>
        <sz val="10"/>
        <rFont val="Arial"/>
        <family val="2"/>
      </rPr>
      <t>postcode</t>
    </r>
    <r>
      <rPr>
        <sz val="10"/>
        <rFont val="Arial"/>
        <family val="2"/>
        <charset val="1"/>
      </rPr>
      <t xml:space="preserve"> (4 digits)</t>
    </r>
  </si>
  <si>
    <r>
      <t xml:space="preserve">&gt; </t>
    </r>
    <r>
      <rPr>
        <b/>
        <sz val="10"/>
        <rFont val="Arial"/>
        <family val="2"/>
      </rPr>
      <t>radio</t>
    </r>
  </si>
  <si>
    <r>
      <t xml:space="preserve">&gt; </t>
    </r>
    <r>
      <rPr>
        <b/>
        <sz val="10"/>
        <rFont val="Arial"/>
        <family val="2"/>
      </rPr>
      <t>phone</t>
    </r>
    <r>
      <rPr>
        <sz val="10"/>
        <rFont val="Arial"/>
        <family val="2"/>
        <charset val="1"/>
      </rPr>
      <t xml:space="preserve"> (10 digits max) + </t>
    </r>
    <r>
      <rPr>
        <b/>
        <sz val="10"/>
        <rFont val="Arial"/>
        <family val="2"/>
      </rPr>
      <t>placeholder</t>
    </r>
  </si>
  <si>
    <r>
      <t xml:space="preserve">&gt; </t>
    </r>
    <r>
      <rPr>
        <b/>
        <sz val="10"/>
        <rFont val="Arial"/>
        <family val="2"/>
      </rPr>
      <t>product</t>
    </r>
    <r>
      <rPr>
        <sz val="10"/>
        <rFont val="Arial"/>
        <family val="2"/>
        <charset val="1"/>
      </rPr>
      <t xml:space="preserve"> (select)</t>
    </r>
  </si>
  <si>
    <r>
      <t xml:space="preserve">&gt; </t>
    </r>
    <r>
      <rPr>
        <b/>
        <sz val="10"/>
        <rFont val="Arial"/>
        <family val="2"/>
      </rPr>
      <t>checkboxes</t>
    </r>
  </si>
  <si>
    <r>
      <t xml:space="preserve">&gt; </t>
    </r>
    <r>
      <rPr>
        <b/>
        <sz val="10"/>
        <rFont val="Arial"/>
        <family val="2"/>
      </rPr>
      <t>textarea</t>
    </r>
    <r>
      <rPr>
        <sz val="10"/>
        <rFont val="Arial"/>
        <family val="2"/>
        <charset val="1"/>
      </rPr>
      <t xml:space="preserve"> + placeholder and </t>
    </r>
    <r>
      <rPr>
        <b/>
        <sz val="10"/>
        <rFont val="Arial"/>
        <family val="2"/>
      </rPr>
      <t>submit</t>
    </r>
  </si>
  <si>
    <r>
      <t xml:space="preserve">- </t>
    </r>
    <r>
      <rPr>
        <b/>
        <sz val="10"/>
        <rFont val="Arial"/>
        <family val="2"/>
      </rPr>
      <t>labels</t>
    </r>
    <r>
      <rPr>
        <sz val="10"/>
        <rFont val="Arial"/>
        <family val="2"/>
        <charset val="1"/>
      </rPr>
      <t xml:space="preserve"> linked for 'for' (test by 'clicking' on label)</t>
    </r>
  </si>
  <si>
    <r>
      <t xml:space="preserve">&gt; </t>
    </r>
    <r>
      <rPr>
        <b/>
        <sz val="10"/>
        <rFont val="Arial"/>
        <family val="2"/>
      </rPr>
      <t>fieldsets</t>
    </r>
    <r>
      <rPr>
        <sz val="10"/>
        <rFont val="Arial"/>
        <family val="2"/>
        <charset val="1"/>
      </rPr>
      <t xml:space="preserve"> used</t>
    </r>
  </si>
  <si>
    <r>
      <t xml:space="preserve">- </t>
    </r>
    <r>
      <rPr>
        <b/>
        <sz val="10"/>
        <rFont val="Arial"/>
        <family val="2"/>
      </rPr>
      <t>data</t>
    </r>
    <r>
      <rPr>
        <sz val="10"/>
        <rFont val="Arial"/>
        <family val="2"/>
        <charset val="1"/>
      </rPr>
      <t xml:space="preserve"> for all inputs returned from server correctly</t>
    </r>
  </si>
  <si>
    <r>
      <t xml:space="preserve">- student details: </t>
    </r>
    <r>
      <rPr>
        <b/>
        <sz val="10"/>
        <rFont val="Arial"/>
        <family val="2"/>
      </rPr>
      <t>dl</t>
    </r>
    <r>
      <rPr>
        <sz val="10"/>
        <rFont val="Arial"/>
        <family val="2"/>
        <charset val="1"/>
      </rPr>
      <t xml:space="preserve"> and </t>
    </r>
    <r>
      <rPr>
        <b/>
        <sz val="10"/>
        <rFont val="Arial"/>
        <family val="2"/>
      </rPr>
      <t>timetable</t>
    </r>
  </si>
  <si>
    <r>
      <t xml:space="preserve">&gt; </t>
    </r>
    <r>
      <rPr>
        <b/>
        <sz val="10"/>
        <rFont val="Arial"/>
        <family val="2"/>
      </rPr>
      <t>figure</t>
    </r>
    <r>
      <rPr>
        <sz val="10"/>
        <rFont val="Arial"/>
        <family val="2"/>
        <charset val="1"/>
      </rPr>
      <t xml:space="preserve">, </t>
    </r>
    <r>
      <rPr>
        <b/>
        <sz val="10"/>
        <rFont val="Arial"/>
        <family val="2"/>
      </rPr>
      <t>photo</t>
    </r>
    <r>
      <rPr>
        <sz val="10"/>
        <rFont val="Arial"/>
        <family val="2"/>
        <charset val="1"/>
      </rPr>
      <t xml:space="preserve"> and </t>
    </r>
    <r>
      <rPr>
        <b/>
        <sz val="10"/>
        <rFont val="Arial"/>
        <family val="2"/>
      </rPr>
      <t>email link</t>
    </r>
  </si>
  <si>
    <r>
      <t xml:space="preserve">&gt; styled </t>
    </r>
    <r>
      <rPr>
        <b/>
        <sz val="10"/>
        <rFont val="Arial"/>
        <family val="2"/>
      </rPr>
      <t>dl</t>
    </r>
  </si>
  <si>
    <r>
      <t xml:space="preserve">&gt; </t>
    </r>
    <r>
      <rPr>
        <b/>
        <sz val="10"/>
        <rFont val="Arial"/>
        <family val="2"/>
      </rPr>
      <t>photo</t>
    </r>
    <r>
      <rPr>
        <sz val="10"/>
        <rFont val="Arial"/>
        <family val="2"/>
        <charset val="1"/>
      </rPr>
      <t xml:space="preserve"> double border, </t>
    </r>
    <r>
      <rPr>
        <b/>
        <sz val="10"/>
        <rFont val="Arial"/>
        <family val="2"/>
      </rPr>
      <t>figure</t>
    </r>
    <r>
      <rPr>
        <sz val="10"/>
        <rFont val="Arial"/>
        <family val="2"/>
        <charset val="1"/>
      </rPr>
      <t xml:space="preserve"> floats right</t>
    </r>
  </si>
  <si>
    <r>
      <t xml:space="preserve">- </t>
    </r>
    <r>
      <rPr>
        <b/>
        <sz val="10"/>
        <rFont val="Arial"/>
        <family val="2"/>
      </rPr>
      <t>table</t>
    </r>
    <r>
      <rPr>
        <sz val="10"/>
        <rFont val="Arial"/>
        <family val="2"/>
        <charset val="1"/>
      </rPr>
      <t xml:space="preserve"> centered, table cell background hex</t>
    </r>
  </si>
  <si>
    <r>
      <t xml:space="preserve">&gt; </t>
    </r>
    <r>
      <rPr>
        <b/>
        <sz val="10"/>
        <rFont val="Arial"/>
        <family val="2"/>
      </rPr>
      <t>element</t>
    </r>
  </si>
  <si>
    <r>
      <t>&gt; #</t>
    </r>
    <r>
      <rPr>
        <b/>
        <sz val="10"/>
        <rFont val="Arial"/>
        <family val="2"/>
      </rPr>
      <t>id</t>
    </r>
  </si>
  <si>
    <r>
      <t>&gt; .</t>
    </r>
    <r>
      <rPr>
        <b/>
        <sz val="10"/>
        <rFont val="Arial"/>
        <family val="2"/>
      </rPr>
      <t>class</t>
    </r>
  </si>
  <si>
    <r>
      <t xml:space="preserve">&gt; </t>
    </r>
    <r>
      <rPr>
        <b/>
        <sz val="10"/>
        <rFont val="Arial"/>
        <family val="2"/>
      </rPr>
      <t>grouping</t>
    </r>
    <r>
      <rPr>
        <sz val="10"/>
        <rFont val="Arial"/>
        <family val="2"/>
        <charset val="1"/>
      </rPr>
      <t xml:space="preserve"> and </t>
    </r>
    <r>
      <rPr>
        <b/>
        <sz val="10"/>
        <rFont val="Arial"/>
        <family val="2"/>
      </rPr>
      <t>contextual</t>
    </r>
  </si>
  <si>
    <r>
      <t xml:space="preserve">- </t>
    </r>
    <r>
      <rPr>
        <b/>
        <sz val="10"/>
        <rFont val="Arial"/>
        <family val="2"/>
      </rPr>
      <t>pseudo</t>
    </r>
    <r>
      <rPr>
        <sz val="10"/>
        <rFont val="Arial"/>
        <family val="2"/>
        <charset val="1"/>
      </rPr>
      <t xml:space="preserve"> class/element</t>
    </r>
  </si>
  <si>
    <r>
      <t xml:space="preserve">- </t>
    </r>
    <r>
      <rPr>
        <b/>
        <sz val="10"/>
        <rFont val="Arial"/>
        <family val="2"/>
      </rPr>
      <t>fluid</t>
    </r>
    <r>
      <rPr>
        <sz val="10"/>
        <rFont val="Arial"/>
        <family val="2"/>
        <charset val="1"/>
      </rPr>
      <t xml:space="preserve"> page flow when resized (uses relative dimensions)</t>
    </r>
  </si>
  <si>
    <t>- no bg image</t>
  </si>
  <si>
    <t>- use &lt;em&gt; instead</t>
  </si>
  <si>
    <t>- img alt: no content</t>
  </si>
  <si>
    <t>- h1: missing styles</t>
  </si>
  <si>
    <t>- use &lt;strong&gt; instead</t>
  </si>
  <si>
    <t>- img missing width, height</t>
  </si>
  <si>
    <t>- no comments</t>
  </si>
  <si>
    <t>- email: missing link</t>
  </si>
  <si>
    <t>- xe?
- no comments</t>
  </si>
  <si>
    <t>- img alt: empty</t>
  </si>
  <si>
    <t>- img no width height</t>
  </si>
  <si>
    <t>. better use font sans
. font size: should be bigger</t>
  </si>
  <si>
    <t>. img alt: no content</t>
  </si>
  <si>
    <t>. img missing width, height</t>
  </si>
  <si>
    <t>. pseudo element: missing</t>
  </si>
  <si>
    <t>- no bg image
. better use font sans
. font size: should be bigger
- use &lt;em&gt; instead
- img alt: no content
- img missing width, height- no comments</t>
  </si>
  <si>
    <t>- h1: missing styles
- use &lt;strong&gt; instead
. img alt: no content
. img missing width, height
- no comments</t>
  </si>
  <si>
    <t>- use &lt;em&gt; instead
- no comments</t>
  </si>
  <si>
    <t>- dl: mising styles</t>
  </si>
  <si>
    <t>- email: missing link
- dl: mising styles
- use &lt;em&gt; instead
- img alt: empty
- img no width height
- xe?
- no comments</t>
  </si>
  <si>
    <t>Website Requirements Checklist</t>
  </si>
  <si>
    <t>Specified requirements</t>
  </si>
  <si>
    <t>Mark</t>
  </si>
  <si>
    <t>Score</t>
  </si>
  <si>
    <t>Comments</t>
  </si>
  <si>
    <t>Menu that links (consistent menu on all pages) □</t>
  </si>
  <si>
    <t>Header with appropriate context including title □</t>
  </si>
  <si>
    <t>Footer □</t>
  </si>
  <si>
    <t xml:space="preserve">CSS: </t>
  </si>
  <si>
    <t>Background graphic □</t>
  </si>
  <si>
    <t>Menu appropriately formatted with background colour □</t>
  </si>
  <si>
    <t>jobs.html</t>
  </si>
  <si>
    <t>Headings (at least contiguous 2 levels) □</t>
  </si>
  <si>
    <t>Ordered list □</t>
  </si>
  <si>
    <t>Unordered list □</t>
  </si>
  <si>
    <t>2+ Sections □</t>
  </si>
  <si>
    <t>Aside □</t>
  </si>
  <si>
    <t>Aside 25% viewport width □</t>
  </si>
  <si>
    <t>floats right □</t>
  </si>
  <si>
    <t>coloured border □</t>
  </si>
  <si>
    <t xml:space="preserve">&lt;h1&gt; font variant, size family set □ </t>
  </si>
  <si>
    <t>Footer full page width □</t>
  </si>
  <si>
    <t>apply.html</t>
  </si>
  <si>
    <t xml:space="preserve">Text input with HTML format checking for: job ref no (=5 char) □, </t>
  </si>
  <si>
    <t xml:space="preserve">names (&lt;20 char) □, </t>
  </si>
  <si>
    <t xml:space="preserve">address (&lt;40 char ) □, </t>
  </si>
  <si>
    <t xml:space="preserve">postcode (=4 digits) □, </t>
  </si>
  <si>
    <t xml:space="preserve">email □, </t>
  </si>
  <si>
    <t xml:space="preserve">phone number (8 to 12 digits)□ </t>
  </si>
  <si>
    <t>Appropriate input for date □</t>
  </si>
  <si>
    <t>Radio buttons for gender with fieldset □</t>
  </si>
  <si>
    <t xml:space="preserve">Dropdown box for state□ </t>
  </si>
  <si>
    <t xml:space="preserve">Skills check boxes □ </t>
  </si>
  <si>
    <t xml:space="preserve">Text area □ </t>
  </si>
  <si>
    <t>Labels linked with 'for' (test by 'clicking' on label) □</t>
  </si>
  <si>
    <t>Data for all inputs returned from server correctly □</t>
  </si>
  <si>
    <t xml:space="preserve">definitions lists □ </t>
  </si>
  <si>
    <t>lists single line common width □</t>
  </si>
  <si>
    <t xml:space="preserve">photo in figure □ </t>
  </si>
  <si>
    <t xml:space="preserve">border as specified □ </t>
  </si>
  <si>
    <t>float right □</t>
  </si>
  <si>
    <t xml:space="preserve">timetable □ </t>
  </si>
  <si>
    <t xml:space="preserve">timetable format as specified □ </t>
  </si>
  <si>
    <t>email link works □</t>
  </si>
  <si>
    <t xml:space="preserve">Appropriate use of selectors: grouping □, </t>
  </si>
  <si>
    <t xml:space="preserve">context □, </t>
  </si>
  <si>
    <t>pseudo □</t>
  </si>
  <si>
    <t>Fluid page flow (relative dimensions) □</t>
  </si>
  <si>
    <t>- Directory Structure as defined above</t>
  </si>
  <si>
    <t>- Third party content inadequately acknowledged</t>
  </si>
  <si>
    <t>- Accessibily Guideline is followed and implemented</t>
  </si>
  <si>
    <t>- &lt;table&gt; centred, 
- headings bold, 
- cells
background colour  hexadecimal</t>
  </si>
  <si>
    <t>short-hand border</t>
  </si>
  <si>
    <t>in house standard</t>
  </si>
  <si>
    <r>
      <t xml:space="preserve">- Well </t>
    </r>
    <r>
      <rPr>
        <sz val="10"/>
        <color rgb="FFC00000"/>
        <rFont val="Arial"/>
        <family val="2"/>
      </rPr>
      <t>designed</t>
    </r>
    <r>
      <rPr>
        <sz val="10"/>
        <color rgb="FF000000"/>
        <rFont val="Arial"/>
        <family val="2"/>
      </rPr>
      <t xml:space="preserve"> structure</t>
    </r>
  </si>
  <si>
    <r>
      <t xml:space="preserve">- </t>
    </r>
    <r>
      <rPr>
        <sz val="10"/>
        <color rgb="FFC00000"/>
        <rFont val="Arial"/>
        <family val="2"/>
      </rPr>
      <t>Meta</t>
    </r>
    <r>
      <rPr>
        <sz val="10"/>
        <color rgb="FF000000"/>
        <rFont val="Arial"/>
        <family val="2"/>
      </rPr>
      <t>-data follows in-house standard</t>
    </r>
  </si>
  <si>
    <r>
      <t xml:space="preserve">- HTML has </t>
    </r>
    <r>
      <rPr>
        <sz val="10"/>
        <color rgb="FFC00000"/>
        <rFont val="Arial"/>
        <family val="2"/>
      </rPr>
      <t>no embedded</t>
    </r>
    <r>
      <rPr>
        <sz val="10"/>
        <color rgb="FF000000"/>
        <rFont val="Arial"/>
        <family val="2"/>
      </rPr>
      <t xml:space="preserve"> Style markup CSS is fully separated from HTML</t>
    </r>
  </si>
  <si>
    <r>
      <t xml:space="preserve">- No </t>
    </r>
    <r>
      <rPr>
        <sz val="10"/>
        <color rgb="FFC00000"/>
        <rFont val="Arial"/>
        <family val="2"/>
      </rPr>
      <t>deprecated</t>
    </r>
    <r>
      <rPr>
        <sz val="10"/>
        <color rgb="FF000000"/>
        <rFont val="Arial"/>
        <family val="2"/>
      </rPr>
      <t xml:space="preserve"> elements/attributes used</t>
    </r>
  </si>
  <si>
    <r>
      <t xml:space="preserve">- No inappropriate use of HTML </t>
    </r>
    <r>
      <rPr>
        <sz val="10"/>
        <color rgb="FFC00000"/>
        <rFont val="Arial"/>
        <family val="2"/>
      </rPr>
      <t>semantics</t>
    </r>
    <r>
      <rPr>
        <sz val="10"/>
        <color rgb="FF000000"/>
        <rFont val="Arial"/>
        <family val="2"/>
      </rPr>
      <t xml:space="preserve">
(e.g. use of &lt;div&gt; when &lt;section&gt; &lt;article&gt; should be used)</t>
    </r>
  </si>
  <si>
    <r>
      <t xml:space="preserve">- HTML follow </t>
    </r>
    <r>
      <rPr>
        <sz val="10"/>
        <color rgb="FFC00000"/>
        <rFont val="Arial"/>
        <family val="2"/>
      </rPr>
      <t>usability</t>
    </r>
    <r>
      <rPr>
        <sz val="10"/>
        <color rgb="FF000000"/>
        <rFont val="Arial"/>
        <family val="2"/>
      </rPr>
      <t xml:space="preserve"> standards (e.g. alt on images)</t>
    </r>
  </si>
  <si>
    <r>
      <t xml:space="preserve">- </t>
    </r>
    <r>
      <rPr>
        <sz val="10"/>
        <color rgb="FFC00000"/>
        <rFont val="Arial"/>
        <family val="2"/>
      </rPr>
      <t>Comments</t>
    </r>
    <r>
      <rPr>
        <sz val="10"/>
        <color rgb="FF000000"/>
        <rFont val="Arial"/>
        <family val="2"/>
      </rPr>
      <t xml:space="preserve"> adequate</t>
    </r>
  </si>
  <si>
    <t>Enhancement 1</t>
  </si>
  <si>
    <t>Linked to where implemented on your website</t>
  </si>
  <si>
    <t>Source if applicable</t>
  </si>
  <si>
    <t>Described 
- how it goes beyond the basic requirements of the assignment
- what code is needed to implement the feature</t>
  </si>
  <si>
    <t>Website</t>
  </si>
  <si>
    <t>Enhancement 2</t>
  </si>
  <si>
    <r>
      <t xml:space="preserve">- </t>
    </r>
    <r>
      <rPr>
        <sz val="10"/>
        <color rgb="FFC00000"/>
        <rFont val="Arial"/>
        <family val="2"/>
      </rPr>
      <t>Job descriptions</t>
    </r>
    <r>
      <rPr>
        <sz val="10"/>
        <rFont val="Arial"/>
        <family val="2"/>
      </rPr>
      <t xml:space="preserve"> have sufficient quantity (</t>
    </r>
    <r>
      <rPr>
        <sz val="10"/>
        <color rgb="FFC00000"/>
        <rFont val="Arial"/>
        <family val="2"/>
      </rPr>
      <t>200</t>
    </r>
    <r>
      <rPr>
        <sz val="10"/>
        <rFont val="Arial"/>
        <family val="2"/>
      </rPr>
      <t xml:space="preserve"> words +)</t>
    </r>
  </si>
  <si>
    <r>
      <t xml:space="preserve">- </t>
    </r>
    <r>
      <rPr>
        <sz val="10"/>
        <color rgb="FFC00000"/>
        <rFont val="Arial"/>
        <family val="2"/>
      </rPr>
      <t>Job description</t>
    </r>
    <r>
      <rPr>
        <sz val="10"/>
        <rFont val="Arial"/>
        <family val="2"/>
      </rPr>
      <t xml:space="preserve">s is sufficient </t>
    </r>
    <r>
      <rPr>
        <sz val="10"/>
        <color rgb="FFC00000"/>
        <rFont val="Arial"/>
        <family val="2"/>
      </rPr>
      <t>quality</t>
    </r>
  </si>
  <si>
    <r>
      <t xml:space="preserve">- </t>
    </r>
    <r>
      <rPr>
        <sz val="10"/>
        <color rgb="FFC00000"/>
        <rFont val="Arial"/>
        <family val="2"/>
      </rPr>
      <t>About.html content</t>
    </r>
    <r>
      <rPr>
        <sz val="10"/>
        <rFont val="Arial"/>
        <family val="2"/>
      </rPr>
      <t xml:space="preserve"> meets spec</t>
    </r>
  </si>
  <si>
    <r>
      <t xml:space="preserve">- </t>
    </r>
    <r>
      <rPr>
        <sz val="10"/>
        <color rgb="FFC00000"/>
        <rFont val="Arial"/>
        <family val="2"/>
      </rPr>
      <t>Images</t>
    </r>
    <r>
      <rPr>
        <sz val="10"/>
        <rFont val="Arial"/>
        <family val="2"/>
      </rPr>
      <t xml:space="preserve"> (including portrait) present and appropriate file size</t>
    </r>
  </si>
  <si>
    <r>
      <t xml:space="preserve">- Appropriate contrast in </t>
    </r>
    <r>
      <rPr>
        <sz val="10"/>
        <color rgb="FFC00000"/>
        <rFont val="Arial"/>
        <family val="2"/>
      </rPr>
      <t>colours</t>
    </r>
  </si>
  <si>
    <r>
      <t xml:space="preserve">- Appropriate use of </t>
    </r>
    <r>
      <rPr>
        <sz val="10"/>
        <color rgb="FFC00000"/>
        <rFont val="Arial"/>
        <family val="2"/>
      </rPr>
      <t>fonts</t>
    </r>
  </si>
  <si>
    <r>
      <t xml:space="preserve">- </t>
    </r>
    <r>
      <rPr>
        <sz val="10"/>
        <color rgb="FFC00000"/>
        <rFont val="Arial"/>
        <family val="2"/>
      </rPr>
      <t>Consist</t>
    </r>
    <r>
      <rPr>
        <sz val="10"/>
        <rFont val="Arial"/>
        <family val="2"/>
      </rPr>
      <t xml:space="preserve"> application of style across pages</t>
    </r>
  </si>
  <si>
    <t>Be trivial</t>
  </si>
  <si>
    <t>- Validated</t>
  </si>
  <si>
    <t>Video demonstration</t>
  </si>
  <si>
    <t>- youtube video link in index.html</t>
  </si>
  <si>
    <t>- every team member present for similar amount of time</t>
  </si>
  <si>
    <t>- total length between 4-5 mins</t>
  </si>
  <si>
    <t>- relative links</t>
  </si>
  <si>
    <t>- high quality content</t>
  </si>
  <si>
    <t>index</t>
  </si>
  <si>
    <t>-</t>
  </si>
  <si>
    <t>jobs</t>
  </si>
  <si>
    <t xml:space="preserve">- font-variant, </t>
  </si>
  <si>
    <t>apply</t>
  </si>
  <si>
    <t>about</t>
  </si>
  <si>
    <t>css</t>
  </si>
  <si>
    <t xml:space="preserve">'- missing pseudo element selector, </t>
  </si>
  <si>
    <t>'- invalid css</t>
  </si>
  <si>
    <t>. Avoid blue color</t>
  </si>
  <si>
    <t>&gt; 100kb</t>
  </si>
  <si>
    <t>image map</t>
  </si>
  <si>
    <t>- not work well</t>
  </si>
  <si>
    <t>. Better with a slide for intro &amp; 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</si>
</sst>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80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color rgb="FF3465A4"/>
      <name val="Arial"/>
      <family val="2"/>
      <charset val="1"/>
    </font>
    <font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-Bold"/>
    </font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  <fill>
      <patternFill patternType="solid">
        <fgColor rgb="FFFFF5CE"/>
        <bgColor rgb="FFFFFFD7"/>
      </patternFill>
    </fill>
    <fill>
      <patternFill patternType="solid">
        <fgColor rgb="FFE16173"/>
        <bgColor rgb="FFFF6600"/>
      </patternFill>
    </fill>
    <fill>
      <patternFill patternType="solid">
        <fgColor rgb="FFFFFFD7"/>
        <bgColor rgb="FFFFF5CE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9" fillId="6" borderId="0" applyNumberFormat="0" applyBorder="0" applyAlignment="0" applyProtection="0"/>
    <xf numFmtId="0" fontId="20" fillId="11" borderId="0" applyNumberFormat="0" applyBorder="0" applyAlignment="0" applyProtection="0"/>
  </cellStyleXfs>
  <cellXfs count="137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top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 vertical="top"/>
    </xf>
    <xf numFmtId="0" fontId="1" fillId="0" borderId="5" xfId="0" applyFont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1" fillId="0" borderId="8" xfId="0" applyFont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0" fillId="0" borderId="11" xfId="0" applyBorder="1" applyAlignment="1">
      <alignment vertical="top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" fillId="0" borderId="12" xfId="0" applyFont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/>
    <xf numFmtId="0" fontId="1" fillId="0" borderId="14" xfId="0" applyFont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7" fillId="4" borderId="15" xfId="0" applyFont="1" applyFill="1" applyBorder="1" applyAlignment="1">
      <alignment horizontal="center" vertical="center"/>
    </xf>
    <xf numFmtId="164" fontId="6" fillId="4" borderId="15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 wrapText="1"/>
    </xf>
    <xf numFmtId="0" fontId="8" fillId="4" borderId="15" xfId="0" applyFont="1" applyFill="1" applyBorder="1"/>
    <xf numFmtId="0" fontId="8" fillId="4" borderId="17" xfId="0" applyFont="1" applyFill="1" applyBorder="1" applyAlignment="1">
      <alignment horizontal="left" vertical="top" wrapText="1"/>
    </xf>
    <xf numFmtId="0" fontId="0" fillId="0" borderId="18" xfId="0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4" borderId="16" xfId="0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22" xfId="0" applyFill="1" applyBorder="1" applyAlignment="1">
      <alignment horizontal="left" vertical="top" wrapText="1"/>
    </xf>
    <xf numFmtId="0" fontId="0" fillId="0" borderId="2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top" wrapText="1"/>
    </xf>
    <xf numFmtId="0" fontId="0" fillId="0" borderId="25" xfId="0" applyBorder="1"/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top"/>
    </xf>
    <xf numFmtId="0" fontId="0" fillId="0" borderId="26" xfId="0" applyBorder="1" applyAlignment="1">
      <alignment horizontal="left" vertical="top"/>
    </xf>
    <xf numFmtId="0" fontId="0" fillId="0" borderId="26" xfId="0" applyBorder="1" applyAlignment="1">
      <alignment horizontal="left" vertical="top" wrapText="1"/>
    </xf>
    <xf numFmtId="0" fontId="0" fillId="0" borderId="27" xfId="0" applyBorder="1"/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5" borderId="2" xfId="0" applyFont="1" applyFill="1" applyBorder="1" applyAlignment="1">
      <alignment horizontal="left" wrapText="1"/>
    </xf>
    <xf numFmtId="0" fontId="0" fillId="0" borderId="0" xfId="0" quotePrefix="1"/>
    <xf numFmtId="0" fontId="0" fillId="7" borderId="0" xfId="0" applyFill="1"/>
    <xf numFmtId="0" fontId="9" fillId="6" borderId="0" xfId="1"/>
    <xf numFmtId="0" fontId="0" fillId="7" borderId="0" xfId="0" quotePrefix="1" applyFill="1"/>
    <xf numFmtId="0" fontId="0" fillId="7" borderId="0" xfId="0" applyFill="1" applyAlignment="1">
      <alignment horizontal="center" vertical="center"/>
    </xf>
    <xf numFmtId="0" fontId="0" fillId="7" borderId="0" xfId="0" quotePrefix="1" applyFill="1" applyAlignment="1">
      <alignment wrapText="1"/>
    </xf>
    <xf numFmtId="0" fontId="0" fillId="0" borderId="28" xfId="0" applyBorder="1"/>
    <xf numFmtId="0" fontId="12" fillId="0" borderId="28" xfId="0" applyFont="1" applyBorder="1"/>
    <xf numFmtId="0" fontId="0" fillId="0" borderId="28" xfId="0" applyBorder="1" applyAlignment="1">
      <alignment horizontal="center" vertical="center"/>
    </xf>
    <xf numFmtId="0" fontId="9" fillId="6" borderId="28" xfId="1" applyBorder="1"/>
    <xf numFmtId="0" fontId="9" fillId="6" borderId="28" xfId="1" applyBorder="1" applyAlignment="1">
      <alignment horizontal="center" vertical="center"/>
    </xf>
    <xf numFmtId="0" fontId="0" fillId="0" borderId="28" xfId="0" quotePrefix="1" applyBorder="1"/>
    <xf numFmtId="0" fontId="13" fillId="7" borderId="28" xfId="0" applyFont="1" applyFill="1" applyBorder="1"/>
    <xf numFmtId="0" fontId="0" fillId="7" borderId="28" xfId="0" quotePrefix="1" applyFill="1" applyBorder="1"/>
    <xf numFmtId="0" fontId="0" fillId="7" borderId="28" xfId="0" applyFill="1" applyBorder="1" applyAlignment="1">
      <alignment horizontal="center" vertical="center"/>
    </xf>
    <xf numFmtId="0" fontId="0" fillId="7" borderId="28" xfId="0" applyFill="1" applyBorder="1"/>
    <xf numFmtId="0" fontId="0" fillId="7" borderId="28" xfId="0" quotePrefix="1" applyFill="1" applyBorder="1" applyAlignment="1">
      <alignment wrapText="1"/>
    </xf>
    <xf numFmtId="0" fontId="11" fillId="0" borderId="28" xfId="0" quotePrefix="1" applyFont="1" applyBorder="1"/>
    <xf numFmtId="0" fontId="0" fillId="8" borderId="28" xfId="0" applyFill="1" applyBorder="1" applyAlignment="1">
      <alignment horizontal="center" vertical="center"/>
    </xf>
    <xf numFmtId="0" fontId="0" fillId="7" borderId="0" xfId="0" applyFill="1" applyAlignment="1">
      <alignment wrapText="1"/>
    </xf>
    <xf numFmtId="0" fontId="0" fillId="3" borderId="2" xfId="0" quotePrefix="1" applyFill="1" applyBorder="1" applyAlignment="1">
      <alignment horizontal="left" vertical="center" wrapText="1"/>
    </xf>
    <xf numFmtId="0" fontId="14" fillId="9" borderId="0" xfId="0" applyFont="1" applyFill="1"/>
    <xf numFmtId="0" fontId="14" fillId="9" borderId="0" xfId="0" applyFont="1" applyFill="1" applyAlignment="1">
      <alignment horizontal="center" vertical="center"/>
    </xf>
    <xf numFmtId="0" fontId="14" fillId="0" borderId="0" xfId="0" applyFont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8" borderId="0" xfId="0" applyFill="1"/>
    <xf numFmtId="0" fontId="20" fillId="11" borderId="0" xfId="2"/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9" borderId="0" xfId="0" applyFont="1" applyFill="1" applyAlignment="1">
      <alignment vertical="top"/>
    </xf>
    <xf numFmtId="0" fontId="18" fillId="10" borderId="0" xfId="0" applyFont="1" applyFill="1" applyAlignment="1">
      <alignment vertical="top"/>
    </xf>
    <xf numFmtId="0" fontId="19" fillId="0" borderId="0" xfId="0" applyFont="1" applyAlignment="1">
      <alignment vertical="top"/>
    </xf>
    <xf numFmtId="0" fontId="0" fillId="8" borderId="0" xfId="0" applyFill="1" applyAlignment="1">
      <alignment vertical="top"/>
    </xf>
    <xf numFmtId="0" fontId="14" fillId="10" borderId="0" xfId="0" applyFont="1" applyFill="1" applyAlignment="1">
      <alignment vertical="top"/>
    </xf>
    <xf numFmtId="0" fontId="21" fillId="0" borderId="0" xfId="0" quotePrefix="1" applyFont="1" applyAlignment="1">
      <alignment vertical="top"/>
    </xf>
    <xf numFmtId="0" fontId="24" fillId="0" borderId="0" xfId="0" applyFont="1" applyAlignment="1">
      <alignment vertical="top" wrapText="1"/>
    </xf>
    <xf numFmtId="0" fontId="25" fillId="9" borderId="0" xfId="0" applyFont="1" applyFill="1" applyAlignment="1">
      <alignment vertical="top" wrapText="1"/>
    </xf>
    <xf numFmtId="0" fontId="24" fillId="10" borderId="0" xfId="0" applyFont="1" applyFill="1" applyAlignment="1">
      <alignment vertical="top" wrapText="1"/>
    </xf>
    <xf numFmtId="0" fontId="22" fillId="0" borderId="0" xfId="0" quotePrefix="1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4" fillId="0" borderId="0" xfId="0" quotePrefix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26" fillId="13" borderId="0" xfId="0" applyFont="1" applyFill="1"/>
    <xf numFmtId="0" fontId="26" fillId="14" borderId="0" xfId="0" applyFont="1" applyFill="1"/>
    <xf numFmtId="0" fontId="26" fillId="12" borderId="0" xfId="0" applyFont="1" applyFill="1"/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3">
    <cellStyle name="Good" xfId="1" builtinId="26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6E6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C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30</xdr:row>
      <xdr:rowOff>14441</xdr:rowOff>
    </xdr:from>
    <xdr:to>
      <xdr:col>15</xdr:col>
      <xdr:colOff>125061</xdr:colOff>
      <xdr:row>37</xdr:row>
      <xdr:rowOff>81188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E6999-4CDB-334B-4005-3FE11F910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5519891"/>
          <a:ext cx="4973286" cy="152407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13</xdr:col>
      <xdr:colOff>117616</xdr:colOff>
      <xdr:row>73</xdr:row>
      <xdr:rowOff>38099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C743BD-A0CC-40A5-AD37-0143F7FD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81900" y="13496925"/>
          <a:ext cx="3775216" cy="523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5"/>
  <sheetViews>
    <sheetView tabSelected="1" topLeftCell="A12" zoomScaleNormal="100" workbookViewId="0">
      <selection activeCell="G25" sqref="G25"/>
    </sheetView>
  </sheetViews>
  <sheetFormatPr defaultColWidth="11.5703125" defaultRowHeight="12.75"/>
  <cols>
    <col min="1" max="2" width="2.28515625" customWidth="1"/>
    <col min="3" max="3" width="24.85546875" style="3" customWidth="1"/>
    <col min="4" max="4" width="8.5703125" customWidth="1"/>
    <col min="5" max="5" width="8.7109375" customWidth="1"/>
    <col min="6" max="6" width="15.140625" style="4" customWidth="1"/>
    <col min="7" max="7" width="14.42578125" customWidth="1"/>
    <col min="8" max="8" width="14.85546875" customWidth="1"/>
    <col min="9" max="9" width="13.7109375" customWidth="1"/>
    <col min="10" max="10" width="14" customWidth="1"/>
    <col min="11" max="11" width="39.7109375" customWidth="1"/>
    <col min="12" max="12" width="3.7109375" style="3" customWidth="1"/>
    <col min="13" max="13" width="2.28515625" customWidth="1"/>
  </cols>
  <sheetData>
    <row r="1" spans="2:12" ht="12.75" customHeight="1">
      <c r="C1" s="5"/>
      <c r="D1" s="6"/>
      <c r="E1" s="7"/>
      <c r="F1" s="8"/>
      <c r="G1" s="5"/>
    </row>
    <row r="2" spans="2:12" ht="14.1" customHeight="1">
      <c r="B2" s="9" t="s">
        <v>0</v>
      </c>
      <c r="C2" s="5"/>
      <c r="D2" s="10"/>
      <c r="E2" s="11"/>
      <c r="F2" s="12"/>
      <c r="G2" s="5"/>
      <c r="L2"/>
    </row>
    <row r="3" spans="2:12" ht="14.65" customHeight="1">
      <c r="B3" s="9" t="s">
        <v>1</v>
      </c>
      <c r="C3" s="5"/>
      <c r="D3" s="13"/>
      <c r="E3" s="11"/>
      <c r="F3" s="12"/>
      <c r="G3" s="5"/>
      <c r="L3"/>
    </row>
    <row r="4" spans="2:12" ht="14.1" customHeight="1">
      <c r="C4" s="14"/>
      <c r="D4" s="6"/>
      <c r="E4" s="7"/>
      <c r="F4" s="8"/>
      <c r="G4" s="5"/>
    </row>
    <row r="5" spans="2:12" ht="14.1" customHeight="1">
      <c r="B5" s="132" t="s">
        <v>2</v>
      </c>
      <c r="C5" s="132"/>
      <c r="D5" s="15"/>
      <c r="E5" s="16"/>
      <c r="F5" s="14"/>
      <c r="G5" s="17"/>
      <c r="H5" s="17"/>
      <c r="I5" s="18"/>
      <c r="J5" s="18"/>
      <c r="K5" s="18"/>
      <c r="L5"/>
    </row>
    <row r="6" spans="2:12" ht="14.1" customHeight="1">
      <c r="B6" s="19"/>
      <c r="C6" s="20"/>
      <c r="D6" s="21"/>
      <c r="E6" s="22"/>
      <c r="F6" s="23"/>
      <c r="G6" s="24"/>
      <c r="H6" s="24"/>
      <c r="I6" s="25"/>
      <c r="J6" s="25"/>
      <c r="K6" s="25"/>
      <c r="L6" s="26"/>
    </row>
    <row r="7" spans="2:12" s="27" customFormat="1" ht="27.6" customHeight="1">
      <c r="B7" s="28"/>
      <c r="C7" s="29" t="s">
        <v>3</v>
      </c>
      <c r="D7" s="30" t="s">
        <v>4</v>
      </c>
      <c r="E7" s="31" t="s">
        <v>5</v>
      </c>
      <c r="F7" s="133"/>
      <c r="G7" s="133"/>
      <c r="H7" s="133"/>
      <c r="I7" s="133"/>
      <c r="J7" s="133"/>
      <c r="K7" s="2"/>
      <c r="L7" s="32"/>
    </row>
    <row r="8" spans="2:12" s="33" customFormat="1" ht="42.6" customHeight="1">
      <c r="B8" s="34"/>
      <c r="C8" s="35" t="s">
        <v>6</v>
      </c>
      <c r="D8" s="36"/>
      <c r="E8" s="37"/>
      <c r="F8" s="134" t="s">
        <v>7</v>
      </c>
      <c r="G8" s="134"/>
      <c r="H8" s="134"/>
      <c r="I8" s="134"/>
      <c r="J8" s="134"/>
      <c r="K8" s="1"/>
      <c r="L8" s="38"/>
    </row>
    <row r="9" spans="2:12" ht="102">
      <c r="B9" s="39"/>
      <c r="C9" s="40" t="s">
        <v>8</v>
      </c>
      <c r="D9" s="41"/>
      <c r="E9" s="42"/>
      <c r="F9" s="43" t="s">
        <v>9</v>
      </c>
      <c r="G9" s="43" t="s">
        <v>10</v>
      </c>
      <c r="H9" s="43" t="s">
        <v>11</v>
      </c>
      <c r="I9" s="43" t="s">
        <v>12</v>
      </c>
      <c r="J9" s="43" t="s">
        <v>13</v>
      </c>
      <c r="K9" s="44" t="s">
        <v>14</v>
      </c>
      <c r="L9" s="45"/>
    </row>
    <row r="10" spans="2:12" ht="21" customHeight="1">
      <c r="B10" s="39"/>
      <c r="C10" s="40" t="s">
        <v>15</v>
      </c>
      <c r="D10" s="41">
        <v>5</v>
      </c>
      <c r="E10" s="42">
        <f>IF(F10="x",5,IF(G10="x",4,IF(H10="x",3,IF(I10="x",2,IF(J10="x",0.5)))))</f>
        <v>5</v>
      </c>
      <c r="F10" s="46" t="str">
        <f>IF(checklist!E4&gt;=9, "x", "")</f>
        <v>x</v>
      </c>
      <c r="G10" s="46" t="str">
        <f>IF(AND(checklist!E4&gt;=7, checklist!E4&lt;9), "x", "")</f>
        <v/>
      </c>
      <c r="H10" s="46" t="str">
        <f>IF(AND(checklist!E4&gt;=5, checklist!E4&lt;7), "x", "")</f>
        <v/>
      </c>
      <c r="I10" s="46" t="str">
        <f>IF(AND(checklist!E4&gt;=3, checklist!E4&lt;5), "x", "")</f>
        <v/>
      </c>
      <c r="J10" s="46" t="str">
        <f>IF(AND(checklist!E4&gt;=0, checklist!E4&lt;3), "x", "")</f>
        <v/>
      </c>
      <c r="K10" s="102"/>
      <c r="L10" s="45"/>
    </row>
    <row r="11" spans="2:12" ht="21" customHeight="1">
      <c r="B11" s="39"/>
      <c r="C11" s="40" t="s">
        <v>137</v>
      </c>
      <c r="D11" s="41">
        <v>5</v>
      </c>
      <c r="E11" s="42">
        <f>IF(F11="x",5,IF(G11="x",4,IF(H11="x",3,IF(I11="x",2,IF(J11="x",0.5)))))</f>
        <v>5</v>
      </c>
      <c r="F11" s="46" t="str">
        <f>IF(checklist!E18&gt;=9, "x", "")</f>
        <v>x</v>
      </c>
      <c r="G11" s="46" t="str">
        <f>IF(AND(checklist!E18&gt;=7, checklist!E18&lt;9), "x", "")</f>
        <v/>
      </c>
      <c r="H11" s="46" t="str">
        <f>IF(AND(checklist!E18&gt;=5, checklist!E18&lt;7), "x", "")</f>
        <v/>
      </c>
      <c r="I11" s="46" t="str">
        <f>IF(AND(checklist!E18&gt;=3, checklist!E18&lt;5), "x", "")</f>
        <v/>
      </c>
      <c r="J11" s="46" t="str">
        <f>IF(AND(checklist!E18&gt;=0, checklist!E18&lt;3), "x", "")</f>
        <v/>
      </c>
      <c r="K11" s="102"/>
      <c r="L11" s="45"/>
    </row>
    <row r="12" spans="2:12" ht="21" customHeight="1">
      <c r="B12" s="39"/>
      <c r="C12" s="40" t="s">
        <v>148</v>
      </c>
      <c r="D12" s="41">
        <v>10</v>
      </c>
      <c r="E12" s="42">
        <f>IF(F12="x",10,IF(G12="x",8,IF(H12="x",6,IF(I12="x",4,IF(J12="x",1)))))</f>
        <v>10</v>
      </c>
      <c r="F12" s="46" t="str">
        <f>IF(checklist!E39&gt;=9, "x", "")</f>
        <v>x</v>
      </c>
      <c r="G12" s="46" t="str">
        <f>IF(AND(checklist!E39&gt;=7, checklist!E39&lt;9), "x", "")</f>
        <v/>
      </c>
      <c r="H12" s="46" t="str">
        <f>IF(AND(checklist!E39&gt;=5, checklist!E39&lt;7), "x", "")</f>
        <v/>
      </c>
      <c r="I12" s="46" t="str">
        <f>IF(AND(checklist!E39&gt;=3, checklist!E39&lt;5), "x", "")</f>
        <v/>
      </c>
      <c r="J12" s="46" t="str">
        <f>IF(AND(checklist!E39&gt;=0, checklist!E39&lt;3), "x", "")</f>
        <v/>
      </c>
      <c r="K12" s="102"/>
      <c r="L12" s="45"/>
    </row>
    <row r="13" spans="2:12" ht="21" customHeight="1">
      <c r="B13" s="39"/>
      <c r="C13" s="40" t="s">
        <v>18</v>
      </c>
      <c r="D13" s="41">
        <v>5</v>
      </c>
      <c r="E13" s="42">
        <f>IF(F13="x",5,IF(G13="x",4,IF(H13="x",3,IF(I13="x",2,IF(J13="x",0.5)))))</f>
        <v>4</v>
      </c>
      <c r="F13" s="46" t="str">
        <f>IF(checklist!E61&gt;=9, "x", "")</f>
        <v/>
      </c>
      <c r="G13" s="46" t="str">
        <f>IF(AND(checklist!E61&gt;=7, checklist!E61&lt;9), "x", "")</f>
        <v>x</v>
      </c>
      <c r="H13" s="46" t="str">
        <f>IF(AND(checklist!E61&gt;=5, checklist!E61&lt;7), "x", "")</f>
        <v/>
      </c>
      <c r="I13" s="46" t="str">
        <f>IF(AND(checklist!E61&gt;=3, checklist!E61&lt;5), "x", "")</f>
        <v/>
      </c>
      <c r="J13" s="46" t="str">
        <f>IF(AND(checklist!E61&gt;=0, checklist!E61&lt;3), "x", "")</f>
        <v/>
      </c>
      <c r="K13" s="102"/>
      <c r="L13" s="45"/>
    </row>
    <row r="14" spans="2:12" ht="21" customHeight="1">
      <c r="B14" s="39"/>
      <c r="C14" s="40" t="s">
        <v>19</v>
      </c>
      <c r="D14" s="41">
        <v>10</v>
      </c>
      <c r="E14" s="42">
        <f>IF(F14="x",10,IF(G14="x",8,IF(H14="x",6,IF(I14="x",4,IF(J14="x",1)))))</f>
        <v>8</v>
      </c>
      <c r="F14" s="46" t="str">
        <f>IF(checklist!E80&gt;=9, "x", "")</f>
        <v/>
      </c>
      <c r="G14" s="46" t="str">
        <f>IF(AND(checklist!E80&gt;=7, checklist!E80&lt;9), "x", "")</f>
        <v>x</v>
      </c>
      <c r="H14" s="46" t="str">
        <f>IF(AND(checklist!E80&gt;=5, checklist!E80&lt;7), "x", "")</f>
        <v/>
      </c>
      <c r="I14" s="46" t="str">
        <f>IF(AND(checklist!E80&gt;=3, checklist!E80&lt;5), "x", "")</f>
        <v/>
      </c>
      <c r="J14" s="46" t="str">
        <f>IF(AND(checklist!E80&gt;=0, checklist!E80&lt;3), "x", "")</f>
        <v/>
      </c>
      <c r="K14" s="102"/>
      <c r="L14" s="45"/>
    </row>
    <row r="15" spans="2:12" ht="21" customHeight="1">
      <c r="B15" s="39"/>
      <c r="C15" s="40" t="s">
        <v>20</v>
      </c>
      <c r="D15" s="41">
        <v>10</v>
      </c>
      <c r="E15" s="42">
        <f>IF(F15="x",10,IF(G15="x",8,IF(H15="x",6,IF(I15="x",4,IF(J15="x",1)))))</f>
        <v>6</v>
      </c>
      <c r="F15" s="46" t="str">
        <f>IF(checklist!E89&gt;=9, "x", "")</f>
        <v/>
      </c>
      <c r="G15" s="46" t="str">
        <f>IF(AND(checklist!E89&gt;=7, checklist!E89&lt;9), "x", "")</f>
        <v/>
      </c>
      <c r="H15" s="46" t="str">
        <f>IF(AND(checklist!E89&gt;=5, checklist!E89&lt;7), "x", "")</f>
        <v>x</v>
      </c>
      <c r="I15" s="46" t="str">
        <f>IF(AND(checklist!E89&gt;=3, checklist!E89&lt;5), "x", "")</f>
        <v/>
      </c>
      <c r="J15" s="46" t="str">
        <f>IF(AND(checklist!E89&gt;=0, checklist!E89&lt;3), "x", "")</f>
        <v/>
      </c>
      <c r="K15" s="102"/>
      <c r="L15" s="45"/>
    </row>
    <row r="16" spans="2:12" ht="21" customHeight="1">
      <c r="B16" s="39"/>
      <c r="C16" s="40" t="s">
        <v>21</v>
      </c>
      <c r="D16" s="41">
        <v>5</v>
      </c>
      <c r="E16" s="42">
        <f>IF(F16="x",5,IF(G16="x",4,IF(H16="x",3,IF(I16="x",2,IF(J16="x",0.5)))))</f>
        <v>5</v>
      </c>
      <c r="F16" s="46" t="str">
        <f>IF(checklist!E99&gt;=9, "x", "")</f>
        <v>x</v>
      </c>
      <c r="G16" s="46" t="str">
        <f>IF(AND(checklist!E99&gt;=7, checklist!E99&lt;9), "x", "")</f>
        <v/>
      </c>
      <c r="H16" s="46" t="str">
        <f>IF(AND(checklist!E99&gt;=5, checklist!E99&lt;7), "x", "")</f>
        <v/>
      </c>
      <c r="I16" s="46" t="str">
        <f>IF(AND(checklist!E99&gt;=3, checklist!E99&lt;5), "x", "")</f>
        <v/>
      </c>
      <c r="J16" s="46" t="str">
        <f>IF(AND(checklist!E99&gt;=0, checklist!E99&lt;3), "x", "")</f>
        <v/>
      </c>
      <c r="K16" s="102"/>
      <c r="L16" s="45"/>
    </row>
    <row r="17" spans="2:12" ht="15" customHeight="1">
      <c r="B17" s="39"/>
      <c r="C17" s="47"/>
      <c r="D17" s="48"/>
      <c r="E17" s="49"/>
      <c r="F17" s="50"/>
      <c r="G17" s="50"/>
      <c r="H17" s="50"/>
      <c r="I17" s="50"/>
      <c r="J17" s="50"/>
      <c r="K17" s="50"/>
      <c r="L17" s="45"/>
    </row>
    <row r="18" spans="2:12" ht="15" customHeight="1">
      <c r="B18" s="39"/>
      <c r="C18" s="51" t="s">
        <v>22</v>
      </c>
      <c r="D18" s="52">
        <v>-10</v>
      </c>
      <c r="E18" s="53">
        <f>SUM(E19)</f>
        <v>0</v>
      </c>
      <c r="F18" s="54"/>
      <c r="G18" s="55"/>
      <c r="H18" s="55"/>
      <c r="I18" s="56"/>
      <c r="J18" s="56"/>
      <c r="K18" s="56"/>
      <c r="L18" s="45"/>
    </row>
    <row r="19" spans="2:12" ht="60.75" customHeight="1">
      <c r="B19" s="39"/>
      <c r="C19" s="57" t="s">
        <v>23</v>
      </c>
      <c r="D19" s="58"/>
      <c r="E19" s="59">
        <f>checklist!E104</f>
        <v>0</v>
      </c>
      <c r="F19" s="135" t="s">
        <v>24</v>
      </c>
      <c r="G19" s="135"/>
      <c r="H19" s="135"/>
      <c r="I19" s="135"/>
      <c r="J19" s="60"/>
      <c r="K19" s="60"/>
      <c r="L19" s="45"/>
    </row>
    <row r="20" spans="2:12" ht="14.65" customHeight="1">
      <c r="B20" s="39"/>
      <c r="C20" s="61" t="s">
        <v>25</v>
      </c>
      <c r="D20" s="62"/>
      <c r="E20" s="63">
        <f>D20*0.1</f>
        <v>0</v>
      </c>
      <c r="F20" s="64"/>
      <c r="G20" s="64"/>
      <c r="H20" s="64"/>
      <c r="I20" s="65"/>
      <c r="J20" s="65"/>
      <c r="K20" s="65"/>
      <c r="L20" s="45"/>
    </row>
    <row r="21" spans="2:12" ht="14.65" customHeight="1">
      <c r="B21" s="39"/>
      <c r="C21" s="66"/>
      <c r="D21" s="67"/>
      <c r="E21" s="68"/>
      <c r="F21" s="136"/>
      <c r="G21" s="136"/>
      <c r="H21" s="136"/>
      <c r="I21" s="69"/>
      <c r="J21" s="69"/>
      <c r="K21" s="69"/>
      <c r="L21" s="45"/>
    </row>
    <row r="22" spans="2:12" ht="14.1" customHeight="1">
      <c r="B22" s="70"/>
      <c r="C22" s="71"/>
      <c r="D22" s="72"/>
      <c r="E22" s="73"/>
      <c r="F22" s="74"/>
      <c r="G22" s="74"/>
      <c r="H22" s="74"/>
      <c r="I22" s="75"/>
      <c r="J22" s="75"/>
      <c r="K22" s="75"/>
      <c r="L22" s="76"/>
    </row>
    <row r="23" spans="2:12" ht="14.1" customHeight="1">
      <c r="D23" s="77"/>
      <c r="E23" s="4"/>
      <c r="F23"/>
      <c r="I23" s="3"/>
      <c r="J23" s="3"/>
      <c r="K23" s="3"/>
      <c r="L23"/>
    </row>
    <row r="24" spans="2:12" ht="14.1" customHeight="1">
      <c r="B24" s="131" t="s">
        <v>26</v>
      </c>
      <c r="C24" s="131"/>
      <c r="D24" s="78">
        <f>SUM(D10:D16)</f>
        <v>50</v>
      </c>
      <c r="E24" s="78">
        <f>IF(E20&gt;0,(1-E20)*(SUM(E10:E16) + E18),SUM(E10:E16) - E18)</f>
        <v>43</v>
      </c>
      <c r="F24"/>
    </row>
    <row r="25" spans="2:12" ht="14.1" customHeight="1"/>
  </sheetData>
  <mergeCells count="6">
    <mergeCell ref="B24:C24"/>
    <mergeCell ref="B5:C5"/>
    <mergeCell ref="F7:J7"/>
    <mergeCell ref="F8:J8"/>
    <mergeCell ref="F19:I19"/>
    <mergeCell ref="F21:H21"/>
  </mergeCells>
  <printOptions horizontalCentered="1"/>
  <pageMargins left="0.78749999999999998" right="0.78749999999999998" top="1.4694444444444399" bottom="0.78749999999999998" header="0.78749999999999998" footer="0.511811023622047"/>
  <pageSetup paperSize="9" fitToHeight="2" orientation="portrait" horizontalDpi="300" verticalDpi="300" r:id="rId1"/>
  <headerFooter>
    <oddHeader>&amp;C&amp;"Times New Roman,Bold"&amp;14Final exam
Special subject 1: Fall 2014 
Interview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12B8-E8B0-412B-8DBD-DB827FCD3215}">
  <dimension ref="A1:G112"/>
  <sheetViews>
    <sheetView topLeftCell="A12" workbookViewId="0">
      <selection activeCell="B23" sqref="B23"/>
    </sheetView>
  </sheetViews>
  <sheetFormatPr defaultRowHeight="12.75"/>
  <cols>
    <col min="1" max="1" width="13.140625" style="27" customWidth="1"/>
    <col min="2" max="2" width="53.5703125" style="121" customWidth="1"/>
    <col min="3" max="3" width="16.5703125" customWidth="1"/>
    <col min="4" max="4" width="5.5703125" style="108" bestFit="1" customWidth="1"/>
    <col min="5" max="5" width="5.85546875" bestFit="1" customWidth="1"/>
    <col min="6" max="6" width="3.140625" customWidth="1"/>
    <col min="7" max="7" width="15.85546875" bestFit="1" customWidth="1"/>
  </cols>
  <sheetData>
    <row r="1" spans="1:7" ht="23.25">
      <c r="A1" s="113" t="s">
        <v>126</v>
      </c>
    </row>
    <row r="2" spans="1:7" ht="18.75">
      <c r="A2" s="114"/>
      <c r="E2" s="111"/>
      <c r="G2" t="s">
        <v>179</v>
      </c>
    </row>
    <row r="3" spans="1:7" s="105" customFormat="1" ht="15">
      <c r="A3" s="115" t="s">
        <v>127</v>
      </c>
      <c r="B3" s="122"/>
      <c r="C3" s="103"/>
      <c r="D3" s="104" t="s">
        <v>128</v>
      </c>
      <c r="E3" s="103" t="s">
        <v>129</v>
      </c>
      <c r="F3" s="104" t="s">
        <v>43</v>
      </c>
      <c r="G3" s="103" t="s">
        <v>130</v>
      </c>
    </row>
    <row r="4" spans="1:7" s="106" customFormat="1" ht="15">
      <c r="A4" s="116" t="s">
        <v>15</v>
      </c>
      <c r="B4" s="123"/>
      <c r="D4" s="107"/>
      <c r="E4" s="112">
        <f>MROUND(COUNTIF(F5:F17, "x")/COUNTIF(D5:D17, "x")*10, 0.25)</f>
        <v>9.25</v>
      </c>
      <c r="F4" s="107" t="s">
        <v>208</v>
      </c>
    </row>
    <row r="5" spans="1:7" ht="15">
      <c r="A5" s="117" t="s">
        <v>42</v>
      </c>
      <c r="B5" s="121" t="s">
        <v>131</v>
      </c>
      <c r="D5" s="108" t="s">
        <v>43</v>
      </c>
      <c r="E5" s="128"/>
      <c r="F5" s="108" t="s">
        <v>43</v>
      </c>
    </row>
    <row r="6" spans="1:7">
      <c r="B6" s="121" t="s">
        <v>132</v>
      </c>
      <c r="D6" s="108" t="s">
        <v>43</v>
      </c>
      <c r="E6" s="128"/>
      <c r="F6" s="108" t="s">
        <v>43</v>
      </c>
    </row>
    <row r="7" spans="1:7">
      <c r="B7" s="121" t="s">
        <v>133</v>
      </c>
      <c r="D7" s="108" t="s">
        <v>43</v>
      </c>
      <c r="E7" s="128"/>
      <c r="F7" s="108" t="s">
        <v>43</v>
      </c>
    </row>
    <row r="8" spans="1:7">
      <c r="A8" s="27" t="s">
        <v>134</v>
      </c>
      <c r="B8" s="121" t="s">
        <v>135</v>
      </c>
      <c r="D8" s="108" t="s">
        <v>43</v>
      </c>
      <c r="E8" s="128"/>
      <c r="F8" s="108" t="s">
        <v>43</v>
      </c>
      <c r="G8" s="82"/>
    </row>
    <row r="9" spans="1:7">
      <c r="B9" s="121" t="s">
        <v>136</v>
      </c>
      <c r="D9" s="108" t="s">
        <v>43</v>
      </c>
      <c r="E9" s="128"/>
      <c r="F9" s="108" t="s">
        <v>43</v>
      </c>
      <c r="G9" s="82" t="s">
        <v>217</v>
      </c>
    </row>
    <row r="10" spans="1:7">
      <c r="A10" s="118" t="s">
        <v>48</v>
      </c>
      <c r="B10" s="124" t="s">
        <v>180</v>
      </c>
      <c r="D10" s="108" t="s">
        <v>43</v>
      </c>
      <c r="F10" s="108" t="s">
        <v>43</v>
      </c>
    </row>
    <row r="11" spans="1:7">
      <c r="A11" s="118" t="s">
        <v>42</v>
      </c>
      <c r="B11" s="124" t="s">
        <v>181</v>
      </c>
      <c r="D11" s="108" t="s">
        <v>43</v>
      </c>
      <c r="F11" s="108" t="s">
        <v>43</v>
      </c>
    </row>
    <row r="12" spans="1:7" ht="25.5">
      <c r="B12" s="124" t="s">
        <v>182</v>
      </c>
      <c r="D12" s="108" t="s">
        <v>43</v>
      </c>
      <c r="F12" s="108" t="s">
        <v>43</v>
      </c>
    </row>
    <row r="13" spans="1:7">
      <c r="B13" s="124" t="s">
        <v>183</v>
      </c>
      <c r="D13" s="108" t="s">
        <v>43</v>
      </c>
      <c r="F13" s="108" t="s">
        <v>43</v>
      </c>
    </row>
    <row r="14" spans="1:7" ht="25.5">
      <c r="B14" s="124" t="s">
        <v>184</v>
      </c>
      <c r="D14" s="108" t="s">
        <v>43</v>
      </c>
      <c r="F14" s="108" t="s">
        <v>43</v>
      </c>
    </row>
    <row r="15" spans="1:7">
      <c r="B15" s="124" t="s">
        <v>185</v>
      </c>
      <c r="D15" s="108" t="s">
        <v>43</v>
      </c>
      <c r="F15" s="108" t="s">
        <v>43</v>
      </c>
    </row>
    <row r="16" spans="1:7">
      <c r="B16" s="124" t="s">
        <v>186</v>
      </c>
      <c r="D16" s="108" t="s">
        <v>43</v>
      </c>
      <c r="F16" s="108" t="s">
        <v>209</v>
      </c>
    </row>
    <row r="17" spans="1:7">
      <c r="A17" s="118" t="s">
        <v>191</v>
      </c>
      <c r="B17" s="125" t="s">
        <v>176</v>
      </c>
      <c r="D17" s="108" t="s">
        <v>43</v>
      </c>
      <c r="E17" s="129"/>
      <c r="F17" s="108" t="s">
        <v>43</v>
      </c>
    </row>
    <row r="18" spans="1:7" s="106" customFormat="1" ht="15">
      <c r="A18" s="119" t="s">
        <v>137</v>
      </c>
      <c r="B18" s="123"/>
      <c r="D18" s="107"/>
      <c r="E18" s="112">
        <f>MROUND(COUNTIF(F19:F38, "x")/COUNTIF(D19:D38, "x")*10, 0.25)</f>
        <v>9</v>
      </c>
      <c r="F18" s="106" t="s">
        <v>210</v>
      </c>
    </row>
    <row r="19" spans="1:7">
      <c r="A19" s="27" t="s">
        <v>42</v>
      </c>
      <c r="B19" s="121" t="s">
        <v>138</v>
      </c>
      <c r="D19" s="108" t="s">
        <v>43</v>
      </c>
      <c r="F19" s="108" t="s">
        <v>43</v>
      </c>
    </row>
    <row r="20" spans="1:7">
      <c r="B20" s="121" t="s">
        <v>139</v>
      </c>
      <c r="D20" s="108" t="s">
        <v>43</v>
      </c>
      <c r="F20" s="108" t="s">
        <v>43</v>
      </c>
    </row>
    <row r="21" spans="1:7">
      <c r="B21" s="121" t="s">
        <v>140</v>
      </c>
      <c r="D21" s="108" t="s">
        <v>43</v>
      </c>
      <c r="F21" s="108" t="s">
        <v>43</v>
      </c>
    </row>
    <row r="22" spans="1:7">
      <c r="B22" s="121" t="s">
        <v>141</v>
      </c>
      <c r="D22" s="108" t="s">
        <v>43</v>
      </c>
      <c r="F22" s="108" t="s">
        <v>43</v>
      </c>
    </row>
    <row r="23" spans="1:7">
      <c r="B23" s="121" t="s">
        <v>142</v>
      </c>
      <c r="D23" s="108" t="s">
        <v>43</v>
      </c>
      <c r="F23" s="108" t="s">
        <v>43</v>
      </c>
      <c r="G23" s="82"/>
    </row>
    <row r="24" spans="1:7">
      <c r="A24" s="27" t="s">
        <v>134</v>
      </c>
      <c r="B24" s="121" t="s">
        <v>143</v>
      </c>
      <c r="D24" s="108" t="s">
        <v>43</v>
      </c>
      <c r="F24" s="108" t="s">
        <v>43</v>
      </c>
    </row>
    <row r="25" spans="1:7">
      <c r="B25" s="121" t="s">
        <v>144</v>
      </c>
      <c r="D25" s="108" t="s">
        <v>43</v>
      </c>
      <c r="E25" s="130"/>
      <c r="F25" s="108" t="s">
        <v>43</v>
      </c>
    </row>
    <row r="26" spans="1:7">
      <c r="B26" s="121" t="s">
        <v>145</v>
      </c>
      <c r="D26" s="108" t="s">
        <v>43</v>
      </c>
      <c r="E26" s="130"/>
      <c r="F26" s="108" t="s">
        <v>43</v>
      </c>
    </row>
    <row r="27" spans="1:7">
      <c r="B27" s="121" t="s">
        <v>146</v>
      </c>
      <c r="D27" s="108" t="s">
        <v>43</v>
      </c>
      <c r="F27" s="108" t="s">
        <v>209</v>
      </c>
      <c r="G27" s="82" t="s">
        <v>211</v>
      </c>
    </row>
    <row r="28" spans="1:7">
      <c r="B28" s="121" t="s">
        <v>147</v>
      </c>
      <c r="D28" s="108" t="s">
        <v>43</v>
      </c>
      <c r="E28" s="128"/>
      <c r="F28" s="108" t="s">
        <v>43</v>
      </c>
    </row>
    <row r="29" spans="1:7">
      <c r="A29" s="118" t="s">
        <v>48</v>
      </c>
      <c r="B29" s="124" t="s">
        <v>180</v>
      </c>
      <c r="D29" s="108" t="s">
        <v>43</v>
      </c>
      <c r="F29" s="108" t="s">
        <v>43</v>
      </c>
    </row>
    <row r="30" spans="1:7">
      <c r="A30" s="118" t="s">
        <v>3</v>
      </c>
      <c r="B30" s="126" t="s">
        <v>193</v>
      </c>
      <c r="D30" s="108" t="s">
        <v>43</v>
      </c>
      <c r="E30" s="128"/>
      <c r="F30" s="108" t="s">
        <v>43</v>
      </c>
    </row>
    <row r="31" spans="1:7">
      <c r="A31" s="120"/>
      <c r="B31" s="126" t="s">
        <v>194</v>
      </c>
      <c r="D31" s="108" t="s">
        <v>43</v>
      </c>
      <c r="E31" s="128"/>
      <c r="F31" s="108" t="s">
        <v>43</v>
      </c>
    </row>
    <row r="32" spans="1:7">
      <c r="A32" s="118" t="s">
        <v>42</v>
      </c>
      <c r="B32" s="124" t="s">
        <v>181</v>
      </c>
      <c r="D32" s="108" t="s">
        <v>43</v>
      </c>
      <c r="F32" s="108" t="s">
        <v>43</v>
      </c>
    </row>
    <row r="33" spans="1:7" ht="25.5">
      <c r="B33" s="124" t="s">
        <v>182</v>
      </c>
      <c r="D33" s="108" t="s">
        <v>43</v>
      </c>
      <c r="F33" s="108" t="s">
        <v>43</v>
      </c>
    </row>
    <row r="34" spans="1:7">
      <c r="B34" s="124" t="s">
        <v>183</v>
      </c>
      <c r="D34" s="108" t="s">
        <v>43</v>
      </c>
      <c r="F34" s="108" t="s">
        <v>43</v>
      </c>
    </row>
    <row r="35" spans="1:7" ht="25.5">
      <c r="B35" s="124" t="s">
        <v>184</v>
      </c>
      <c r="D35" s="108" t="s">
        <v>43</v>
      </c>
      <c r="F35" s="108" t="s">
        <v>43</v>
      </c>
    </row>
    <row r="36" spans="1:7">
      <c r="B36" s="124" t="s">
        <v>185</v>
      </c>
      <c r="D36" s="108" t="s">
        <v>43</v>
      </c>
      <c r="F36" s="108" t="s">
        <v>43</v>
      </c>
    </row>
    <row r="37" spans="1:7">
      <c r="B37" s="124" t="s">
        <v>186</v>
      </c>
      <c r="D37" s="108" t="s">
        <v>43</v>
      </c>
      <c r="F37" s="108" t="s">
        <v>209</v>
      </c>
    </row>
    <row r="38" spans="1:7">
      <c r="A38" s="118" t="s">
        <v>191</v>
      </c>
      <c r="B38" s="125" t="s">
        <v>176</v>
      </c>
      <c r="D38" s="108" t="s">
        <v>43</v>
      </c>
      <c r="E38" s="129"/>
      <c r="F38" s="108" t="s">
        <v>43</v>
      </c>
    </row>
    <row r="39" spans="1:7" s="106" customFormat="1" ht="15">
      <c r="A39" s="116" t="s">
        <v>148</v>
      </c>
      <c r="B39" s="123"/>
      <c r="D39" s="107"/>
      <c r="E39" s="112">
        <f>MROUND(COUNTIF(F40:F60, "x")/COUNTIF(D40:D60, "x")*10, 0.25)</f>
        <v>9</v>
      </c>
      <c r="F39" s="106" t="s">
        <v>212</v>
      </c>
    </row>
    <row r="40" spans="1:7" ht="25.5">
      <c r="B40" s="121" t="s">
        <v>149</v>
      </c>
      <c r="D40" s="108" t="s">
        <v>43</v>
      </c>
      <c r="F40" s="108" t="s">
        <v>43</v>
      </c>
    </row>
    <row r="41" spans="1:7">
      <c r="B41" s="121" t="s">
        <v>150</v>
      </c>
      <c r="D41" s="108" t="s">
        <v>43</v>
      </c>
      <c r="F41" s="108" t="s">
        <v>43</v>
      </c>
    </row>
    <row r="42" spans="1:7">
      <c r="B42" s="121" t="s">
        <v>151</v>
      </c>
      <c r="D42" s="108" t="s">
        <v>43</v>
      </c>
      <c r="F42" s="108" t="s">
        <v>43</v>
      </c>
    </row>
    <row r="43" spans="1:7">
      <c r="B43" s="121" t="s">
        <v>152</v>
      </c>
      <c r="D43" s="108" t="s">
        <v>43</v>
      </c>
      <c r="F43" s="108" t="s">
        <v>43</v>
      </c>
    </row>
    <row r="44" spans="1:7">
      <c r="B44" s="121" t="s">
        <v>153</v>
      </c>
      <c r="D44" s="108" t="s">
        <v>43</v>
      </c>
      <c r="F44" s="108" t="s">
        <v>43</v>
      </c>
    </row>
    <row r="45" spans="1:7">
      <c r="B45" s="121" t="s">
        <v>154</v>
      </c>
      <c r="D45" s="108" t="s">
        <v>43</v>
      </c>
      <c r="F45" s="108" t="s">
        <v>43</v>
      </c>
    </row>
    <row r="46" spans="1:7">
      <c r="B46" s="121" t="s">
        <v>155</v>
      </c>
      <c r="D46" s="108" t="s">
        <v>43</v>
      </c>
      <c r="F46" s="108" t="s">
        <v>43</v>
      </c>
      <c r="G46" s="82"/>
    </row>
    <row r="47" spans="1:7">
      <c r="B47" s="121" t="s">
        <v>156</v>
      </c>
      <c r="D47" s="108" t="s">
        <v>43</v>
      </c>
      <c r="E47" s="130"/>
      <c r="F47" s="108" t="s">
        <v>43</v>
      </c>
    </row>
    <row r="48" spans="1:7">
      <c r="B48" s="121" t="s">
        <v>157</v>
      </c>
      <c r="D48" s="108" t="s">
        <v>43</v>
      </c>
      <c r="F48" s="108" t="s">
        <v>43</v>
      </c>
    </row>
    <row r="49" spans="1:7">
      <c r="B49" s="121" t="s">
        <v>158</v>
      </c>
      <c r="D49" s="108" t="s">
        <v>43</v>
      </c>
      <c r="F49" s="108" t="s">
        <v>43</v>
      </c>
    </row>
    <row r="50" spans="1:7">
      <c r="B50" s="121" t="s">
        <v>159</v>
      </c>
      <c r="D50" s="108" t="s">
        <v>43</v>
      </c>
      <c r="F50" s="108" t="s">
        <v>43</v>
      </c>
      <c r="G50" s="82"/>
    </row>
    <row r="51" spans="1:7">
      <c r="B51" s="121" t="s">
        <v>160</v>
      </c>
      <c r="C51" s="3"/>
      <c r="D51" s="108" t="s">
        <v>43</v>
      </c>
      <c r="F51" s="108" t="s">
        <v>43</v>
      </c>
      <c r="G51" s="82"/>
    </row>
    <row r="52" spans="1:7">
      <c r="B52" s="121" t="s">
        <v>161</v>
      </c>
      <c r="D52" s="108" t="s">
        <v>43</v>
      </c>
      <c r="E52" s="128"/>
      <c r="F52" s="108" t="s">
        <v>43</v>
      </c>
    </row>
    <row r="53" spans="1:7">
      <c r="A53" s="118" t="s">
        <v>48</v>
      </c>
      <c r="B53" s="124" t="s">
        <v>180</v>
      </c>
      <c r="D53" s="108" t="s">
        <v>43</v>
      </c>
      <c r="F53" s="108" t="s">
        <v>43</v>
      </c>
    </row>
    <row r="54" spans="1:7">
      <c r="A54" s="118" t="s">
        <v>42</v>
      </c>
      <c r="B54" s="124" t="s">
        <v>181</v>
      </c>
      <c r="D54" s="108" t="s">
        <v>43</v>
      </c>
      <c r="F54" s="108" t="s">
        <v>43</v>
      </c>
    </row>
    <row r="55" spans="1:7" ht="25.5">
      <c r="B55" s="124" t="s">
        <v>182</v>
      </c>
      <c r="D55" s="108" t="s">
        <v>43</v>
      </c>
      <c r="F55" s="108" t="s">
        <v>43</v>
      </c>
    </row>
    <row r="56" spans="1:7">
      <c r="B56" s="124" t="s">
        <v>183</v>
      </c>
      <c r="D56" s="108" t="s">
        <v>43</v>
      </c>
      <c r="F56" s="108" t="s">
        <v>43</v>
      </c>
    </row>
    <row r="57" spans="1:7" ht="25.5">
      <c r="B57" s="124" t="s">
        <v>184</v>
      </c>
      <c r="D57" s="108" t="s">
        <v>43</v>
      </c>
      <c r="F57" s="108" t="s">
        <v>209</v>
      </c>
    </row>
    <row r="58" spans="1:7">
      <c r="B58" s="124" t="s">
        <v>185</v>
      </c>
      <c r="D58" s="108" t="s">
        <v>43</v>
      </c>
      <c r="F58" s="108" t="s">
        <v>43</v>
      </c>
    </row>
    <row r="59" spans="1:7">
      <c r="B59" s="124" t="s">
        <v>186</v>
      </c>
      <c r="D59" s="108" t="s">
        <v>43</v>
      </c>
      <c r="F59" s="108" t="s">
        <v>209</v>
      </c>
    </row>
    <row r="60" spans="1:7">
      <c r="A60" s="118" t="s">
        <v>191</v>
      </c>
      <c r="B60" s="125" t="s">
        <v>176</v>
      </c>
      <c r="D60" s="108" t="s">
        <v>43</v>
      </c>
      <c r="E60" s="129"/>
      <c r="F60" s="108" t="s">
        <v>43</v>
      </c>
    </row>
    <row r="61" spans="1:7" s="106" customFormat="1" ht="15">
      <c r="A61" s="119" t="s">
        <v>18</v>
      </c>
      <c r="B61" s="123"/>
      <c r="C61" s="109"/>
      <c r="D61" s="107"/>
      <c r="E61" s="112">
        <f>MROUND(COUNTIF(F62:F79, "x")/COUNTIF(D62:D79, "x")*10, 0.25)</f>
        <v>7.75</v>
      </c>
      <c r="F61" s="106" t="s">
        <v>213</v>
      </c>
    </row>
    <row r="62" spans="1:7">
      <c r="B62" s="121" t="s">
        <v>162</v>
      </c>
      <c r="D62" s="108" t="s">
        <v>43</v>
      </c>
      <c r="F62" s="108" t="s">
        <v>43</v>
      </c>
    </row>
    <row r="63" spans="1:7">
      <c r="B63" s="121" t="s">
        <v>163</v>
      </c>
      <c r="D63" s="108" t="s">
        <v>43</v>
      </c>
      <c r="E63" s="128"/>
      <c r="F63" s="108" t="s">
        <v>43</v>
      </c>
    </row>
    <row r="64" spans="1:7">
      <c r="B64" s="121" t="s">
        <v>164</v>
      </c>
      <c r="D64" s="108" t="s">
        <v>43</v>
      </c>
      <c r="F64" s="108" t="s">
        <v>209</v>
      </c>
    </row>
    <row r="65" spans="1:7">
      <c r="B65" s="121" t="s">
        <v>165</v>
      </c>
      <c r="C65" t="s">
        <v>178</v>
      </c>
      <c r="D65" s="108" t="s">
        <v>43</v>
      </c>
      <c r="F65" s="108" t="s">
        <v>43</v>
      </c>
      <c r="G65" s="82"/>
    </row>
    <row r="66" spans="1:7">
      <c r="B66" s="121" t="s">
        <v>166</v>
      </c>
      <c r="D66" s="108" t="s">
        <v>43</v>
      </c>
      <c r="F66" s="108" t="s">
        <v>43</v>
      </c>
    </row>
    <row r="67" spans="1:7">
      <c r="B67" s="121" t="s">
        <v>167</v>
      </c>
      <c r="D67" s="108" t="s">
        <v>43</v>
      </c>
      <c r="F67" s="108" t="s">
        <v>43</v>
      </c>
    </row>
    <row r="68" spans="1:7" ht="63.75">
      <c r="B68" s="121" t="s">
        <v>168</v>
      </c>
      <c r="C68" s="110" t="s">
        <v>177</v>
      </c>
      <c r="D68" s="108" t="s">
        <v>43</v>
      </c>
      <c r="E68" s="128"/>
      <c r="F68" s="108" t="s">
        <v>43</v>
      </c>
      <c r="G68" s="82"/>
    </row>
    <row r="69" spans="1:7">
      <c r="B69" s="121" t="s">
        <v>169</v>
      </c>
      <c r="D69" s="108" t="s">
        <v>43</v>
      </c>
      <c r="F69" s="108" t="s">
        <v>43</v>
      </c>
      <c r="G69" s="82"/>
    </row>
    <row r="70" spans="1:7">
      <c r="A70" s="118" t="s">
        <v>48</v>
      </c>
      <c r="B70" s="124" t="s">
        <v>180</v>
      </c>
      <c r="D70" s="108" t="s">
        <v>43</v>
      </c>
      <c r="F70" s="108" t="s">
        <v>43</v>
      </c>
      <c r="G70" s="82"/>
    </row>
    <row r="71" spans="1:7">
      <c r="A71" s="118" t="s">
        <v>3</v>
      </c>
      <c r="B71" s="126" t="s">
        <v>195</v>
      </c>
      <c r="D71" s="108" t="s">
        <v>43</v>
      </c>
      <c r="E71" s="128"/>
      <c r="F71" s="108" t="s">
        <v>43</v>
      </c>
      <c r="G71" s="82"/>
    </row>
    <row r="72" spans="1:7">
      <c r="A72" s="118"/>
      <c r="B72" s="126" t="s">
        <v>196</v>
      </c>
      <c r="D72" s="108" t="s">
        <v>43</v>
      </c>
      <c r="E72" s="128"/>
      <c r="F72" s="108" t="s">
        <v>209</v>
      </c>
      <c r="G72" s="82" t="s">
        <v>218</v>
      </c>
    </row>
    <row r="73" spans="1:7">
      <c r="A73" s="118" t="s">
        <v>42</v>
      </c>
      <c r="B73" s="124" t="s">
        <v>181</v>
      </c>
      <c r="D73" s="108" t="s">
        <v>43</v>
      </c>
      <c r="F73" s="108" t="s">
        <v>43</v>
      </c>
    </row>
    <row r="74" spans="1:7" ht="25.5">
      <c r="B74" s="124" t="s">
        <v>182</v>
      </c>
      <c r="D74" s="108" t="s">
        <v>43</v>
      </c>
      <c r="F74" s="108" t="s">
        <v>43</v>
      </c>
    </row>
    <row r="75" spans="1:7">
      <c r="B75" s="124" t="s">
        <v>183</v>
      </c>
      <c r="D75" s="108" t="s">
        <v>43</v>
      </c>
      <c r="F75" s="108" t="s">
        <v>43</v>
      </c>
    </row>
    <row r="76" spans="1:7" ht="25.5">
      <c r="B76" s="124" t="s">
        <v>184</v>
      </c>
      <c r="D76" s="108" t="s">
        <v>43</v>
      </c>
      <c r="F76" s="108" t="s">
        <v>43</v>
      </c>
    </row>
    <row r="77" spans="1:7">
      <c r="B77" s="124" t="s">
        <v>185</v>
      </c>
      <c r="D77" s="108" t="s">
        <v>43</v>
      </c>
      <c r="F77" s="108" t="s">
        <v>209</v>
      </c>
    </row>
    <row r="78" spans="1:7">
      <c r="B78" s="124" t="s">
        <v>186</v>
      </c>
      <c r="D78" s="108" t="s">
        <v>43</v>
      </c>
      <c r="F78" s="108" t="s">
        <v>209</v>
      </c>
    </row>
    <row r="79" spans="1:7">
      <c r="A79" s="118" t="s">
        <v>191</v>
      </c>
      <c r="B79" s="125" t="s">
        <v>176</v>
      </c>
      <c r="D79" s="108" t="s">
        <v>43</v>
      </c>
      <c r="E79" s="129"/>
      <c r="F79" s="108" t="s">
        <v>43</v>
      </c>
    </row>
    <row r="80" spans="1:7" s="106" customFormat="1" ht="15">
      <c r="A80" s="119" t="s">
        <v>45</v>
      </c>
      <c r="B80" s="123"/>
      <c r="D80" s="107"/>
      <c r="E80" s="112">
        <f>MROUND(COUNTIF(F81:F88, "x")/COUNTIF(D81:D88, "x")*10, 0.25)</f>
        <v>7.5</v>
      </c>
      <c r="F80" s="106" t="s">
        <v>214</v>
      </c>
    </row>
    <row r="81" spans="1:7">
      <c r="B81" s="121" t="s">
        <v>170</v>
      </c>
      <c r="D81" s="108" t="s">
        <v>43</v>
      </c>
      <c r="F81" s="108" t="s">
        <v>43</v>
      </c>
    </row>
    <row r="82" spans="1:7">
      <c r="B82" s="121" t="s">
        <v>171</v>
      </c>
      <c r="C82" s="3"/>
      <c r="D82" s="108" t="s">
        <v>43</v>
      </c>
      <c r="F82" s="108" t="s">
        <v>43</v>
      </c>
    </row>
    <row r="83" spans="1:7">
      <c r="B83" s="121" t="s">
        <v>172</v>
      </c>
      <c r="D83" s="108" t="s">
        <v>43</v>
      </c>
      <c r="F83" s="108" t="s">
        <v>209</v>
      </c>
      <c r="G83" t="s">
        <v>215</v>
      </c>
    </row>
    <row r="84" spans="1:7">
      <c r="B84" s="121" t="s">
        <v>173</v>
      </c>
      <c r="D84" s="108" t="s">
        <v>43</v>
      </c>
      <c r="E84" s="128"/>
      <c r="F84" s="108" t="s">
        <v>43</v>
      </c>
    </row>
    <row r="85" spans="1:7">
      <c r="A85" s="118" t="s">
        <v>48</v>
      </c>
      <c r="B85" s="124" t="s">
        <v>197</v>
      </c>
      <c r="D85" s="108" t="s">
        <v>43</v>
      </c>
      <c r="E85" s="129"/>
      <c r="F85" s="108" t="s">
        <v>43</v>
      </c>
    </row>
    <row r="86" spans="1:7">
      <c r="B86" s="124" t="s">
        <v>198</v>
      </c>
      <c r="D86" s="108" t="s">
        <v>43</v>
      </c>
      <c r="E86" s="129"/>
      <c r="F86" s="108" t="s">
        <v>43</v>
      </c>
    </row>
    <row r="87" spans="1:7">
      <c r="B87" s="126" t="s">
        <v>199</v>
      </c>
      <c r="D87" s="108" t="s">
        <v>43</v>
      </c>
      <c r="E87" s="128"/>
      <c r="F87" s="108" t="s">
        <v>43</v>
      </c>
    </row>
    <row r="88" spans="1:7">
      <c r="B88" s="126" t="s">
        <v>201</v>
      </c>
      <c r="D88" s="108" t="s">
        <v>43</v>
      </c>
      <c r="F88" s="108" t="s">
        <v>209</v>
      </c>
      <c r="G88" t="s">
        <v>216</v>
      </c>
    </row>
    <row r="89" spans="1:7" s="106" customFormat="1" ht="15">
      <c r="A89" s="119" t="s">
        <v>187</v>
      </c>
      <c r="B89" s="123"/>
      <c r="D89" s="107"/>
      <c r="E89" s="112">
        <f>MROUND(COUNTIF(F90:F98, "x")/COUNTIF(D90:D98, "x")*10, 0.25)</f>
        <v>6.75</v>
      </c>
      <c r="G89" s="106" t="s">
        <v>219</v>
      </c>
    </row>
    <row r="90" spans="1:7" ht="51">
      <c r="B90" s="121" t="s">
        <v>190</v>
      </c>
      <c r="D90" s="108" t="s">
        <v>43</v>
      </c>
      <c r="E90" s="128"/>
      <c r="F90" s="108" t="s">
        <v>43</v>
      </c>
    </row>
    <row r="91" spans="1:7">
      <c r="B91" s="121" t="s">
        <v>188</v>
      </c>
      <c r="C91" s="3"/>
      <c r="D91" s="108" t="s">
        <v>43</v>
      </c>
      <c r="E91" s="128"/>
      <c r="F91" s="108" t="s">
        <v>43</v>
      </c>
    </row>
    <row r="92" spans="1:7">
      <c r="B92" s="121" t="s">
        <v>200</v>
      </c>
      <c r="D92" s="108" t="s">
        <v>43</v>
      </c>
      <c r="E92" s="128"/>
      <c r="F92" s="108" t="s">
        <v>43</v>
      </c>
    </row>
    <row r="93" spans="1:7">
      <c r="B93" s="127" t="s">
        <v>189</v>
      </c>
      <c r="D93" s="108">
        <v>0</v>
      </c>
    </row>
    <row r="94" spans="1:7" s="106" customFormat="1" ht="15">
      <c r="A94" s="119" t="s">
        <v>192</v>
      </c>
      <c r="B94" s="123"/>
      <c r="D94" s="107"/>
      <c r="E94" s="107"/>
    </row>
    <row r="95" spans="1:7" ht="51">
      <c r="B95" s="121" t="s">
        <v>190</v>
      </c>
      <c r="D95" s="108" t="s">
        <v>43</v>
      </c>
      <c r="E95" s="128"/>
      <c r="F95" s="108" t="s">
        <v>209</v>
      </c>
      <c r="G95" s="82" t="s">
        <v>220</v>
      </c>
    </row>
    <row r="96" spans="1:7">
      <c r="B96" s="121" t="s">
        <v>188</v>
      </c>
      <c r="C96" s="3"/>
      <c r="D96" s="108" t="s">
        <v>43</v>
      </c>
      <c r="E96" s="128"/>
      <c r="F96" s="108" t="s">
        <v>43</v>
      </c>
    </row>
    <row r="97" spans="1:7">
      <c r="B97" s="121" t="s">
        <v>200</v>
      </c>
      <c r="D97" s="108" t="s">
        <v>43</v>
      </c>
      <c r="E97" s="128"/>
      <c r="F97" s="108" t="s">
        <v>209</v>
      </c>
    </row>
    <row r="98" spans="1:7">
      <c r="B98" s="127" t="s">
        <v>189</v>
      </c>
      <c r="D98" s="108">
        <v>0</v>
      </c>
    </row>
    <row r="99" spans="1:7" s="106" customFormat="1" ht="15">
      <c r="A99" s="119" t="s">
        <v>202</v>
      </c>
      <c r="B99" s="123"/>
      <c r="D99" s="107"/>
      <c r="E99" s="112">
        <f>MROUND(COUNTIF(F100:F103, "x")/COUNTIF(D100:D103, "x")*10, 0.25)</f>
        <v>10</v>
      </c>
    </row>
    <row r="100" spans="1:7">
      <c r="B100" s="126" t="s">
        <v>203</v>
      </c>
      <c r="D100" s="108" t="s">
        <v>43</v>
      </c>
      <c r="E100" s="128"/>
      <c r="F100" s="108" t="s">
        <v>43</v>
      </c>
    </row>
    <row r="101" spans="1:7">
      <c r="B101" s="126" t="s">
        <v>204</v>
      </c>
      <c r="C101" s="3"/>
      <c r="D101" s="108" t="s">
        <v>43</v>
      </c>
      <c r="E101" s="128"/>
      <c r="F101" s="108" t="s">
        <v>43</v>
      </c>
    </row>
    <row r="102" spans="1:7">
      <c r="B102" s="126" t="s">
        <v>205</v>
      </c>
      <c r="C102" s="3"/>
      <c r="D102" s="108" t="s">
        <v>43</v>
      </c>
      <c r="E102" s="128"/>
      <c r="F102" s="108" t="s">
        <v>43</v>
      </c>
    </row>
    <row r="103" spans="1:7">
      <c r="B103" s="126" t="s">
        <v>207</v>
      </c>
      <c r="C103" s="3"/>
      <c r="D103" s="108" t="s">
        <v>43</v>
      </c>
      <c r="E103" s="128"/>
      <c r="F103" s="108" t="s">
        <v>43</v>
      </c>
      <c r="G103" t="s">
        <v>221</v>
      </c>
    </row>
    <row r="104" spans="1:7" s="106" customFormat="1" ht="15">
      <c r="A104" s="119" t="s">
        <v>22</v>
      </c>
      <c r="B104" s="123"/>
      <c r="D104" s="107"/>
      <c r="E104" s="112">
        <f>10-MROUND(COUNTIF(F105:F107, "x")/COUNTIF(D105:D107, "x")*10, 0.25)</f>
        <v>0</v>
      </c>
    </row>
    <row r="105" spans="1:7">
      <c r="A105" s="27" t="s">
        <v>191</v>
      </c>
      <c r="B105" s="126" t="s">
        <v>174</v>
      </c>
      <c r="D105" s="108" t="s">
        <v>43</v>
      </c>
      <c r="E105" s="128"/>
      <c r="F105" s="108" t="s">
        <v>43</v>
      </c>
    </row>
    <row r="106" spans="1:7">
      <c r="B106" s="126" t="s">
        <v>175</v>
      </c>
      <c r="C106" s="3"/>
      <c r="D106" s="108" t="s">
        <v>43</v>
      </c>
      <c r="E106" s="128"/>
      <c r="F106" s="108" t="s">
        <v>43</v>
      </c>
    </row>
    <row r="107" spans="1:7">
      <c r="B107" s="126" t="s">
        <v>206</v>
      </c>
      <c r="D107" s="108" t="s">
        <v>43</v>
      </c>
      <c r="E107" s="128"/>
      <c r="F107" s="108" t="s">
        <v>43</v>
      </c>
    </row>
    <row r="112" spans="1:7">
      <c r="C112" t="s">
        <v>47</v>
      </c>
    </row>
  </sheetData>
  <conditionalFormatting sqref="E94">
    <cfRule type="cellIs" dxfId="2" priority="3" operator="equal">
      <formula>" "</formula>
    </cfRule>
  </conditionalFormatting>
  <conditionalFormatting sqref="F4:F17 F19:F38 F40:F60 F62:F79 F81:F88 F90:F92 F95:F97 F105:F107">
    <cfRule type="cellIs" dxfId="1" priority="14" operator="equal">
      <formula>""</formula>
    </cfRule>
  </conditionalFormatting>
  <conditionalFormatting sqref="F100:F103">
    <cfRule type="cellIs" dxfId="0" priority="1" operator="equal">
      <formula>""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8740-F7D5-4ACF-A9D9-8ACAEFF65208}">
  <dimension ref="A1:G88"/>
  <sheetViews>
    <sheetView topLeftCell="A62" zoomScaleNormal="100" workbookViewId="0">
      <selection activeCell="G83" sqref="G83"/>
    </sheetView>
  </sheetViews>
  <sheetFormatPr defaultRowHeight="12.75"/>
  <cols>
    <col min="1" max="1" width="16" style="88" bestFit="1" customWidth="1"/>
    <col min="2" max="2" width="57.5703125" style="88" bestFit="1" customWidth="1"/>
    <col min="3" max="3" width="9.140625" style="90"/>
    <col min="4" max="4" width="9.140625" style="88"/>
    <col min="5" max="5" width="24" customWidth="1"/>
  </cols>
  <sheetData>
    <row r="1" spans="1:7" ht="18">
      <c r="B1" s="89" t="s">
        <v>41</v>
      </c>
    </row>
    <row r="3" spans="1:7" s="84" customFormat="1" ht="15">
      <c r="A3" s="91" t="s">
        <v>15</v>
      </c>
      <c r="B3" s="91"/>
      <c r="C3" s="92">
        <f>COUNTIF(C4:C9, "x")</f>
        <v>5</v>
      </c>
      <c r="D3" s="91">
        <v>6</v>
      </c>
      <c r="E3" s="84">
        <f>MROUND(C3/D3, 0.25)</f>
        <v>0.75</v>
      </c>
    </row>
    <row r="4" spans="1:7">
      <c r="A4" s="88" t="s">
        <v>42</v>
      </c>
      <c r="B4" s="93" t="s">
        <v>55</v>
      </c>
      <c r="C4" s="90" t="s">
        <v>43</v>
      </c>
      <c r="E4" t="s">
        <v>47</v>
      </c>
      <c r="F4" t="str">
        <f>E8&amp;"
"&amp;E13&amp;"
"&amp;E16&amp;"
"&amp;E18&amp;"
"&amp;E19&amp;""
&amp;E21</f>
        <v>- no bg image
. better use font sans
. font size: should be bigger
- use &lt;em&gt; instead
- img alt: no content
- img missing width, height- no comments</v>
      </c>
      <c r="G4" s="82" t="s">
        <v>121</v>
      </c>
    </row>
    <row r="5" spans="1:7">
      <c r="B5" s="93" t="s">
        <v>60</v>
      </c>
      <c r="C5" s="90" t="s">
        <v>43</v>
      </c>
    </row>
    <row r="6" spans="1:7">
      <c r="B6" s="93" t="s">
        <v>56</v>
      </c>
      <c r="C6" s="90" t="s">
        <v>43</v>
      </c>
    </row>
    <row r="7" spans="1:7">
      <c r="A7" s="88" t="s">
        <v>19</v>
      </c>
      <c r="B7" s="93" t="s">
        <v>57</v>
      </c>
      <c r="C7" s="90" t="s">
        <v>43</v>
      </c>
    </row>
    <row r="8" spans="1:7">
      <c r="B8" s="93" t="s">
        <v>58</v>
      </c>
      <c r="E8" s="82" t="s">
        <v>106</v>
      </c>
    </row>
    <row r="9" spans="1:7">
      <c r="B9" s="93" t="s">
        <v>59</v>
      </c>
      <c r="C9" s="90" t="s">
        <v>43</v>
      </c>
    </row>
    <row r="10" spans="1:7" s="83" customFormat="1" ht="15">
      <c r="A10" s="94" t="s">
        <v>48</v>
      </c>
      <c r="B10" s="95"/>
      <c r="C10" s="96">
        <f>D10-COUNTIF(C11:C21, "x")</f>
        <v>7</v>
      </c>
      <c r="D10" s="97">
        <v>11</v>
      </c>
      <c r="E10" s="84">
        <f>MROUND(C10/D10, 0.25)</f>
        <v>0.75</v>
      </c>
    </row>
    <row r="11" spans="1:7" s="83" customFormat="1">
      <c r="A11" s="97"/>
      <c r="B11" s="95" t="s">
        <v>61</v>
      </c>
      <c r="C11" s="96"/>
      <c r="D11" s="97"/>
    </row>
    <row r="12" spans="1:7" s="83" customFormat="1">
      <c r="A12" s="97"/>
      <c r="B12" s="95" t="s">
        <v>62</v>
      </c>
      <c r="C12" s="96"/>
      <c r="D12" s="97"/>
    </row>
    <row r="13" spans="1:7" s="83" customFormat="1" ht="38.25">
      <c r="A13" s="97"/>
      <c r="B13" s="95" t="s">
        <v>63</v>
      </c>
      <c r="C13" s="96"/>
      <c r="D13" s="97"/>
      <c r="E13" s="101" t="s">
        <v>117</v>
      </c>
    </row>
    <row r="14" spans="1:7" s="83" customFormat="1">
      <c r="A14" s="97"/>
      <c r="B14" s="95" t="s">
        <v>64</v>
      </c>
      <c r="C14" s="96"/>
      <c r="D14" s="97"/>
    </row>
    <row r="15" spans="1:7" s="83" customFormat="1" ht="25.5">
      <c r="A15" s="97"/>
      <c r="B15" s="98" t="s">
        <v>49</v>
      </c>
      <c r="C15" s="100"/>
      <c r="D15" s="97"/>
    </row>
    <row r="16" spans="1:7" s="83" customFormat="1">
      <c r="A16" s="94" t="s">
        <v>42</v>
      </c>
      <c r="B16" s="95" t="s">
        <v>65</v>
      </c>
      <c r="C16" s="96" t="s">
        <v>43</v>
      </c>
      <c r="D16" s="97"/>
      <c r="E16" s="85" t="s">
        <v>107</v>
      </c>
    </row>
    <row r="17" spans="1:7" s="83" customFormat="1" ht="25.5">
      <c r="A17" s="97"/>
      <c r="B17" s="98" t="s">
        <v>66</v>
      </c>
      <c r="C17" s="86"/>
      <c r="D17" s="97"/>
    </row>
    <row r="18" spans="1:7" s="83" customFormat="1" ht="25.5">
      <c r="A18" s="97"/>
      <c r="B18" s="98" t="s">
        <v>70</v>
      </c>
      <c r="C18" s="96" t="s">
        <v>43</v>
      </c>
      <c r="D18" s="97"/>
      <c r="E18" s="85" t="s">
        <v>108</v>
      </c>
    </row>
    <row r="19" spans="1:7" s="83" customFormat="1">
      <c r="A19" s="97"/>
      <c r="B19" s="95" t="s">
        <v>67</v>
      </c>
      <c r="C19" s="96" t="s">
        <v>43</v>
      </c>
      <c r="D19" s="97"/>
      <c r="E19" s="85" t="s">
        <v>111</v>
      </c>
    </row>
    <row r="20" spans="1:7" s="83" customFormat="1" ht="25.5">
      <c r="A20" s="97"/>
      <c r="B20" s="98" t="s">
        <v>68</v>
      </c>
      <c r="C20" s="96"/>
      <c r="D20" s="97"/>
    </row>
    <row r="21" spans="1:7" s="83" customFormat="1" ht="25.5">
      <c r="A21" s="97"/>
      <c r="B21" s="98" t="s">
        <v>69</v>
      </c>
      <c r="C21" s="96" t="s">
        <v>43</v>
      </c>
      <c r="D21" s="97"/>
      <c r="E21" s="85" t="s">
        <v>112</v>
      </c>
    </row>
    <row r="22" spans="1:7" s="84" customFormat="1" ht="15">
      <c r="A22" s="91" t="s">
        <v>16</v>
      </c>
      <c r="B22" s="91"/>
      <c r="C22" s="92">
        <f>COUNTIF(C23:C31, "x")</f>
        <v>8</v>
      </c>
      <c r="D22" s="91">
        <v>9</v>
      </c>
      <c r="E22" s="84">
        <f>MROUND(C22/D22, 0.25)</f>
        <v>1</v>
      </c>
    </row>
    <row r="23" spans="1:7">
      <c r="A23" s="88" t="s">
        <v>42</v>
      </c>
      <c r="B23" s="93" t="s">
        <v>71</v>
      </c>
      <c r="C23" s="90" t="s">
        <v>43</v>
      </c>
      <c r="F23" t="str">
        <f>E28&amp;"
"&amp;E36&amp;"
"&amp;E38&amp;"
"&amp;E39&amp;"
"&amp;E41</f>
        <v>- h1: missing styles
- use &lt;strong&gt; instead
. img alt: no content
. img missing width, height
- no comments</v>
      </c>
      <c r="G23" s="82" t="s">
        <v>122</v>
      </c>
    </row>
    <row r="24" spans="1:7">
      <c r="B24" s="93" t="s">
        <v>72</v>
      </c>
      <c r="C24" s="90" t="s">
        <v>43</v>
      </c>
    </row>
    <row r="25" spans="1:7">
      <c r="B25" s="93" t="s">
        <v>73</v>
      </c>
      <c r="C25" s="90" t="s">
        <v>43</v>
      </c>
    </row>
    <row r="26" spans="1:7">
      <c r="B26" s="93" t="s">
        <v>74</v>
      </c>
      <c r="C26" s="90" t="s">
        <v>43</v>
      </c>
    </row>
    <row r="27" spans="1:7">
      <c r="B27" s="93" t="s">
        <v>75</v>
      </c>
      <c r="C27" s="90" t="s">
        <v>43</v>
      </c>
    </row>
    <row r="28" spans="1:7">
      <c r="A28" s="88" t="s">
        <v>19</v>
      </c>
      <c r="B28" s="93" t="s">
        <v>76</v>
      </c>
      <c r="E28" s="82" t="s">
        <v>109</v>
      </c>
    </row>
    <row r="29" spans="1:7">
      <c r="B29" s="93" t="s">
        <v>77</v>
      </c>
      <c r="C29" s="90" t="s">
        <v>43</v>
      </c>
    </row>
    <row r="30" spans="1:7">
      <c r="B30" s="93" t="s">
        <v>78</v>
      </c>
      <c r="C30" s="90" t="s">
        <v>43</v>
      </c>
    </row>
    <row r="31" spans="1:7">
      <c r="B31" s="93" t="s">
        <v>79</v>
      </c>
      <c r="C31" s="90" t="s">
        <v>43</v>
      </c>
    </row>
    <row r="32" spans="1:7" s="83" customFormat="1" ht="15">
      <c r="A32" s="94" t="s">
        <v>3</v>
      </c>
      <c r="B32" s="95"/>
      <c r="C32" s="96">
        <f>D32-COUNTIF(C33:C41, "x")</f>
        <v>7</v>
      </c>
      <c r="D32" s="97">
        <v>9</v>
      </c>
      <c r="E32" s="84">
        <f>MROUND(C32/D32, 0.25)</f>
        <v>0.75</v>
      </c>
    </row>
    <row r="33" spans="1:7" s="83" customFormat="1">
      <c r="A33" s="97"/>
      <c r="B33" s="95" t="s">
        <v>80</v>
      </c>
      <c r="C33" s="96"/>
      <c r="D33" s="97"/>
    </row>
    <row r="34" spans="1:7" s="83" customFormat="1">
      <c r="A34" s="97"/>
      <c r="B34" s="95" t="s">
        <v>81</v>
      </c>
      <c r="C34" s="96"/>
      <c r="D34" s="97"/>
    </row>
    <row r="35" spans="1:7" s="83" customFormat="1">
      <c r="A35" s="97"/>
      <c r="B35" s="95" t="s">
        <v>82</v>
      </c>
      <c r="C35" s="96"/>
      <c r="D35" s="97"/>
    </row>
    <row r="36" spans="1:7" s="83" customFormat="1">
      <c r="A36" s="94" t="s">
        <v>42</v>
      </c>
      <c r="B36" s="95" t="s">
        <v>65</v>
      </c>
      <c r="C36" s="96" t="s">
        <v>43</v>
      </c>
      <c r="D36" s="97"/>
      <c r="E36" s="85" t="s">
        <v>110</v>
      </c>
    </row>
    <row r="37" spans="1:7" s="83" customFormat="1" ht="25.5">
      <c r="A37" s="97"/>
      <c r="B37" s="98" t="s">
        <v>66</v>
      </c>
      <c r="C37" s="96"/>
      <c r="D37" s="97"/>
    </row>
    <row r="38" spans="1:7" s="83" customFormat="1" ht="25.5">
      <c r="A38" s="97"/>
      <c r="B38" s="98" t="s">
        <v>70</v>
      </c>
      <c r="C38" s="96"/>
      <c r="D38" s="97"/>
      <c r="E38" s="85" t="s">
        <v>118</v>
      </c>
    </row>
    <row r="39" spans="1:7" s="83" customFormat="1">
      <c r="A39" s="97"/>
      <c r="B39" s="95" t="s">
        <v>67</v>
      </c>
      <c r="C39" s="96"/>
      <c r="D39" s="97"/>
      <c r="E39" s="85" t="s">
        <v>119</v>
      </c>
    </row>
    <row r="40" spans="1:7" s="83" customFormat="1" ht="25.5">
      <c r="A40" s="97"/>
      <c r="B40" s="98" t="s">
        <v>68</v>
      </c>
      <c r="C40" s="96"/>
      <c r="D40" s="97"/>
    </row>
    <row r="41" spans="1:7" s="83" customFormat="1" ht="25.5">
      <c r="A41" s="97"/>
      <c r="B41" s="98" t="s">
        <v>69</v>
      </c>
      <c r="C41" s="96" t="s">
        <v>43</v>
      </c>
      <c r="D41" s="97"/>
      <c r="E41" s="85" t="s">
        <v>112</v>
      </c>
    </row>
    <row r="42" spans="1:7" s="84" customFormat="1" ht="15">
      <c r="A42" s="91" t="s">
        <v>17</v>
      </c>
      <c r="B42" s="91"/>
      <c r="C42" s="92">
        <f>COUNTIF(C43:C54, "x")</f>
        <v>12</v>
      </c>
      <c r="D42" s="91">
        <v>12</v>
      </c>
      <c r="E42" s="84">
        <f>MROUND(C42/D42, 0.25)</f>
        <v>1</v>
      </c>
    </row>
    <row r="43" spans="1:7">
      <c r="A43" s="88" t="s">
        <v>42</v>
      </c>
      <c r="B43" s="88" t="s">
        <v>83</v>
      </c>
      <c r="C43" s="90" t="s">
        <v>43</v>
      </c>
    </row>
    <row r="44" spans="1:7">
      <c r="A44" s="99" t="s">
        <v>44</v>
      </c>
      <c r="B44" s="88" t="s">
        <v>84</v>
      </c>
      <c r="C44" s="90" t="s">
        <v>43</v>
      </c>
      <c r="F44" t="str">
        <f>E56&amp;"
"&amp;E61</f>
        <v>- use &lt;em&gt; instead
- no comments</v>
      </c>
      <c r="G44" s="82" t="s">
        <v>123</v>
      </c>
    </row>
    <row r="45" spans="1:7">
      <c r="B45" s="88" t="s">
        <v>85</v>
      </c>
      <c r="C45" s="90" t="s">
        <v>43</v>
      </c>
    </row>
    <row r="46" spans="1:7">
      <c r="B46" s="88" t="s">
        <v>86</v>
      </c>
      <c r="C46" s="90" t="s">
        <v>43</v>
      </c>
    </row>
    <row r="47" spans="1:7">
      <c r="B47" s="88" t="s">
        <v>87</v>
      </c>
      <c r="C47" s="90" t="s">
        <v>43</v>
      </c>
    </row>
    <row r="48" spans="1:7">
      <c r="B48" s="88" t="s">
        <v>88</v>
      </c>
      <c r="C48" s="90" t="s">
        <v>43</v>
      </c>
    </row>
    <row r="49" spans="1:7">
      <c r="B49" s="88" t="s">
        <v>89</v>
      </c>
      <c r="C49" s="90" t="s">
        <v>43</v>
      </c>
    </row>
    <row r="50" spans="1:7">
      <c r="B50" s="88" t="s">
        <v>90</v>
      </c>
      <c r="C50" s="90" t="s">
        <v>43</v>
      </c>
    </row>
    <row r="51" spans="1:7">
      <c r="B51" s="88" t="s">
        <v>91</v>
      </c>
      <c r="C51" s="90" t="s">
        <v>43</v>
      </c>
    </row>
    <row r="52" spans="1:7">
      <c r="B52" s="93" t="s">
        <v>92</v>
      </c>
      <c r="C52" s="90" t="s">
        <v>43</v>
      </c>
    </row>
    <row r="53" spans="1:7">
      <c r="B53" s="93" t="s">
        <v>93</v>
      </c>
      <c r="C53" s="90" t="s">
        <v>43</v>
      </c>
    </row>
    <row r="54" spans="1:7">
      <c r="B54" s="93" t="s">
        <v>94</v>
      </c>
      <c r="C54" s="90" t="s">
        <v>43</v>
      </c>
    </row>
    <row r="55" spans="1:7" s="83" customFormat="1" ht="15">
      <c r="A55" s="94" t="s">
        <v>42</v>
      </c>
      <c r="C55" s="96">
        <f>D55-COUNTIF(C56:C61, "x")</f>
        <v>4</v>
      </c>
      <c r="D55" s="97">
        <v>6</v>
      </c>
      <c r="E55" s="84">
        <f>MROUND(C55/D55, 0.25)</f>
        <v>0.75</v>
      </c>
    </row>
    <row r="56" spans="1:7" s="83" customFormat="1">
      <c r="A56" s="97"/>
      <c r="B56" s="95" t="s">
        <v>65</v>
      </c>
      <c r="C56" s="86" t="s">
        <v>43</v>
      </c>
      <c r="D56" s="97"/>
      <c r="E56" s="85" t="s">
        <v>107</v>
      </c>
    </row>
    <row r="57" spans="1:7" s="83" customFormat="1" ht="25.5">
      <c r="A57" s="97"/>
      <c r="B57" s="98" t="s">
        <v>66</v>
      </c>
      <c r="C57" s="86"/>
      <c r="D57" s="97"/>
    </row>
    <row r="58" spans="1:7" s="83" customFormat="1" ht="25.5">
      <c r="A58" s="97"/>
      <c r="B58" s="98" t="s">
        <v>70</v>
      </c>
      <c r="C58" s="96"/>
      <c r="D58" s="97"/>
    </row>
    <row r="59" spans="1:7" s="83" customFormat="1">
      <c r="A59" s="97"/>
      <c r="B59" s="95" t="s">
        <v>67</v>
      </c>
      <c r="C59" s="100"/>
      <c r="D59" s="97"/>
      <c r="E59" s="85"/>
    </row>
    <row r="60" spans="1:7" s="83" customFormat="1" ht="25.5">
      <c r="A60" s="97"/>
      <c r="B60" s="98" t="s">
        <v>68</v>
      </c>
      <c r="C60" s="96"/>
      <c r="D60" s="97"/>
    </row>
    <row r="61" spans="1:7" s="83" customFormat="1" ht="25.5">
      <c r="A61" s="97"/>
      <c r="B61" s="98" t="s">
        <v>69</v>
      </c>
      <c r="C61" s="96" t="s">
        <v>43</v>
      </c>
      <c r="D61" s="97"/>
      <c r="E61" s="85" t="s">
        <v>112</v>
      </c>
    </row>
    <row r="62" spans="1:7">
      <c r="B62" s="93"/>
    </row>
    <row r="63" spans="1:7" s="84" customFormat="1" ht="15">
      <c r="A63" s="91" t="s">
        <v>18</v>
      </c>
      <c r="B63" s="91"/>
      <c r="C63" s="92">
        <f>COUNTIF(C64:C68, "x")</f>
        <v>3</v>
      </c>
      <c r="D63" s="91">
        <v>5</v>
      </c>
      <c r="E63" s="84">
        <v>0.75</v>
      </c>
    </row>
    <row r="64" spans="1:7">
      <c r="A64" s="88" t="s">
        <v>42</v>
      </c>
      <c r="B64" s="93" t="s">
        <v>95</v>
      </c>
      <c r="C64" s="90" t="s">
        <v>43</v>
      </c>
      <c r="F64" t="str">
        <f>E65&amp;"
"&amp;E66&amp;"
"&amp;E70&amp;"
"&amp;E72&amp;"
"&amp;E73&amp;"
"&amp;E75</f>
        <v>- email: missing link
- dl: mising styles
- use &lt;em&gt; instead
- img alt: empty
- img no width height
- xe?
- no comments</v>
      </c>
      <c r="G64" s="82" t="s">
        <v>125</v>
      </c>
    </row>
    <row r="65" spans="1:5">
      <c r="B65" s="88" t="s">
        <v>96</v>
      </c>
      <c r="E65" s="82" t="s">
        <v>113</v>
      </c>
    </row>
    <row r="66" spans="1:5">
      <c r="A66" s="88" t="s">
        <v>19</v>
      </c>
      <c r="B66" s="88" t="s">
        <v>97</v>
      </c>
      <c r="E66" s="82" t="s">
        <v>124</v>
      </c>
    </row>
    <row r="67" spans="1:5">
      <c r="B67" s="88" t="s">
        <v>98</v>
      </c>
      <c r="C67" s="90" t="s">
        <v>43</v>
      </c>
    </row>
    <row r="68" spans="1:5">
      <c r="B68" s="93" t="s">
        <v>99</v>
      </c>
      <c r="C68" s="90" t="s">
        <v>43</v>
      </c>
    </row>
    <row r="69" spans="1:5" s="83" customFormat="1" ht="15">
      <c r="A69" s="94" t="s">
        <v>42</v>
      </c>
      <c r="C69" s="96">
        <f>D69-COUNTIF(C70:C75, "x")</f>
        <v>4</v>
      </c>
      <c r="D69" s="97">
        <v>6</v>
      </c>
      <c r="E69" s="84">
        <f>MROUND(C69/D69, 0.25)</f>
        <v>0.75</v>
      </c>
    </row>
    <row r="70" spans="1:5" s="83" customFormat="1">
      <c r="A70" s="97"/>
      <c r="B70" s="95" t="s">
        <v>65</v>
      </c>
      <c r="C70" s="96" t="s">
        <v>43</v>
      </c>
      <c r="D70" s="97"/>
      <c r="E70" s="85" t="s">
        <v>107</v>
      </c>
    </row>
    <row r="71" spans="1:5" s="83" customFormat="1" ht="25.5">
      <c r="A71" s="97"/>
      <c r="B71" s="98" t="s">
        <v>66</v>
      </c>
      <c r="C71" s="96"/>
      <c r="D71" s="97"/>
    </row>
    <row r="72" spans="1:5" s="83" customFormat="1" ht="25.5">
      <c r="A72" s="97"/>
      <c r="B72" s="98" t="s">
        <v>70</v>
      </c>
      <c r="C72" s="96"/>
      <c r="D72" s="97"/>
      <c r="E72" s="85" t="s">
        <v>115</v>
      </c>
    </row>
    <row r="73" spans="1:5" s="83" customFormat="1">
      <c r="A73" s="97"/>
      <c r="B73" s="95" t="s">
        <v>67</v>
      </c>
      <c r="C73" s="96"/>
      <c r="D73" s="97"/>
      <c r="E73" s="85" t="s">
        <v>116</v>
      </c>
    </row>
    <row r="74" spans="1:5" s="83" customFormat="1" ht="25.5">
      <c r="A74" s="97"/>
      <c r="B74" s="98" t="s">
        <v>68</v>
      </c>
      <c r="C74" s="96"/>
      <c r="D74" s="97"/>
    </row>
    <row r="75" spans="1:5" s="83" customFormat="1" ht="25.5">
      <c r="A75" s="97"/>
      <c r="B75" s="98" t="s">
        <v>69</v>
      </c>
      <c r="C75" s="96" t="s">
        <v>43</v>
      </c>
      <c r="D75" s="97"/>
      <c r="E75" s="87" t="s">
        <v>114</v>
      </c>
    </row>
    <row r="77" spans="1:5" s="84" customFormat="1" ht="15">
      <c r="A77" s="91" t="s">
        <v>45</v>
      </c>
      <c r="B77" s="91"/>
      <c r="C77" s="92">
        <f>COUNTIF(C78:C83, "x")</f>
        <v>6</v>
      </c>
      <c r="D77" s="91">
        <v>6</v>
      </c>
      <c r="E77" s="84">
        <f>MROUND(C77/D77, 0.25)</f>
        <v>1</v>
      </c>
    </row>
    <row r="78" spans="1:5">
      <c r="A78" s="99" t="s">
        <v>46</v>
      </c>
      <c r="B78" s="88" t="s">
        <v>100</v>
      </c>
      <c r="C78" s="90" t="s">
        <v>43</v>
      </c>
    </row>
    <row r="79" spans="1:5">
      <c r="B79" s="88" t="s">
        <v>101</v>
      </c>
      <c r="C79" s="90" t="s">
        <v>43</v>
      </c>
      <c r="D79"/>
    </row>
    <row r="80" spans="1:5">
      <c r="B80" s="88" t="s">
        <v>102</v>
      </c>
      <c r="C80" s="90" t="s">
        <v>43</v>
      </c>
    </row>
    <row r="81" spans="1:5">
      <c r="B81" s="88" t="s">
        <v>103</v>
      </c>
      <c r="C81" s="90" t="s">
        <v>43</v>
      </c>
    </row>
    <row r="82" spans="1:5">
      <c r="B82" s="93" t="s">
        <v>104</v>
      </c>
      <c r="C82" s="90" t="s">
        <v>43</v>
      </c>
      <c r="E82" s="82" t="s">
        <v>120</v>
      </c>
    </row>
    <row r="83" spans="1:5">
      <c r="B83" s="93" t="s">
        <v>105</v>
      </c>
      <c r="C83" s="90" t="s">
        <v>43</v>
      </c>
    </row>
    <row r="84" spans="1:5" s="83" customFormat="1" ht="15">
      <c r="A84" s="94" t="s">
        <v>50</v>
      </c>
      <c r="C84" s="96">
        <f>D84-COUNTIF(C85:C88, "x")</f>
        <v>4</v>
      </c>
      <c r="D84" s="97">
        <v>4</v>
      </c>
      <c r="E84" s="84">
        <f>MROUND(C84/D84, 0.25)</f>
        <v>1</v>
      </c>
    </row>
    <row r="85" spans="1:5" s="83" customFormat="1">
      <c r="A85" s="97"/>
      <c r="B85" s="95" t="s">
        <v>51</v>
      </c>
      <c r="C85" s="100"/>
      <c r="D85" s="97"/>
    </row>
    <row r="86" spans="1:5" s="83" customFormat="1">
      <c r="A86" s="97"/>
      <c r="B86" s="95" t="s">
        <v>52</v>
      </c>
      <c r="C86" s="96"/>
      <c r="D86" s="97"/>
    </row>
    <row r="87" spans="1:5" s="83" customFormat="1">
      <c r="A87" s="97"/>
      <c r="B87" s="95" t="s">
        <v>53</v>
      </c>
      <c r="C87" s="100"/>
      <c r="D87" s="97"/>
    </row>
    <row r="88" spans="1:5" s="83" customFormat="1" ht="25.5">
      <c r="A88" s="97"/>
      <c r="B88" s="98" t="s">
        <v>54</v>
      </c>
      <c r="C88" s="96"/>
      <c r="D88" s="9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Y25"/>
  <sheetViews>
    <sheetView topLeftCell="C6" zoomScale="115" zoomScaleNormal="115" workbookViewId="0">
      <selection activeCell="G83" sqref="G83"/>
    </sheetView>
  </sheetViews>
  <sheetFormatPr defaultColWidth="11.5703125" defaultRowHeight="12.75"/>
  <cols>
    <col min="1" max="2" width="2.28515625" customWidth="1"/>
    <col min="3" max="3" width="33.5703125" style="3" customWidth="1"/>
    <col min="4" max="4" width="8.5703125" customWidth="1"/>
    <col min="5" max="5" width="8.7109375" customWidth="1"/>
    <col min="6" max="6" width="12.140625" style="4" customWidth="1"/>
    <col min="7" max="7" width="13.42578125" customWidth="1"/>
    <col min="8" max="8" width="12.85546875" customWidth="1"/>
    <col min="9" max="9" width="12.42578125" customWidth="1"/>
    <col min="10" max="10" width="13.28515625" customWidth="1"/>
    <col min="11" max="11" width="44.42578125" customWidth="1"/>
    <col min="12" max="12" width="3.7109375" style="3" customWidth="1"/>
    <col min="13" max="13" width="2.28515625" customWidth="1"/>
  </cols>
  <sheetData>
    <row r="1" spans="1:259" ht="12.75" customHeight="1">
      <c r="C1" s="5"/>
      <c r="D1" s="6"/>
      <c r="E1" s="7"/>
      <c r="F1" s="8"/>
      <c r="G1" s="5"/>
    </row>
    <row r="2" spans="1:259" ht="14.1" customHeight="1">
      <c r="B2" s="9" t="s">
        <v>0</v>
      </c>
      <c r="C2" s="5"/>
      <c r="D2" s="10"/>
      <c r="E2" s="11"/>
      <c r="F2" s="12"/>
      <c r="G2" s="5"/>
      <c r="L2"/>
    </row>
    <row r="3" spans="1:259" ht="14.65" customHeight="1">
      <c r="B3" s="9" t="s">
        <v>1</v>
      </c>
      <c r="C3" s="5"/>
      <c r="D3" s="13"/>
      <c r="E3" s="11"/>
      <c r="F3" s="12"/>
      <c r="G3" s="5"/>
      <c r="L3"/>
    </row>
    <row r="4" spans="1:259" ht="14.1" customHeight="1">
      <c r="C4" s="14"/>
      <c r="D4" s="6"/>
      <c r="E4" s="7"/>
      <c r="F4" s="8"/>
      <c r="G4" s="5"/>
    </row>
    <row r="5" spans="1:259" ht="14.1" customHeight="1">
      <c r="B5" s="132" t="s">
        <v>2</v>
      </c>
      <c r="C5" s="132"/>
      <c r="D5" s="15"/>
      <c r="E5" s="16"/>
      <c r="F5" s="14"/>
      <c r="G5" s="17"/>
      <c r="H5" s="17"/>
      <c r="I5" s="18"/>
      <c r="J5" s="18"/>
      <c r="K5" s="18"/>
      <c r="L5"/>
    </row>
    <row r="6" spans="1:259" ht="14.1" customHeight="1">
      <c r="B6" s="19"/>
      <c r="C6" s="20"/>
      <c r="D6" s="21"/>
      <c r="E6" s="22"/>
      <c r="F6" s="23"/>
      <c r="G6" s="24"/>
      <c r="H6" s="24"/>
      <c r="I6" s="25"/>
      <c r="J6" s="25"/>
      <c r="K6" s="25"/>
      <c r="L6" s="26"/>
    </row>
    <row r="7" spans="1:259" ht="27.6" customHeight="1">
      <c r="A7" s="27"/>
      <c r="B7" s="28"/>
      <c r="C7" s="29" t="s">
        <v>3</v>
      </c>
      <c r="D7" s="30" t="s">
        <v>4</v>
      </c>
      <c r="E7" s="31" t="s">
        <v>5</v>
      </c>
      <c r="F7" s="133"/>
      <c r="G7" s="133"/>
      <c r="H7" s="133"/>
      <c r="I7" s="133"/>
      <c r="J7" s="133"/>
      <c r="K7" s="2"/>
      <c r="L7" s="32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</row>
    <row r="8" spans="1:259" ht="42.6" customHeight="1">
      <c r="A8" s="33"/>
      <c r="B8" s="34"/>
      <c r="C8" s="35" t="s">
        <v>6</v>
      </c>
      <c r="D8" s="36"/>
      <c r="E8" s="37"/>
      <c r="F8" s="134" t="s">
        <v>7</v>
      </c>
      <c r="G8" s="134"/>
      <c r="H8" s="134"/>
      <c r="I8" s="134"/>
      <c r="J8" s="134"/>
      <c r="K8" s="1"/>
      <c r="L8" s="38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</row>
    <row r="9" spans="1:259" ht="76.5">
      <c r="B9" s="39"/>
      <c r="C9" s="40" t="s">
        <v>8</v>
      </c>
      <c r="D9" s="41"/>
      <c r="E9" s="42"/>
      <c r="F9" s="43" t="s">
        <v>27</v>
      </c>
      <c r="G9" s="43" t="s">
        <v>28</v>
      </c>
      <c r="H9" s="43" t="s">
        <v>29</v>
      </c>
      <c r="I9" s="43" t="s">
        <v>30</v>
      </c>
      <c r="J9" s="43" t="s">
        <v>31</v>
      </c>
      <c r="K9" s="79" t="s">
        <v>14</v>
      </c>
      <c r="L9" s="45"/>
    </row>
    <row r="10" spans="1:259" ht="51">
      <c r="B10" s="39"/>
      <c r="C10" s="40" t="s">
        <v>32</v>
      </c>
      <c r="D10" s="41">
        <v>5</v>
      </c>
      <c r="E10" s="42" t="b">
        <f>IF(F10="x",5,IF(G10="x",4,IF(H10="x",3,IF(I10="x",2.5,IF(J10="x",1)))))</f>
        <v>0</v>
      </c>
      <c r="F10" s="80"/>
      <c r="G10" s="80"/>
      <c r="H10" s="80"/>
      <c r="I10" s="80"/>
      <c r="J10" s="80"/>
      <c r="K10" s="81"/>
      <c r="L10" s="45"/>
    </row>
    <row r="11" spans="1:259" ht="51">
      <c r="B11" s="39"/>
      <c r="C11" s="40" t="s">
        <v>33</v>
      </c>
      <c r="D11" s="41">
        <v>5</v>
      </c>
      <c r="E11" s="42" t="b">
        <f>IF(F11="x",5,IF(G11="x",4,IF(H11="x",3,IF(I11="x",2.5,IF(J11="x",1)))))</f>
        <v>0</v>
      </c>
      <c r="F11" s="80"/>
      <c r="G11" s="80"/>
      <c r="H11" s="80"/>
      <c r="I11" s="80"/>
      <c r="J11" s="80"/>
      <c r="K11" s="81"/>
      <c r="L11" s="45"/>
    </row>
    <row r="12" spans="1:259" ht="76.5">
      <c r="B12" s="39"/>
      <c r="C12" s="40" t="s">
        <v>34</v>
      </c>
      <c r="D12" s="41">
        <v>7</v>
      </c>
      <c r="E12" s="42" t="b">
        <f>IF(F12="x",5,IF(G12="x",4,IF(H12="x",3,IF(I12="x",2.5,IF(J12="x",1)))))</f>
        <v>0</v>
      </c>
      <c r="F12" s="80"/>
      <c r="G12" s="80"/>
      <c r="H12" s="80"/>
      <c r="I12" s="80"/>
      <c r="J12" s="80"/>
      <c r="K12" s="81"/>
      <c r="L12" s="45"/>
    </row>
    <row r="13" spans="1:259" ht="63.75">
      <c r="B13" s="39"/>
      <c r="C13" s="40" t="s">
        <v>35</v>
      </c>
      <c r="D13" s="41">
        <v>7</v>
      </c>
      <c r="E13" s="42" t="b">
        <f>IF(F13="x",7,IF(G13="x",6,IF(H13="x",5,IF(I13="x",3.5,IF(J13="x",1)))))</f>
        <v>0</v>
      </c>
      <c r="F13" s="80"/>
      <c r="G13" s="80"/>
      <c r="H13" s="80"/>
      <c r="I13" s="80"/>
      <c r="J13" s="80"/>
      <c r="K13" s="81"/>
      <c r="L13" s="45"/>
    </row>
    <row r="14" spans="1:259" ht="38.25">
      <c r="B14" s="39"/>
      <c r="C14" s="40" t="s">
        <v>36</v>
      </c>
      <c r="D14" s="41">
        <v>7</v>
      </c>
      <c r="E14" s="42" t="b">
        <f>IF(F14="x",7,IF(G14="x",6,IF(H14="x",5,IF(I14="x",3.5,IF(J14="x",1)))))</f>
        <v>0</v>
      </c>
      <c r="F14" s="80"/>
      <c r="G14" s="80"/>
      <c r="H14" s="80"/>
      <c r="I14" s="80"/>
      <c r="J14" s="80"/>
      <c r="K14" s="81"/>
      <c r="L14" s="45"/>
    </row>
    <row r="15" spans="1:259" ht="25.5">
      <c r="B15" s="39"/>
      <c r="C15" s="40" t="s">
        <v>37</v>
      </c>
      <c r="D15" s="41">
        <v>10</v>
      </c>
      <c r="E15" s="42" t="b">
        <f>IF(F15="x",10,IF(G15="x",8,IF(H15="x",6,IF(I15="x",5,IF(J15="x",1)))))</f>
        <v>0</v>
      </c>
      <c r="F15" s="80"/>
      <c r="G15" s="80"/>
      <c r="H15" s="80"/>
      <c r="I15" s="80"/>
      <c r="J15" s="80"/>
      <c r="K15" s="81"/>
      <c r="L15" s="45"/>
    </row>
    <row r="16" spans="1:259" ht="38.25">
      <c r="B16" s="39"/>
      <c r="C16" s="40" t="s">
        <v>38</v>
      </c>
      <c r="D16" s="41">
        <v>3</v>
      </c>
      <c r="E16" s="42" t="b">
        <f>IF(F16="x",3,IF(G16="x",2.5,IF(H16="x",2,IF(I16="x",1.5,IF(J16="x",1)))))</f>
        <v>0</v>
      </c>
      <c r="F16" s="80"/>
      <c r="G16" s="80"/>
      <c r="H16" s="80"/>
      <c r="I16" s="80"/>
      <c r="J16" s="80"/>
      <c r="K16" s="81"/>
      <c r="L16" s="45"/>
    </row>
    <row r="17" spans="2:12" ht="25.5">
      <c r="B17" s="39"/>
      <c r="C17" s="40" t="s">
        <v>39</v>
      </c>
      <c r="D17" s="41">
        <v>3</v>
      </c>
      <c r="E17" s="42" t="b">
        <f>IF(F17="x",3,IF(G17="x",2.5,IF(H17="x",2,IF(I17="x",1.5,IF(J17="x",1)))))</f>
        <v>0</v>
      </c>
      <c r="F17" s="80"/>
      <c r="G17" s="80"/>
      <c r="H17" s="80"/>
      <c r="I17" s="80"/>
      <c r="J17" s="80"/>
      <c r="K17" s="81"/>
      <c r="L17" s="45"/>
    </row>
    <row r="18" spans="2:12" ht="25.5">
      <c r="B18" s="39"/>
      <c r="C18" s="40" t="s">
        <v>40</v>
      </c>
      <c r="D18" s="41">
        <v>3</v>
      </c>
      <c r="E18" s="42" t="b">
        <f>IF(F18="x",3,IF(G18="x",2.5,IF(H18="x",2,IF(I18="x",1.5,IF(J18="x",1)))))</f>
        <v>0</v>
      </c>
      <c r="F18" s="80"/>
      <c r="G18" s="80"/>
      <c r="H18" s="80"/>
      <c r="I18" s="80"/>
      <c r="J18" s="80"/>
      <c r="K18" s="81"/>
      <c r="L18" s="45"/>
    </row>
    <row r="19" spans="2:12" ht="15" customHeight="1">
      <c r="B19" s="39"/>
      <c r="C19" s="47"/>
      <c r="D19" s="48"/>
      <c r="E19" s="49"/>
      <c r="F19" s="50"/>
      <c r="G19" s="50"/>
      <c r="H19" s="50"/>
      <c r="I19" s="50"/>
      <c r="J19" s="50"/>
      <c r="K19" s="50"/>
      <c r="L19" s="45"/>
    </row>
    <row r="20" spans="2:12" ht="14.65" customHeight="1">
      <c r="B20" s="39"/>
      <c r="C20" s="61" t="s">
        <v>25</v>
      </c>
      <c r="D20" s="62"/>
      <c r="E20" s="63">
        <v>0</v>
      </c>
      <c r="F20" s="64"/>
      <c r="G20" s="64"/>
      <c r="H20" s="64"/>
      <c r="I20" s="65"/>
      <c r="J20" s="65"/>
      <c r="K20" s="65"/>
      <c r="L20" s="45"/>
    </row>
    <row r="21" spans="2:12" ht="14.65" customHeight="1">
      <c r="B21" s="39"/>
      <c r="C21" s="66"/>
      <c r="D21" s="67"/>
      <c r="E21" s="68"/>
      <c r="F21" s="136"/>
      <c r="G21" s="136"/>
      <c r="H21" s="136"/>
      <c r="I21" s="69"/>
      <c r="J21" s="69"/>
      <c r="K21" s="69"/>
      <c r="L21" s="45"/>
    </row>
    <row r="22" spans="2:12" ht="14.1" customHeight="1">
      <c r="B22" s="70"/>
      <c r="C22" s="71"/>
      <c r="D22" s="72"/>
      <c r="E22" s="73"/>
      <c r="F22" s="74"/>
      <c r="G22" s="74"/>
      <c r="H22" s="74"/>
      <c r="I22" s="75"/>
      <c r="J22" s="75"/>
      <c r="K22" s="75"/>
      <c r="L22" s="76"/>
    </row>
    <row r="23" spans="2:12" ht="14.1" customHeight="1">
      <c r="D23" s="77"/>
      <c r="E23" s="4"/>
      <c r="F23"/>
      <c r="I23" s="3"/>
      <c r="J23" s="3"/>
      <c r="K23" s="3"/>
      <c r="L23"/>
    </row>
    <row r="24" spans="2:12" ht="14.1" customHeight="1">
      <c r="B24" s="131" t="s">
        <v>26</v>
      </c>
      <c r="C24" s="131"/>
      <c r="D24" s="78">
        <f>SUM(D10:D18)</f>
        <v>50</v>
      </c>
      <c r="E24" s="78">
        <f>IF(E20&gt;0,(1-E20)*(SUM(E10:E18)),SUM(E10:E18))</f>
        <v>0</v>
      </c>
      <c r="F24"/>
    </row>
    <row r="25" spans="2:12" ht="14.1" customHeight="1"/>
  </sheetData>
  <mergeCells count="5">
    <mergeCell ref="B5:C5"/>
    <mergeCell ref="F7:J7"/>
    <mergeCell ref="F8:J8"/>
    <mergeCell ref="F21:H21"/>
    <mergeCell ref="B24:C24"/>
  </mergeCells>
  <printOptions horizontalCentered="1"/>
  <pageMargins left="0.78749999999999998" right="0.78749999999999998" top="1.4694444444444399" bottom="0.78749999999999998" header="0.78749999999999998" footer="0.511811023622047"/>
  <pageSetup paperSize="9" fitToHeight="2" orientation="portrait" horizontalDpi="300" verticalDpi="300"/>
  <headerFooter>
    <oddHeader>&amp;C&amp;"Times New Roman,Bold"&amp;14Final exam
Special subject 1: Fall 2014 
Interview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Software</vt:lpstr>
      <vt:lpstr>checklist</vt:lpstr>
      <vt:lpstr>website checklist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Duc Le</dc:creator>
  <dc:description/>
  <cp:lastModifiedBy>Van Cong Nguyen</cp:lastModifiedBy>
  <cp:revision>792</cp:revision>
  <dcterms:created xsi:type="dcterms:W3CDTF">2012-03-08T13:06:56Z</dcterms:created>
  <dcterms:modified xsi:type="dcterms:W3CDTF">2024-11-04T04:58:18Z</dcterms:modified>
  <dc:language>en-GB</dc:language>
</cp:coreProperties>
</file>