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3250" windowHeight="10770"/>
  </bookViews>
  <sheets>
    <sheet name="NPL_ALL" sheetId="1" r:id="rId1"/>
    <sheet name="NPL_HB" sheetId="2" r:id="rId2"/>
    <sheet name="NPL_IB" sheetId="3" r:id="rId3"/>
  </sheets>
  <calcPr calcId="145621"/>
</workbook>
</file>

<file path=xl/calcChain.xml><?xml version="1.0" encoding="utf-8"?>
<calcChain xmlns="http://schemas.openxmlformats.org/spreadsheetml/2006/main">
  <c r="F4" i="3" l="1"/>
  <c r="A64" i="3" l="1"/>
  <c r="A61" i="3"/>
  <c r="A59" i="3"/>
  <c r="A58" i="3"/>
  <c r="A57" i="3"/>
  <c r="D56" i="3"/>
  <c r="C56" i="3"/>
  <c r="B56" i="3"/>
  <c r="A56" i="3"/>
  <c r="A55" i="3"/>
  <c r="A54" i="3"/>
  <c r="A53" i="3"/>
  <c r="A52" i="3"/>
  <c r="A50" i="3"/>
  <c r="A49" i="3"/>
  <c r="A48" i="3"/>
  <c r="A47" i="3"/>
  <c r="A46" i="3"/>
  <c r="D45" i="3"/>
  <c r="C45" i="3"/>
  <c r="B45" i="3"/>
  <c r="A45" i="3"/>
  <c r="A44" i="3"/>
  <c r="A43" i="3"/>
  <c r="A42" i="3"/>
  <c r="D41" i="3"/>
  <c r="C41" i="3"/>
  <c r="B41" i="3"/>
  <c r="A41" i="3"/>
  <c r="A40" i="3"/>
  <c r="A39" i="3"/>
  <c r="A38" i="3"/>
  <c r="A37" i="3"/>
  <c r="D36" i="3"/>
  <c r="C36" i="3"/>
  <c r="B36" i="3"/>
  <c r="A36" i="3"/>
  <c r="A35" i="3"/>
  <c r="A34" i="3"/>
  <c r="A33" i="3"/>
  <c r="D32" i="3"/>
  <c r="C32" i="3"/>
  <c r="B32" i="3"/>
  <c r="A32" i="3"/>
  <c r="A31" i="3"/>
  <c r="A30" i="3"/>
  <c r="A29" i="3"/>
  <c r="A28" i="3"/>
  <c r="A27" i="3"/>
  <c r="A24" i="3"/>
  <c r="A23" i="3"/>
  <c r="A22" i="3"/>
  <c r="A21" i="3"/>
  <c r="A20" i="3"/>
  <c r="D19" i="3"/>
  <c r="C19" i="3"/>
  <c r="C49" i="3" s="1"/>
  <c r="B19" i="3"/>
  <c r="A19" i="3"/>
  <c r="D18" i="3"/>
  <c r="D48" i="3" s="1"/>
  <c r="D57" i="3" s="1"/>
  <c r="C18" i="3"/>
  <c r="C48" i="3" s="1"/>
  <c r="C57" i="3" s="1"/>
  <c r="B18" i="3"/>
  <c r="B48" i="3" s="1"/>
  <c r="B57" i="3" s="1"/>
  <c r="A18" i="3"/>
  <c r="D17" i="3"/>
  <c r="C17" i="3"/>
  <c r="A17" i="3"/>
  <c r="A16" i="3"/>
  <c r="A15" i="3"/>
  <c r="D14" i="3"/>
  <c r="C14" i="3"/>
  <c r="A14" i="3"/>
  <c r="A13" i="3"/>
  <c r="A12" i="3"/>
  <c r="D11" i="3"/>
  <c r="C11" i="3"/>
  <c r="A11" i="3"/>
  <c r="A10" i="3"/>
  <c r="A9" i="3"/>
  <c r="D8" i="3"/>
  <c r="C8" i="3"/>
  <c r="A8" i="3"/>
  <c r="A7" i="3"/>
  <c r="E18" i="3"/>
  <c r="A6" i="3"/>
  <c r="A5" i="3"/>
  <c r="E4" i="3"/>
  <c r="D4" i="3"/>
  <c r="C4" i="3"/>
  <c r="B4" i="3"/>
  <c r="A3" i="3"/>
  <c r="A64" i="2"/>
  <c r="A61" i="2"/>
  <c r="A59" i="2"/>
  <c r="A58" i="2"/>
  <c r="A57" i="2"/>
  <c r="D56" i="2"/>
  <c r="C56" i="2"/>
  <c r="B56" i="2"/>
  <c r="A56" i="2"/>
  <c r="A55" i="2"/>
  <c r="A54" i="2"/>
  <c r="A53" i="2"/>
  <c r="A52" i="2"/>
  <c r="A50" i="2"/>
  <c r="A49" i="2"/>
  <c r="A48" i="2"/>
  <c r="A47" i="2"/>
  <c r="A46" i="2"/>
  <c r="D45" i="2"/>
  <c r="C45" i="2"/>
  <c r="B45" i="2"/>
  <c r="A45" i="2"/>
  <c r="A44" i="2"/>
  <c r="A43" i="2"/>
  <c r="A42" i="2"/>
  <c r="D41" i="2"/>
  <c r="C41" i="2"/>
  <c r="B41" i="2"/>
  <c r="A41" i="2"/>
  <c r="A40" i="2"/>
  <c r="A39" i="2"/>
  <c r="A38" i="2"/>
  <c r="A37" i="2"/>
  <c r="D36" i="2"/>
  <c r="C36" i="2"/>
  <c r="B36" i="2"/>
  <c r="A36" i="2"/>
  <c r="A35" i="2"/>
  <c r="A34" i="2"/>
  <c r="A33" i="2"/>
  <c r="D32" i="2"/>
  <c r="C32" i="2"/>
  <c r="B32" i="2"/>
  <c r="A32" i="2"/>
  <c r="A31" i="2"/>
  <c r="A30" i="2"/>
  <c r="A29" i="2"/>
  <c r="A28" i="2"/>
  <c r="A27" i="2"/>
  <c r="A24" i="2"/>
  <c r="A23" i="2"/>
  <c r="A22" i="2"/>
  <c r="A21" i="2"/>
  <c r="A20" i="2"/>
  <c r="D19" i="2"/>
  <c r="C19" i="2"/>
  <c r="C49" i="2" s="1"/>
  <c r="B19" i="2"/>
  <c r="A19" i="2"/>
  <c r="D18" i="2"/>
  <c r="D48" i="2" s="1"/>
  <c r="D57" i="2" s="1"/>
  <c r="C18" i="2"/>
  <c r="C48" i="2" s="1"/>
  <c r="C57" i="2" s="1"/>
  <c r="B18" i="2"/>
  <c r="B48" i="2" s="1"/>
  <c r="B57" i="2" s="1"/>
  <c r="A18" i="2"/>
  <c r="D17" i="2"/>
  <c r="C17" i="2"/>
  <c r="A17" i="2"/>
  <c r="A16" i="2"/>
  <c r="A15" i="2"/>
  <c r="D14" i="2"/>
  <c r="C14" i="2"/>
  <c r="A14" i="2"/>
  <c r="A13" i="2"/>
  <c r="A12" i="2"/>
  <c r="D11" i="2"/>
  <c r="C11" i="2"/>
  <c r="A11" i="2"/>
  <c r="A10" i="2"/>
  <c r="A9" i="2"/>
  <c r="D8" i="2"/>
  <c r="C8" i="2"/>
  <c r="A8" i="2"/>
  <c r="A7" i="2"/>
  <c r="A6" i="2"/>
  <c r="A5" i="2"/>
  <c r="E4" i="2"/>
  <c r="D4" i="2"/>
  <c r="C4" i="2"/>
  <c r="B4" i="2"/>
  <c r="A3" i="2"/>
  <c r="A1" i="2"/>
  <c r="D56" i="1"/>
  <c r="C56" i="1"/>
  <c r="B56" i="1"/>
  <c r="E56" i="1"/>
  <c r="D45" i="1"/>
  <c r="C45" i="1"/>
  <c r="B45" i="1"/>
  <c r="E45" i="1"/>
  <c r="D41" i="1"/>
  <c r="C41" i="1"/>
  <c r="B41" i="1"/>
  <c r="E41" i="1"/>
  <c r="D36" i="1"/>
  <c r="C36" i="1"/>
  <c r="B36" i="1"/>
  <c r="E36" i="1"/>
  <c r="D32" i="1"/>
  <c r="C32" i="1"/>
  <c r="E32" i="1"/>
  <c r="D19" i="1"/>
  <c r="D49" i="1" s="1"/>
  <c r="C19" i="1"/>
  <c r="B19" i="1"/>
  <c r="B49" i="1" s="1"/>
  <c r="B58" i="1" s="1"/>
  <c r="D18" i="1"/>
  <c r="D48" i="1" s="1"/>
  <c r="D57" i="1" s="1"/>
  <c r="C18" i="1"/>
  <c r="C48" i="1" s="1"/>
  <c r="C57" i="1" s="1"/>
  <c r="B18" i="1"/>
  <c r="B48" i="1" s="1"/>
  <c r="B57" i="1" s="1"/>
  <c r="D17" i="1"/>
  <c r="C17" i="1"/>
  <c r="E17" i="1"/>
  <c r="D14" i="1"/>
  <c r="C14" i="1"/>
  <c r="E14" i="1"/>
  <c r="D11" i="1"/>
  <c r="C11" i="1"/>
  <c r="E18" i="1"/>
  <c r="E48" i="1" s="1"/>
  <c r="E57" i="1" s="1"/>
  <c r="D8" i="1"/>
  <c r="C8" i="1"/>
  <c r="E8" i="1"/>
  <c r="D20" i="3" l="1"/>
  <c r="B20" i="1"/>
  <c r="B20" i="2"/>
  <c r="C20" i="1"/>
  <c r="B20" i="3"/>
  <c r="C20" i="3"/>
  <c r="D20" i="2"/>
  <c r="B59" i="1"/>
  <c r="D50" i="1"/>
  <c r="D58" i="1"/>
  <c r="D59" i="1" s="1"/>
  <c r="E56" i="3"/>
  <c r="C50" i="2"/>
  <c r="C58" i="2"/>
  <c r="C59" i="2" s="1"/>
  <c r="C58" i="3"/>
  <c r="C59" i="3" s="1"/>
  <c r="C50" i="3"/>
  <c r="B50" i="1"/>
  <c r="B49" i="2"/>
  <c r="D49" i="3"/>
  <c r="D20" i="1"/>
  <c r="C49" i="1"/>
  <c r="E11" i="1"/>
  <c r="C20" i="2"/>
  <c r="E32" i="2"/>
  <c r="E45" i="2"/>
  <c r="D49" i="2"/>
  <c r="E32" i="3"/>
  <c r="E36" i="3"/>
  <c r="E41" i="3"/>
  <c r="E45" i="3"/>
  <c r="B49" i="3"/>
  <c r="E56" i="2"/>
  <c r="E19" i="1"/>
  <c r="E18" i="2"/>
  <c r="E48" i="2" s="1"/>
  <c r="E57" i="2" s="1"/>
  <c r="E11" i="3"/>
  <c r="E14" i="3"/>
  <c r="E17" i="3"/>
  <c r="D50" i="2" l="1"/>
  <c r="D58" i="2"/>
  <c r="D59" i="2" s="1"/>
  <c r="E14" i="2"/>
  <c r="E41" i="2"/>
  <c r="E48" i="3"/>
  <c r="E57" i="3" s="1"/>
  <c r="B50" i="3"/>
  <c r="B58" i="3"/>
  <c r="B59" i="3" s="1"/>
  <c r="E11" i="2"/>
  <c r="D58" i="3"/>
  <c r="D59" i="3" s="1"/>
  <c r="D50" i="3"/>
  <c r="E19" i="2"/>
  <c r="E8" i="2"/>
  <c r="B58" i="2"/>
  <c r="B59" i="2" s="1"/>
  <c r="B50" i="2"/>
  <c r="E36" i="2"/>
  <c r="E8" i="3"/>
  <c r="E19" i="3"/>
  <c r="E49" i="1"/>
  <c r="E20" i="1"/>
  <c r="E17" i="2"/>
  <c r="C50" i="1"/>
  <c r="C58" i="1"/>
  <c r="C59" i="1" s="1"/>
  <c r="E49" i="2" l="1"/>
  <c r="E20" i="2"/>
  <c r="E50" i="1"/>
  <c r="E58" i="1"/>
  <c r="E59" i="1" s="1"/>
  <c r="E20" i="3"/>
  <c r="E49" i="3"/>
  <c r="E50" i="3" l="1"/>
  <c r="E58" i="3"/>
  <c r="E59" i="3" s="1"/>
  <c r="E58" i="2"/>
  <c r="E59" i="2" s="1"/>
  <c r="E50" i="2"/>
</calcChain>
</file>

<file path=xl/sharedStrings.xml><?xml version="1.0" encoding="utf-8"?>
<sst xmlns="http://schemas.openxmlformats.org/spreadsheetml/2006/main" count="70" uniqueCount="42">
  <si>
    <t>Обсяги активних операцій та частка непрацюючих активів* в банківській системі</t>
  </si>
  <si>
    <t>млн.грн.</t>
  </si>
  <si>
    <t>Активна операція</t>
  </si>
  <si>
    <t>Усього</t>
  </si>
  <si>
    <t>Кредитні операції:</t>
  </si>
  <si>
    <t>Кредити корпоративному сектору</t>
  </si>
  <si>
    <t>непрацюючі кредити</t>
  </si>
  <si>
    <t>частка непрацючих кредитів, %</t>
  </si>
  <si>
    <t xml:space="preserve">Кредити фізичним особам (включно із фізичними осібами-підприємцями) </t>
  </si>
  <si>
    <t>Міжбанківськи кредити, депозити (за виключенням кор. рахунків)</t>
  </si>
  <si>
    <t>Кредити бюджетним установам (органам державної влади)</t>
  </si>
  <si>
    <t>Всі кредити</t>
  </si>
  <si>
    <t>у т.ч. банки:</t>
  </si>
  <si>
    <t>з державною часткою</t>
  </si>
  <si>
    <t>іноземних банківських груп</t>
  </si>
  <si>
    <t>з приватним капіталом</t>
  </si>
  <si>
    <t>неплатоспроможні</t>
  </si>
  <si>
    <t>Інші активи:</t>
  </si>
  <si>
    <t>Дебіторська заборгованість</t>
  </si>
  <si>
    <t>Дебіторська заборгованість, за якою не оцінюється кредитний ризик</t>
  </si>
  <si>
    <t>Дебіторська заборгованість, за якою оцінюється кредитний ризик</t>
  </si>
  <si>
    <t>непрацюючі активи</t>
  </si>
  <si>
    <t>частка непрацючих активів, %</t>
  </si>
  <si>
    <t>Цінні папери та інші фінансові інвестиції</t>
  </si>
  <si>
    <t>Кошти на коррахунках в інших банках</t>
  </si>
  <si>
    <t>Кошти на коррахунках, за якими не оцінюється кредитний ризик</t>
  </si>
  <si>
    <t>Кошти на коррахунках, за якими оцінюється кредитний ризик</t>
  </si>
  <si>
    <t>Похідні фінансові активи</t>
  </si>
  <si>
    <t>Інші активи</t>
  </si>
  <si>
    <t>Усього за активними операціями</t>
  </si>
  <si>
    <t>Усього за активними операціями (без фінансових забов"язань)</t>
  </si>
  <si>
    <t>Фінансові зобов"язання (позабалансові)</t>
  </si>
  <si>
    <t>Фінансові зобов"язання, за якими не оцінюється кредитний ризик</t>
  </si>
  <si>
    <t>Фінансові зобовязання, за якими оцінюється кредитний ризики</t>
  </si>
  <si>
    <t>Усього за активними операціями (з фінансовими забов"язанями)</t>
  </si>
  <si>
    <t>Джерело: форма статистичної звітності №600</t>
  </si>
  <si>
    <t>* Дані та розрахунки наведені за  загальними активами (без вирахування резервів).  Непрацюючі активи визначені відповідно до правил Постанови НБУ № 351 від 30/06/2016. Непрацюючими визначено активи, за якими відбулася подія дефолту. Дефолт  визначається фактом прострочення платежу за активом понад 90 днів (30 для банків-боржників), або якщо вчасне погашення боргу позичальником є малоймовірним без стягнення забезпечення.</t>
  </si>
  <si>
    <t>** Інформація на цю дату  відстуня для ряду банків.</t>
  </si>
  <si>
    <t>Нацвалюта</t>
  </si>
  <si>
    <t>Активні операції та розмір кредитного ризику банківської системи</t>
  </si>
  <si>
    <t>Інвалюта</t>
  </si>
  <si>
    <t>01.02.2017**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</si>
</sst>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;@"/>
    <numFmt numFmtId="165" formatCode="0.0%"/>
    <numFmt numFmtId="166" formatCode="#,##0.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3" fillId="0" borderId="0"/>
  </cellStyleXfs>
  <cellXfs count="121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164" fontId="3" fillId="0" borderId="1" xfId="0" applyNumberFormat="1" applyFont="1" applyFill="1" applyBorder="1" applyAlignment="1">
      <alignment horizontal="right" vertical="center"/>
    </xf>
    <xf numFmtId="14" fontId="3" fillId="0" borderId="1" xfId="0" applyNumberFormat="1" applyFont="1" applyFill="1" applyBorder="1" applyAlignment="1">
      <alignment horizontal="right" vertical="center"/>
    </xf>
    <xf numFmtId="0" fontId="0" fillId="0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left" vertical="center" wrapText="1" indent="1"/>
    </xf>
    <xf numFmtId="0" fontId="9" fillId="0" borderId="12" xfId="0" applyFont="1" applyFill="1" applyBorder="1" applyAlignment="1">
      <alignment horizontal="left" vertical="center" wrapText="1" indent="1"/>
    </xf>
    <xf numFmtId="0" fontId="0" fillId="0" borderId="14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horizontal="left" vertical="center" wrapText="1" indent="1"/>
    </xf>
    <xf numFmtId="3" fontId="0" fillId="0" borderId="0" xfId="0" applyNumberFormat="1" applyAlignment="1">
      <alignment vertical="center"/>
    </xf>
    <xf numFmtId="0" fontId="3" fillId="0" borderId="14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left" vertical="center" wrapText="1" indent="1"/>
    </xf>
    <xf numFmtId="0" fontId="2" fillId="0" borderId="8" xfId="0" applyFont="1" applyFill="1" applyBorder="1" applyAlignment="1">
      <alignment horizontal="left" vertical="center" wrapText="1" indent="1"/>
    </xf>
    <xf numFmtId="0" fontId="9" fillId="0" borderId="8" xfId="0" applyFont="1" applyFill="1" applyBorder="1" applyAlignment="1">
      <alignment horizontal="left" vertical="center" wrapText="1" indent="2"/>
    </xf>
    <xf numFmtId="0" fontId="9" fillId="0" borderId="8" xfId="0" applyFont="1" applyFill="1" applyBorder="1" applyAlignment="1">
      <alignment horizontal="left" vertical="center" wrapText="1" indent="3"/>
    </xf>
    <xf numFmtId="4" fontId="0" fillId="0" borderId="0" xfId="0" applyNumberFormat="1" applyAlignment="1">
      <alignment vertical="center"/>
    </xf>
    <xf numFmtId="0" fontId="9" fillId="0" borderId="18" xfId="0" applyFont="1" applyFill="1" applyBorder="1" applyAlignment="1">
      <alignment horizontal="left" vertical="center" wrapText="1" indent="3"/>
    </xf>
    <xf numFmtId="4" fontId="2" fillId="2" borderId="0" xfId="0" applyNumberFormat="1" applyFont="1" applyFill="1" applyBorder="1" applyAlignment="1">
      <alignment vertical="center"/>
    </xf>
    <xf numFmtId="165" fontId="0" fillId="0" borderId="0" xfId="1" applyNumberFormat="1" applyFont="1" applyAlignment="1">
      <alignment vertical="center"/>
    </xf>
    <xf numFmtId="0" fontId="8" fillId="2" borderId="2" xfId="0" applyFont="1" applyFill="1" applyBorder="1" applyAlignment="1">
      <alignment vertical="center" wrapText="1"/>
    </xf>
    <xf numFmtId="4" fontId="2" fillId="2" borderId="3" xfId="0" applyNumberFormat="1" applyFont="1" applyFill="1" applyBorder="1" applyAlignment="1">
      <alignment vertical="center"/>
    </xf>
    <xf numFmtId="0" fontId="0" fillId="3" borderId="22" xfId="0" applyFont="1" applyFill="1" applyBorder="1" applyAlignment="1">
      <alignment vertical="center" wrapText="1"/>
    </xf>
    <xf numFmtId="0" fontId="0" fillId="3" borderId="23" xfId="0" applyFill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16" xfId="0" applyNumberFormat="1" applyBorder="1" applyAlignment="1">
      <alignment vertical="center"/>
    </xf>
    <xf numFmtId="3" fontId="0" fillId="0" borderId="17" xfId="0" applyNumberFormat="1" applyBorder="1" applyAlignment="1">
      <alignment vertical="center"/>
    </xf>
    <xf numFmtId="3" fontId="0" fillId="0" borderId="9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3" fontId="0" fillId="0" borderId="11" xfId="0" applyNumberFormat="1" applyBorder="1" applyAlignment="1">
      <alignment vertical="center"/>
    </xf>
    <xf numFmtId="4" fontId="9" fillId="0" borderId="19" xfId="0" applyNumberFormat="1" applyFont="1" applyBorder="1" applyAlignment="1">
      <alignment vertical="center"/>
    </xf>
    <xf numFmtId="4" fontId="9" fillId="0" borderId="20" xfId="0" applyNumberFormat="1" applyFont="1" applyBorder="1" applyAlignment="1">
      <alignment vertical="center"/>
    </xf>
    <xf numFmtId="0" fontId="0" fillId="3" borderId="5" xfId="0" applyFont="1" applyFill="1" applyBorder="1" applyAlignment="1">
      <alignment vertical="center" wrapText="1"/>
    </xf>
    <xf numFmtId="0" fontId="0" fillId="3" borderId="0" xfId="0" applyFill="1" applyBorder="1" applyAlignment="1">
      <alignment vertical="center"/>
    </xf>
    <xf numFmtId="0" fontId="0" fillId="3" borderId="2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5" fillId="0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horizontal="left" vertical="center" wrapText="1" indent="1"/>
    </xf>
    <xf numFmtId="4" fontId="9" fillId="0" borderId="0" xfId="0" applyNumberFormat="1" applyFont="1" applyBorder="1" applyAlignment="1">
      <alignment vertical="center"/>
    </xf>
    <xf numFmtId="4" fontId="9" fillId="0" borderId="6" xfId="0" applyNumberFormat="1" applyFont="1" applyBorder="1" applyAlignment="1">
      <alignment vertical="center"/>
    </xf>
    <xf numFmtId="0" fontId="7" fillId="3" borderId="2" xfId="0" applyFont="1" applyFill="1" applyBorder="1" applyAlignment="1">
      <alignment vertical="center" wrapText="1"/>
    </xf>
    <xf numFmtId="4" fontId="2" fillId="3" borderId="3" xfId="0" applyNumberFormat="1" applyFont="1" applyFill="1" applyBorder="1" applyAlignment="1">
      <alignment vertical="center"/>
    </xf>
    <xf numFmtId="4" fontId="2" fillId="3" borderId="4" xfId="0" applyNumberFormat="1" applyFont="1" applyFill="1" applyBorder="1" applyAlignment="1">
      <alignment vertical="center"/>
    </xf>
    <xf numFmtId="0" fontId="0" fillId="2" borderId="14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0" fillId="0" borderId="0" xfId="0" applyFont="1" applyAlignment="1">
      <alignment vertical="top" wrapText="1"/>
    </xf>
    <xf numFmtId="166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3" fontId="5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4" fontId="2" fillId="2" borderId="4" xfId="0" applyNumberFormat="1" applyFont="1" applyFill="1" applyBorder="1" applyAlignment="1">
      <alignment vertical="center"/>
    </xf>
    <xf numFmtId="3" fontId="4" fillId="0" borderId="0" xfId="0" applyNumberFormat="1" applyFont="1" applyAlignment="1">
      <alignment horizontal="center" vertical="center"/>
    </xf>
    <xf numFmtId="3" fontId="0" fillId="0" borderId="23" xfId="0" applyNumberFormat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7" fillId="0" borderId="0" xfId="0" applyFont="1" applyAlignment="1">
      <alignment vertical="top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vertical="center" wrapText="1"/>
    </xf>
    <xf numFmtId="0" fontId="3" fillId="0" borderId="27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vertical="center" wrapText="1"/>
    </xf>
    <xf numFmtId="4" fontId="2" fillId="0" borderId="0" xfId="0" applyNumberFormat="1" applyFont="1" applyFill="1" applyBorder="1" applyAlignment="1">
      <alignment vertical="center"/>
    </xf>
    <xf numFmtId="4" fontId="2" fillId="0" borderId="6" xfId="0" applyNumberFormat="1" applyFont="1" applyFill="1" applyBorder="1" applyAlignment="1">
      <alignment vertical="center"/>
    </xf>
    <xf numFmtId="3" fontId="0" fillId="0" borderId="28" xfId="0" applyNumberFormat="1" applyFill="1" applyBorder="1" applyAlignment="1">
      <alignment vertical="center"/>
    </xf>
    <xf numFmtId="3" fontId="0" fillId="0" borderId="29" xfId="0" applyNumberFormat="1" applyFill="1" applyBorder="1" applyAlignment="1">
      <alignment vertical="center"/>
    </xf>
    <xf numFmtId="3" fontId="0" fillId="0" borderId="30" xfId="0" applyNumberFormat="1" applyFill="1" applyBorder="1" applyAlignment="1">
      <alignment vertical="center"/>
    </xf>
    <xf numFmtId="3" fontId="0" fillId="0" borderId="9" xfId="0" applyNumberFormat="1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3" fontId="0" fillId="0" borderId="11" xfId="0" applyNumberFormat="1" applyFill="1" applyBorder="1" applyAlignment="1">
      <alignment vertical="center"/>
    </xf>
    <xf numFmtId="4" fontId="9" fillId="0" borderId="31" xfId="0" applyNumberFormat="1" applyFont="1" applyFill="1" applyBorder="1" applyAlignment="1">
      <alignment vertical="center"/>
    </xf>
    <xf numFmtId="4" fontId="9" fillId="0" borderId="32" xfId="0" applyNumberFormat="1" applyFont="1" applyFill="1" applyBorder="1" applyAlignment="1">
      <alignment vertical="center"/>
    </xf>
    <xf numFmtId="4" fontId="9" fillId="0" borderId="13" xfId="0" applyNumberFormat="1" applyFont="1" applyFill="1" applyBorder="1" applyAlignment="1">
      <alignment vertical="center"/>
    </xf>
    <xf numFmtId="3" fontId="0" fillId="0" borderId="15" xfId="0" applyNumberFormat="1" applyFill="1" applyBorder="1" applyAlignment="1">
      <alignment vertical="center"/>
    </xf>
    <xf numFmtId="3" fontId="0" fillId="0" borderId="16" xfId="0" applyNumberFormat="1" applyFill="1" applyBorder="1" applyAlignment="1">
      <alignment vertical="center"/>
    </xf>
    <xf numFmtId="3" fontId="0" fillId="0" borderId="17" xfId="0" applyNumberFormat="1" applyFill="1" applyBorder="1" applyAlignment="1">
      <alignment vertical="center"/>
    </xf>
    <xf numFmtId="4" fontId="9" fillId="0" borderId="19" xfId="0" applyNumberFormat="1" applyFont="1" applyFill="1" applyBorder="1" applyAlignment="1">
      <alignment vertical="center"/>
    </xf>
    <xf numFmtId="4" fontId="9" fillId="0" borderId="20" xfId="0" applyNumberFormat="1" applyFont="1" applyFill="1" applyBorder="1" applyAlignment="1">
      <alignment vertical="center"/>
    </xf>
    <xf numFmtId="4" fontId="9" fillId="0" borderId="21" xfId="0" applyNumberFormat="1" applyFont="1" applyFill="1" applyBorder="1" applyAlignment="1">
      <alignment vertical="center"/>
    </xf>
    <xf numFmtId="3" fontId="3" fillId="0" borderId="15" xfId="0" applyNumberFormat="1" applyFont="1" applyFill="1" applyBorder="1" applyAlignment="1">
      <alignment vertical="center"/>
    </xf>
    <xf numFmtId="3" fontId="3" fillId="0" borderId="16" xfId="0" applyNumberFormat="1" applyFont="1" applyFill="1" applyBorder="1" applyAlignment="1">
      <alignment vertical="center"/>
    </xf>
    <xf numFmtId="3" fontId="3" fillId="0" borderId="17" xfId="0" applyNumberFormat="1" applyFont="1" applyFill="1" applyBorder="1" applyAlignment="1">
      <alignment vertical="center"/>
    </xf>
    <xf numFmtId="3" fontId="3" fillId="0" borderId="9" xfId="0" applyNumberFormat="1" applyFont="1" applyFill="1" applyBorder="1" applyAlignment="1">
      <alignment vertical="center"/>
    </xf>
    <xf numFmtId="3" fontId="3" fillId="0" borderId="10" xfId="0" applyNumberFormat="1" applyFont="1" applyFill="1" applyBorder="1" applyAlignment="1">
      <alignment vertical="center"/>
    </xf>
    <xf numFmtId="3" fontId="3" fillId="0" borderId="11" xfId="0" applyNumberFormat="1" applyFont="1" applyFill="1" applyBorder="1" applyAlignment="1">
      <alignment vertical="center"/>
    </xf>
    <xf numFmtId="4" fontId="2" fillId="0" borderId="9" xfId="0" applyNumberFormat="1" applyFont="1" applyFill="1" applyBorder="1" applyAlignment="1">
      <alignment vertical="center"/>
    </xf>
    <xf numFmtId="4" fontId="2" fillId="0" borderId="10" xfId="0" applyNumberFormat="1" applyFont="1" applyFill="1" applyBorder="1" applyAlignment="1">
      <alignment vertical="center"/>
    </xf>
    <xf numFmtId="4" fontId="2" fillId="0" borderId="11" xfId="0" applyNumberFormat="1" applyFont="1" applyFill="1" applyBorder="1" applyAlignment="1">
      <alignment vertical="center"/>
    </xf>
    <xf numFmtId="4" fontId="9" fillId="0" borderId="9" xfId="0" applyNumberFormat="1" applyFont="1" applyFill="1" applyBorder="1" applyAlignment="1">
      <alignment vertical="center"/>
    </xf>
    <xf numFmtId="4" fontId="9" fillId="0" borderId="10" xfId="0" applyNumberFormat="1" applyFont="1" applyFill="1" applyBorder="1" applyAlignment="1">
      <alignment vertical="center"/>
    </xf>
    <xf numFmtId="4" fontId="9" fillId="0" borderId="11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vertical="center" wrapText="1"/>
    </xf>
    <xf numFmtId="4" fontId="2" fillId="2" borderId="6" xfId="0" applyNumberFormat="1" applyFont="1" applyFill="1" applyBorder="1" applyAlignment="1">
      <alignment vertical="center"/>
    </xf>
    <xf numFmtId="4" fontId="9" fillId="0" borderId="21" xfId="0" applyNumberFormat="1" applyFont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3" fontId="0" fillId="0" borderId="28" xfId="0" applyNumberFormat="1" applyBorder="1" applyAlignment="1">
      <alignment vertical="center"/>
    </xf>
    <xf numFmtId="3" fontId="0" fillId="0" borderId="29" xfId="0" applyNumberFormat="1" applyBorder="1" applyAlignment="1">
      <alignment vertical="center"/>
    </xf>
    <xf numFmtId="3" fontId="0" fillId="0" borderId="30" xfId="0" applyNumberFormat="1" applyBorder="1" applyAlignment="1">
      <alignment vertical="center"/>
    </xf>
    <xf numFmtId="4" fontId="9" fillId="0" borderId="31" xfId="0" applyNumberFormat="1" applyFont="1" applyBorder="1" applyAlignment="1">
      <alignment vertical="center"/>
    </xf>
    <xf numFmtId="4" fontId="9" fillId="0" borderId="32" xfId="0" applyNumberFormat="1" applyFont="1" applyBorder="1" applyAlignment="1">
      <alignment vertical="center"/>
    </xf>
    <xf numFmtId="4" fontId="9" fillId="0" borderId="13" xfId="0" applyNumberFormat="1" applyFont="1" applyBorder="1" applyAlignment="1">
      <alignment vertical="center"/>
    </xf>
    <xf numFmtId="3" fontId="5" fillId="0" borderId="33" xfId="0" applyNumberFormat="1" applyFont="1" applyBorder="1" applyAlignment="1">
      <alignment vertical="center"/>
    </xf>
    <xf numFmtId="3" fontId="5" fillId="0" borderId="34" xfId="0" applyNumberFormat="1" applyFont="1" applyBorder="1" applyAlignment="1">
      <alignment vertical="center"/>
    </xf>
    <xf numFmtId="3" fontId="5" fillId="0" borderId="25" xfId="0" applyNumberFormat="1" applyFont="1" applyBorder="1" applyAlignment="1">
      <alignment vertical="center"/>
    </xf>
    <xf numFmtId="3" fontId="3" fillId="0" borderId="9" xfId="0" applyNumberFormat="1" applyFont="1" applyBorder="1" applyAlignment="1">
      <alignment vertical="center"/>
    </xf>
    <xf numFmtId="3" fontId="3" fillId="0" borderId="10" xfId="0" applyNumberFormat="1" applyFont="1" applyBorder="1" applyAlignment="1">
      <alignment vertical="center"/>
    </xf>
    <xf numFmtId="3" fontId="3" fillId="0" borderId="11" xfId="0" applyNumberFormat="1" applyFont="1" applyBorder="1" applyAlignment="1">
      <alignment vertical="center"/>
    </xf>
    <xf numFmtId="4" fontId="2" fillId="0" borderId="19" xfId="0" applyNumberFormat="1" applyFont="1" applyFill="1" applyBorder="1" applyAlignment="1">
      <alignment vertical="center"/>
    </xf>
    <xf numFmtId="4" fontId="2" fillId="0" borderId="20" xfId="0" applyNumberFormat="1" applyFont="1" applyFill="1" applyBorder="1" applyAlignment="1">
      <alignment vertical="center"/>
    </xf>
    <xf numFmtId="4" fontId="2" fillId="0" borderId="21" xfId="0" applyNumberFormat="1" applyFont="1" applyFill="1" applyBorder="1" applyAlignment="1">
      <alignment vertical="center"/>
    </xf>
    <xf numFmtId="0" fontId="9" fillId="0" borderId="5" xfId="0" applyFont="1" applyFill="1" applyBorder="1" applyAlignment="1">
      <alignment vertical="center" wrapText="1"/>
    </xf>
  </cellXfs>
  <cellStyles count="3">
    <cellStyle name="Обычный" xfId="0" builtinId="0"/>
    <cellStyle name="Обычный 2" xfId="2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zoomScale="85" zoomScaleNormal="85" workbookViewId="0">
      <pane xSplit="1" ySplit="4" topLeftCell="B5" activePane="bottomRight" state="frozenSplit"/>
      <selection activeCell="H9" sqref="H9"/>
      <selection pane="topRight" activeCell="H9" sqref="H9"/>
      <selection pane="bottomLeft" activeCell="H9" sqref="H9"/>
      <selection pane="bottomRight" activeCell="F11" sqref="F11"/>
    </sheetView>
  </sheetViews>
  <sheetFormatPr defaultColWidth="8.85546875" defaultRowHeight="15" x14ac:dyDescent="0.25"/>
  <cols>
    <col min="1" max="1" width="65.140625" style="2" customWidth="1"/>
    <col min="2" max="4" width="15" style="1" customWidth="1"/>
    <col min="5" max="5" width="15" style="14" customWidth="1"/>
    <col min="6" max="6" width="14.7109375" style="14" customWidth="1"/>
    <col min="7" max="9" width="19.28515625" style="1" customWidth="1"/>
    <col min="10" max="11" width="12.28515625" style="1" bestFit="1" customWidth="1"/>
    <col min="12" max="16384" width="8.85546875" style="1"/>
  </cols>
  <sheetData>
    <row r="1" spans="1:8" x14ac:dyDescent="0.25">
      <c r="A1" s="2" t="s">
        <v>0</v>
      </c>
      <c r="E1" s="59"/>
      <c r="F1" s="59" t="s">
        <v>1</v>
      </c>
    </row>
    <row r="2" spans="1:8" s="3" customFormat="1" x14ac:dyDescent="0.25">
      <c r="A2" s="4"/>
      <c r="B2" s="5"/>
      <c r="C2" s="5"/>
      <c r="D2" s="5"/>
      <c r="E2" s="6"/>
      <c r="F2" s="61"/>
    </row>
    <row r="3" spans="1:8" s="2" customFormat="1" x14ac:dyDescent="0.25">
      <c r="A3" s="68" t="s">
        <v>2</v>
      </c>
      <c r="B3" s="65" t="s">
        <v>3</v>
      </c>
      <c r="C3" s="66"/>
      <c r="D3" s="66"/>
      <c r="E3" s="66"/>
      <c r="F3" s="67"/>
    </row>
    <row r="4" spans="1:8" x14ac:dyDescent="0.25">
      <c r="A4" s="69"/>
      <c r="B4" s="7" t="s">
        <v>41</v>
      </c>
      <c r="C4" s="8">
        <v>42795</v>
      </c>
      <c r="D4" s="8">
        <v>42826</v>
      </c>
      <c r="E4" s="8">
        <v>42856</v>
      </c>
      <c r="F4" s="8">
        <v>42887</v>
      </c>
    </row>
    <row r="5" spans="1:8" x14ac:dyDescent="0.25">
      <c r="A5" s="70" t="s">
        <v>4</v>
      </c>
      <c r="B5" s="71"/>
      <c r="C5" s="71"/>
      <c r="D5" s="71"/>
      <c r="E5" s="71"/>
      <c r="F5" s="72"/>
    </row>
    <row r="6" spans="1:8" x14ac:dyDescent="0.25">
      <c r="A6" s="9" t="s">
        <v>5</v>
      </c>
      <c r="B6" s="73">
        <v>657097.90696231066</v>
      </c>
      <c r="C6" s="74">
        <v>860990.53976596973</v>
      </c>
      <c r="D6" s="74">
        <v>853817.43326397974</v>
      </c>
      <c r="E6" s="74">
        <v>827008.43257015187</v>
      </c>
      <c r="F6" s="75">
        <v>843311.12570598221</v>
      </c>
    </row>
    <row r="7" spans="1:8" x14ac:dyDescent="0.25">
      <c r="A7" s="10" t="s">
        <v>6</v>
      </c>
      <c r="B7" s="76">
        <v>345660.86432564008</v>
      </c>
      <c r="C7" s="77">
        <v>477179.55182170001</v>
      </c>
      <c r="D7" s="77">
        <v>469524.04015757982</v>
      </c>
      <c r="E7" s="77">
        <v>471346.01320104924</v>
      </c>
      <c r="F7" s="78">
        <v>477588.58739808004</v>
      </c>
    </row>
    <row r="8" spans="1:8" x14ac:dyDescent="0.25">
      <c r="A8" s="11" t="s">
        <v>7</v>
      </c>
      <c r="B8" s="79">
        <v>52.60416456408926</v>
      </c>
      <c r="C8" s="80">
        <f t="shared" ref="C8:E8" si="0">IFERROR(100*(C7/C6),0)</f>
        <v>55.422159684983839</v>
      </c>
      <c r="D8" s="80">
        <f t="shared" si="0"/>
        <v>54.991151722292642</v>
      </c>
      <c r="E8" s="80">
        <f t="shared" si="0"/>
        <v>56.994100016152714</v>
      </c>
      <c r="F8" s="81">
        <v>56.632549107930288</v>
      </c>
    </row>
    <row r="9" spans="1:8" ht="30" x14ac:dyDescent="0.25">
      <c r="A9" s="12" t="s">
        <v>8</v>
      </c>
      <c r="B9" s="82">
        <v>156514.07519675992</v>
      </c>
      <c r="C9" s="83">
        <v>162351.95806633</v>
      </c>
      <c r="D9" s="83">
        <v>161878.89018592986</v>
      </c>
      <c r="E9" s="83">
        <v>160520.02010256978</v>
      </c>
      <c r="F9" s="84">
        <v>159815.91160089991</v>
      </c>
    </row>
    <row r="10" spans="1:8" x14ac:dyDescent="0.25">
      <c r="A10" s="10" t="s">
        <v>6</v>
      </c>
      <c r="B10" s="76">
        <v>98538.174626870037</v>
      </c>
      <c r="C10" s="77">
        <v>100205.64840063997</v>
      </c>
      <c r="D10" s="77">
        <v>97441.892313369914</v>
      </c>
      <c r="E10" s="77">
        <v>95769.93749512003</v>
      </c>
      <c r="F10" s="78">
        <v>94147.783508309949</v>
      </c>
    </row>
    <row r="11" spans="1:8" x14ac:dyDescent="0.25">
      <c r="A11" s="13" t="s">
        <v>7</v>
      </c>
      <c r="B11" s="85">
        <v>62.958027578665934</v>
      </c>
      <c r="C11" s="86">
        <f t="shared" ref="C11:E11" si="1">IFERROR(100*(C10/C9),0)</f>
        <v>61.721244137813393</v>
      </c>
      <c r="D11" s="86">
        <f t="shared" si="1"/>
        <v>60.194316999239803</v>
      </c>
      <c r="E11" s="86">
        <f t="shared" si="1"/>
        <v>59.662300960294267</v>
      </c>
      <c r="F11" s="87">
        <v>58.910143905708459</v>
      </c>
      <c r="G11" s="20"/>
    </row>
    <row r="12" spans="1:8" x14ac:dyDescent="0.25">
      <c r="A12" s="9" t="s">
        <v>9</v>
      </c>
      <c r="B12" s="73">
        <v>9883.9089688999993</v>
      </c>
      <c r="C12" s="74">
        <v>11461.365960289995</v>
      </c>
      <c r="D12" s="74">
        <v>15143.46570214</v>
      </c>
      <c r="E12" s="74">
        <v>16708.418529980001</v>
      </c>
      <c r="F12" s="75">
        <v>12496.216085320002</v>
      </c>
    </row>
    <row r="13" spans="1:8" x14ac:dyDescent="0.25">
      <c r="A13" s="10" t="s">
        <v>6</v>
      </c>
      <c r="B13" s="76">
        <v>454.15965090000009</v>
      </c>
      <c r="C13" s="77">
        <v>1582.7106882200001</v>
      </c>
      <c r="D13" s="77">
        <v>1598.5903762799996</v>
      </c>
      <c r="E13" s="77">
        <v>1761.1400047199998</v>
      </c>
      <c r="F13" s="78">
        <v>1491.2505331499999</v>
      </c>
    </row>
    <row r="14" spans="1:8" x14ac:dyDescent="0.25">
      <c r="A14" s="11" t="s">
        <v>7</v>
      </c>
      <c r="B14" s="79">
        <v>4.5949396370305147</v>
      </c>
      <c r="C14" s="80">
        <f t="shared" ref="C14:E14" si="2">IFERROR(100*(C13/C12),0)</f>
        <v>13.809093032223135</v>
      </c>
      <c r="D14" s="80">
        <f t="shared" si="2"/>
        <v>10.556304664487039</v>
      </c>
      <c r="E14" s="80">
        <f t="shared" si="2"/>
        <v>10.540435060086489</v>
      </c>
      <c r="F14" s="81">
        <v>11.933616728201864</v>
      </c>
    </row>
    <row r="15" spans="1:8" x14ac:dyDescent="0.25">
      <c r="A15" s="12" t="s">
        <v>10</v>
      </c>
      <c r="B15" s="82">
        <v>118.27895040999998</v>
      </c>
      <c r="C15" s="83">
        <v>1394.52908585</v>
      </c>
      <c r="D15" s="83">
        <v>1380.8398086599998</v>
      </c>
      <c r="E15" s="83">
        <v>1336.0598926699997</v>
      </c>
      <c r="F15" s="84">
        <v>1338.3042129800001</v>
      </c>
    </row>
    <row r="16" spans="1:8" x14ac:dyDescent="0.25">
      <c r="A16" s="10" t="s">
        <v>6</v>
      </c>
      <c r="B16" s="76">
        <v>14.157930310000001</v>
      </c>
      <c r="C16" s="77">
        <v>265.32747592999999</v>
      </c>
      <c r="D16" s="77">
        <v>251.20354227000001</v>
      </c>
      <c r="E16" s="77">
        <v>251.20354227000001</v>
      </c>
      <c r="F16" s="78">
        <v>251.20354227000001</v>
      </c>
      <c r="G16" s="14"/>
      <c r="H16" s="14"/>
    </row>
    <row r="17" spans="1:11" x14ac:dyDescent="0.25">
      <c r="A17" s="11" t="s">
        <v>7</v>
      </c>
      <c r="B17" s="85">
        <v>11.969949226741708</v>
      </c>
      <c r="C17" s="86">
        <f t="shared" ref="C17:E17" si="3">IFERROR(100*(C16/C15),0)</f>
        <v>19.026313514879206</v>
      </c>
      <c r="D17" s="86">
        <f t="shared" si="3"/>
        <v>18.192084316701006</v>
      </c>
      <c r="E17" s="86">
        <f t="shared" si="3"/>
        <v>18.801817467029231</v>
      </c>
      <c r="F17" s="87">
        <v>18.770287041886046</v>
      </c>
      <c r="G17" s="14"/>
      <c r="H17" s="14"/>
    </row>
    <row r="18" spans="1:11" x14ac:dyDescent="0.25">
      <c r="A18" s="15" t="s">
        <v>11</v>
      </c>
      <c r="B18" s="88">
        <f t="shared" ref="B18:E19" si="4">B6+B9+B12+B15</f>
        <v>823614.1700783805</v>
      </c>
      <c r="C18" s="89">
        <f t="shared" si="4"/>
        <v>1036198.3928784396</v>
      </c>
      <c r="D18" s="89">
        <f t="shared" si="4"/>
        <v>1032220.6289607096</v>
      </c>
      <c r="E18" s="89">
        <f t="shared" si="4"/>
        <v>1005572.9310953716</v>
      </c>
      <c r="F18" s="90">
        <v>1016961.5576051821</v>
      </c>
      <c r="G18" s="14"/>
      <c r="H18" s="14"/>
    </row>
    <row r="19" spans="1:11" x14ac:dyDescent="0.25">
      <c r="A19" s="16" t="s">
        <v>6</v>
      </c>
      <c r="B19" s="91">
        <f t="shared" si="4"/>
        <v>444667.3565337201</v>
      </c>
      <c r="C19" s="92">
        <f t="shared" si="4"/>
        <v>579233.23838648992</v>
      </c>
      <c r="D19" s="92">
        <f t="shared" si="4"/>
        <v>568815.72638949973</v>
      </c>
      <c r="E19" s="92">
        <f t="shared" si="4"/>
        <v>569128.29424315924</v>
      </c>
      <c r="F19" s="93">
        <v>573478.82498181006</v>
      </c>
      <c r="G19" s="14"/>
      <c r="H19" s="14"/>
    </row>
    <row r="20" spans="1:11" x14ac:dyDescent="0.25">
      <c r="A20" s="17" t="s">
        <v>7</v>
      </c>
      <c r="B20" s="94">
        <f t="shared" ref="B20:E20" si="5">IFERROR(100*(B19/B18),0)</f>
        <v>53.989765194472398</v>
      </c>
      <c r="C20" s="95">
        <f t="shared" si="5"/>
        <v>55.899839487054869</v>
      </c>
      <c r="D20" s="95">
        <f t="shared" si="5"/>
        <v>55.106021952129694</v>
      </c>
      <c r="E20" s="95">
        <f t="shared" si="5"/>
        <v>56.597415925188756</v>
      </c>
      <c r="F20" s="96">
        <v>56.391396576708495</v>
      </c>
      <c r="G20" s="14"/>
      <c r="H20" s="14"/>
    </row>
    <row r="21" spans="1:11" x14ac:dyDescent="0.25">
      <c r="A21" s="18" t="s">
        <v>12</v>
      </c>
      <c r="B21" s="91"/>
      <c r="C21" s="92"/>
      <c r="D21" s="92"/>
      <c r="E21" s="92"/>
      <c r="F21" s="93"/>
      <c r="G21" s="14"/>
      <c r="H21" s="14"/>
    </row>
    <row r="22" spans="1:11" x14ac:dyDescent="0.25">
      <c r="A22" s="19" t="s">
        <v>13</v>
      </c>
      <c r="B22" s="97">
        <v>77.23221594147779</v>
      </c>
      <c r="C22" s="98">
        <v>70.237933871847744</v>
      </c>
      <c r="D22" s="98">
        <v>69.959564483027336</v>
      </c>
      <c r="E22" s="98">
        <v>71.433939906629533</v>
      </c>
      <c r="F22" s="99">
        <v>71.752758166643389</v>
      </c>
      <c r="G22" s="14"/>
      <c r="H22" s="14"/>
    </row>
    <row r="23" spans="1:11" x14ac:dyDescent="0.25">
      <c r="A23" s="19" t="s">
        <v>14</v>
      </c>
      <c r="B23" s="97">
        <v>49.663931862086535</v>
      </c>
      <c r="C23" s="98">
        <v>49.84305977493478</v>
      </c>
      <c r="D23" s="98">
        <v>47.56948544249267</v>
      </c>
      <c r="E23" s="98">
        <v>47.041056640790423</v>
      </c>
      <c r="F23" s="99">
        <v>47.922456475718008</v>
      </c>
      <c r="G23" s="14"/>
      <c r="H23" s="14"/>
      <c r="I23" s="20"/>
    </row>
    <row r="24" spans="1:11" x14ac:dyDescent="0.25">
      <c r="A24" s="19" t="s">
        <v>15</v>
      </c>
      <c r="B24" s="97">
        <v>23.747612030194695</v>
      </c>
      <c r="C24" s="98">
        <v>23.404071941057076</v>
      </c>
      <c r="D24" s="98">
        <v>23.309634097911452</v>
      </c>
      <c r="E24" s="98">
        <v>23.0061023962026</v>
      </c>
      <c r="F24" s="99">
        <v>25.574641210391633</v>
      </c>
      <c r="G24" s="14"/>
      <c r="H24" s="14"/>
    </row>
    <row r="25" spans="1:11" x14ac:dyDescent="0.25">
      <c r="A25" s="21" t="s">
        <v>16</v>
      </c>
      <c r="B25" s="85">
        <v>36.822001566703435</v>
      </c>
      <c r="C25" s="86">
        <v>33.572885992409667</v>
      </c>
      <c r="D25" s="86">
        <v>39.106931520231072</v>
      </c>
      <c r="E25" s="86">
        <v>92.203068416341594</v>
      </c>
      <c r="F25" s="87">
        <v>41.970072758571042</v>
      </c>
      <c r="G25" s="14"/>
      <c r="H25" s="14"/>
      <c r="I25" s="20"/>
    </row>
    <row r="26" spans="1:11" ht="14.45" customHeight="1" x14ac:dyDescent="0.25">
      <c r="A26" s="100"/>
      <c r="B26" s="22"/>
      <c r="C26" s="22"/>
      <c r="D26" s="22"/>
      <c r="E26" s="22"/>
      <c r="F26" s="101"/>
      <c r="G26" s="14"/>
      <c r="H26" s="14"/>
      <c r="K26" s="23"/>
    </row>
    <row r="27" spans="1:11" x14ac:dyDescent="0.25">
      <c r="A27" s="24" t="s">
        <v>17</v>
      </c>
      <c r="B27" s="25"/>
      <c r="C27" s="25"/>
      <c r="D27" s="25"/>
      <c r="E27" s="25"/>
      <c r="F27" s="60"/>
    </row>
    <row r="28" spans="1:11" x14ac:dyDescent="0.25">
      <c r="A28" s="26" t="s">
        <v>18</v>
      </c>
      <c r="B28" s="27"/>
      <c r="C28" s="27"/>
      <c r="D28" s="27"/>
      <c r="E28" s="27"/>
      <c r="F28" s="63"/>
      <c r="G28" s="14"/>
      <c r="H28" s="14"/>
    </row>
    <row r="29" spans="1:11" ht="30" x14ac:dyDescent="0.25">
      <c r="A29" s="12" t="s">
        <v>19</v>
      </c>
      <c r="B29" s="28">
        <v>0.73629567000000007</v>
      </c>
      <c r="C29" s="29">
        <v>0.12897225000000001</v>
      </c>
      <c r="D29" s="29">
        <v>6.7417700000000002E-3</v>
      </c>
      <c r="E29" s="29">
        <v>7.7544799999999994E-3</v>
      </c>
      <c r="F29" s="30">
        <v>0.10537053</v>
      </c>
      <c r="G29" s="14"/>
      <c r="H29" s="14"/>
    </row>
    <row r="30" spans="1:11" x14ac:dyDescent="0.25">
      <c r="A30" s="12" t="s">
        <v>20</v>
      </c>
      <c r="B30" s="28">
        <v>23060.495279569979</v>
      </c>
      <c r="C30" s="29">
        <v>25257.58781249003</v>
      </c>
      <c r="D30" s="29">
        <v>27092.124865499994</v>
      </c>
      <c r="E30" s="29">
        <v>27637.398111399998</v>
      </c>
      <c r="F30" s="30">
        <v>28325.910349869991</v>
      </c>
    </row>
    <row r="31" spans="1:11" x14ac:dyDescent="0.25">
      <c r="A31" s="10" t="s">
        <v>21</v>
      </c>
      <c r="B31" s="31">
        <v>9532.2673578999966</v>
      </c>
      <c r="C31" s="32">
        <v>10534.558855619989</v>
      </c>
      <c r="D31" s="32">
        <v>13677.005123699997</v>
      </c>
      <c r="E31" s="32">
        <v>13725.080171130001</v>
      </c>
      <c r="F31" s="33">
        <v>13990.317861800009</v>
      </c>
    </row>
    <row r="32" spans="1:11" x14ac:dyDescent="0.25">
      <c r="A32" s="13" t="s">
        <v>22</v>
      </c>
      <c r="B32" s="34">
        <v>41.335917734364244</v>
      </c>
      <c r="C32" s="35">
        <f t="shared" ref="C32:E32" si="6">IFERROR(100*(C31/C30),0)</f>
        <v>41.708491459388632</v>
      </c>
      <c r="D32" s="35">
        <f t="shared" si="6"/>
        <v>50.483323813100931</v>
      </c>
      <c r="E32" s="35">
        <f t="shared" si="6"/>
        <v>49.661260136744268</v>
      </c>
      <c r="F32" s="102">
        <v>49.390532162946784</v>
      </c>
    </row>
    <row r="33" spans="1:6" x14ac:dyDescent="0.25">
      <c r="A33" s="36" t="s">
        <v>23</v>
      </c>
      <c r="B33" s="37"/>
      <c r="C33" s="37"/>
      <c r="D33" s="37"/>
      <c r="E33" s="37"/>
      <c r="F33" s="103"/>
    </row>
    <row r="34" spans="1:6" x14ac:dyDescent="0.25">
      <c r="A34" s="12" t="s">
        <v>23</v>
      </c>
      <c r="B34" s="28">
        <v>181791.83743919997</v>
      </c>
      <c r="C34" s="29">
        <v>343561.90536707023</v>
      </c>
      <c r="D34" s="29">
        <v>384433.91038517002</v>
      </c>
      <c r="E34" s="29">
        <v>381853.4762843597</v>
      </c>
      <c r="F34" s="30">
        <v>382430.96665683028</v>
      </c>
    </row>
    <row r="35" spans="1:6" x14ac:dyDescent="0.25">
      <c r="A35" s="10" t="s">
        <v>21</v>
      </c>
      <c r="B35" s="31">
        <v>1205.6561245599996</v>
      </c>
      <c r="C35" s="32">
        <v>7128.089381939998</v>
      </c>
      <c r="D35" s="32">
        <v>5689.9727980999996</v>
      </c>
      <c r="E35" s="32">
        <v>5530.2620275399986</v>
      </c>
      <c r="F35" s="33">
        <v>5455.0718956800001</v>
      </c>
    </row>
    <row r="36" spans="1:6" x14ac:dyDescent="0.25">
      <c r="A36" s="13" t="s">
        <v>22</v>
      </c>
      <c r="B36" s="34">
        <f>IFERROR(100*(B35/B34),0)</f>
        <v>0.6632069632737112</v>
      </c>
      <c r="C36" s="35">
        <f t="shared" ref="C36:E36" si="7">IFERROR(100*(C35/C34),0)</f>
        <v>2.0747612789969154</v>
      </c>
      <c r="D36" s="35">
        <f t="shared" si="7"/>
        <v>1.4800912834143929</v>
      </c>
      <c r="E36" s="35">
        <f t="shared" si="7"/>
        <v>1.4482680847513636</v>
      </c>
      <c r="F36" s="102">
        <v>1.4264200264344811</v>
      </c>
    </row>
    <row r="37" spans="1:6" x14ac:dyDescent="0.25">
      <c r="A37" s="38" t="s">
        <v>24</v>
      </c>
      <c r="B37" s="39"/>
      <c r="C37" s="39"/>
      <c r="D37" s="39"/>
      <c r="E37" s="39"/>
      <c r="F37" s="104"/>
    </row>
    <row r="38" spans="1:6" x14ac:dyDescent="0.25">
      <c r="A38" s="9" t="s">
        <v>25</v>
      </c>
      <c r="B38" s="105">
        <v>24066.204544169992</v>
      </c>
      <c r="C38" s="106">
        <v>43857.355182720006</v>
      </c>
      <c r="D38" s="106">
        <v>46302.792000450041</v>
      </c>
      <c r="E38" s="106">
        <v>46852.340328350001</v>
      </c>
      <c r="F38" s="107">
        <v>45226.148416270014</v>
      </c>
    </row>
    <row r="39" spans="1:6" x14ac:dyDescent="0.25">
      <c r="A39" s="12" t="s">
        <v>26</v>
      </c>
      <c r="B39" s="28">
        <v>82463.608537230117</v>
      </c>
      <c r="C39" s="29">
        <v>128314.77115970991</v>
      </c>
      <c r="D39" s="29">
        <v>131141.76740548</v>
      </c>
      <c r="E39" s="29">
        <v>124367.3507607201</v>
      </c>
      <c r="F39" s="30">
        <v>127646.41314360008</v>
      </c>
    </row>
    <row r="40" spans="1:6" x14ac:dyDescent="0.25">
      <c r="A40" s="10" t="s">
        <v>21</v>
      </c>
      <c r="B40" s="31">
        <v>791.80034812000008</v>
      </c>
      <c r="C40" s="32">
        <v>4997.8892643300005</v>
      </c>
      <c r="D40" s="32">
        <v>5397.7957431600025</v>
      </c>
      <c r="E40" s="32">
        <v>4993.1123059700003</v>
      </c>
      <c r="F40" s="33">
        <v>5029.8179760700004</v>
      </c>
    </row>
    <row r="41" spans="1:6" x14ac:dyDescent="0.25">
      <c r="A41" s="11" t="s">
        <v>22</v>
      </c>
      <c r="B41" s="108">
        <f>IFERROR(100*(B40/B39),0)</f>
        <v>0.96018154209504847</v>
      </c>
      <c r="C41" s="109">
        <f t="shared" ref="C41:E41" si="8">IFERROR(100*(C40/C39),0)</f>
        <v>3.8950225442940343</v>
      </c>
      <c r="D41" s="109">
        <f t="shared" si="8"/>
        <v>4.1160004550422471</v>
      </c>
      <c r="E41" s="109">
        <f t="shared" si="8"/>
        <v>4.0148095745616006</v>
      </c>
      <c r="F41" s="110">
        <v>3.9404303279650637</v>
      </c>
    </row>
    <row r="42" spans="1:6" x14ac:dyDescent="0.25">
      <c r="A42" s="38" t="s">
        <v>27</v>
      </c>
      <c r="B42" s="39"/>
      <c r="C42" s="39"/>
      <c r="D42" s="39"/>
      <c r="E42" s="39"/>
      <c r="F42" s="104"/>
    </row>
    <row r="43" spans="1:6" x14ac:dyDescent="0.25">
      <c r="A43" s="12" t="s">
        <v>27</v>
      </c>
      <c r="B43" s="28">
        <v>73.511547329999999</v>
      </c>
      <c r="C43" s="29">
        <v>19328.586712160002</v>
      </c>
      <c r="D43" s="29">
        <v>21084.531164149997</v>
      </c>
      <c r="E43" s="29">
        <v>55661.796630980003</v>
      </c>
      <c r="F43" s="30">
        <v>55581.956957470014</v>
      </c>
    </row>
    <row r="44" spans="1:6" x14ac:dyDescent="0.25">
      <c r="A44" s="10" t="s">
        <v>21</v>
      </c>
      <c r="B44" s="31">
        <v>5.3472929300000009</v>
      </c>
      <c r="C44" s="32">
        <v>11.7596886</v>
      </c>
      <c r="D44" s="32">
        <v>9.8043926799999994</v>
      </c>
      <c r="E44" s="32">
        <v>11.170541059999998</v>
      </c>
      <c r="F44" s="33">
        <v>8.9980686400000014</v>
      </c>
    </row>
    <row r="45" spans="1:6" x14ac:dyDescent="0.25">
      <c r="A45" s="11" t="s">
        <v>22</v>
      </c>
      <c r="B45" s="108">
        <f>IFERROR(100*(B44/B43),0)</f>
        <v>7.2740856698275156</v>
      </c>
      <c r="C45" s="109">
        <f t="shared" ref="C45:E45" si="9">IFERROR(100*(C44/C43),0)</f>
        <v>6.0840912867166565E-2</v>
      </c>
      <c r="D45" s="109">
        <f t="shared" si="9"/>
        <v>4.6500406405385934E-2</v>
      </c>
      <c r="E45" s="109">
        <f t="shared" si="9"/>
        <v>2.0068595942127291E-2</v>
      </c>
      <c r="F45" s="110">
        <v>1.6188830211367168E-2</v>
      </c>
    </row>
    <row r="46" spans="1:6" x14ac:dyDescent="0.25">
      <c r="A46" s="40" t="s">
        <v>28</v>
      </c>
      <c r="B46" s="111">
        <v>144694.25660900003</v>
      </c>
      <c r="C46" s="112">
        <v>170470.96973963012</v>
      </c>
      <c r="D46" s="112">
        <v>141489.44394213054</v>
      </c>
      <c r="E46" s="112">
        <v>111599.82373955398</v>
      </c>
      <c r="F46" s="113">
        <v>112141.44070966747</v>
      </c>
    </row>
    <row r="47" spans="1:6" x14ac:dyDescent="0.25">
      <c r="A47" s="41" t="s">
        <v>29</v>
      </c>
      <c r="B47" s="39"/>
      <c r="C47" s="39"/>
      <c r="D47" s="39"/>
      <c r="E47" s="39"/>
      <c r="F47" s="104"/>
    </row>
    <row r="48" spans="1:6" x14ac:dyDescent="0.25">
      <c r="A48" s="15" t="s">
        <v>30</v>
      </c>
      <c r="B48" s="114">
        <f>B18+B30+B39+B43+B38+B34+B29+B46</f>
        <v>1279764.8203305504</v>
      </c>
      <c r="C48" s="115">
        <f t="shared" ref="C48:E48" si="10">C18+C30+C39+C43+C38+C34+C29+C46</f>
        <v>1766989.69782447</v>
      </c>
      <c r="D48" s="115">
        <f t="shared" si="10"/>
        <v>1783765.2054653601</v>
      </c>
      <c r="E48" s="115">
        <f t="shared" si="10"/>
        <v>1753545.1247052152</v>
      </c>
      <c r="F48" s="116">
        <v>1768314.4992094196</v>
      </c>
    </row>
    <row r="49" spans="1:6" x14ac:dyDescent="0.25">
      <c r="A49" s="16" t="s">
        <v>21</v>
      </c>
      <c r="B49" s="114">
        <f>B19+B31+B40+B44+B35</f>
        <v>456202.42765723006</v>
      </c>
      <c r="C49" s="115">
        <f t="shared" ref="C49:E49" si="11">C19+C31+C40+C44+C35</f>
        <v>601905.53557697986</v>
      </c>
      <c r="D49" s="115">
        <f t="shared" si="11"/>
        <v>593590.30444713961</v>
      </c>
      <c r="E49" s="115">
        <f t="shared" si="11"/>
        <v>593387.91928885935</v>
      </c>
      <c r="F49" s="116">
        <v>597963.03078400006</v>
      </c>
    </row>
    <row r="50" spans="1:6" x14ac:dyDescent="0.25">
      <c r="A50" s="42" t="s">
        <v>22</v>
      </c>
      <c r="B50" s="117">
        <f>IFERROR(100*(B49/B48),0)</f>
        <v>35.647364297715072</v>
      </c>
      <c r="C50" s="118">
        <f t="shared" ref="C50:E50" si="12">IFERROR(100*(C49/C48),0)</f>
        <v>34.06389614597358</v>
      </c>
      <c r="D50" s="118">
        <f t="shared" si="12"/>
        <v>33.277378806830129</v>
      </c>
      <c r="E50" s="118">
        <f t="shared" si="12"/>
        <v>33.839329876875141</v>
      </c>
      <c r="F50" s="119">
        <v>33.81542316433746</v>
      </c>
    </row>
    <row r="51" spans="1:6" ht="14.45" customHeight="1" x14ac:dyDescent="0.25">
      <c r="A51" s="120"/>
      <c r="B51" s="43"/>
      <c r="C51" s="43"/>
      <c r="D51" s="43"/>
      <c r="E51" s="43"/>
      <c r="F51" s="44"/>
    </row>
    <row r="52" spans="1:6" x14ac:dyDescent="0.25">
      <c r="A52" s="45" t="s">
        <v>31</v>
      </c>
      <c r="B52" s="46"/>
      <c r="C52" s="46"/>
      <c r="D52" s="46"/>
      <c r="E52" s="46"/>
      <c r="F52" s="47"/>
    </row>
    <row r="53" spans="1:6" x14ac:dyDescent="0.25">
      <c r="A53" s="48" t="s">
        <v>32</v>
      </c>
      <c r="B53" s="28">
        <v>124867.59038856995</v>
      </c>
      <c r="C53" s="29">
        <v>169780.88672747012</v>
      </c>
      <c r="D53" s="29">
        <v>272394.45011044986</v>
      </c>
      <c r="E53" s="29">
        <v>272551.58646924992</v>
      </c>
      <c r="F53" s="30">
        <v>284790.93842895998</v>
      </c>
    </row>
    <row r="54" spans="1:6" x14ac:dyDescent="0.25">
      <c r="A54" s="48" t="s">
        <v>33</v>
      </c>
      <c r="B54" s="28">
        <v>55602.111721119982</v>
      </c>
      <c r="C54" s="29">
        <v>42785.935868660017</v>
      </c>
      <c r="D54" s="29">
        <v>59115.745158430029</v>
      </c>
      <c r="E54" s="29">
        <v>61568.528343739978</v>
      </c>
      <c r="F54" s="30">
        <v>57412.988008019995</v>
      </c>
    </row>
    <row r="55" spans="1:6" x14ac:dyDescent="0.25">
      <c r="A55" s="10" t="s">
        <v>21</v>
      </c>
      <c r="B55" s="31">
        <v>5715.8452404499994</v>
      </c>
      <c r="C55" s="32">
        <v>6745.1499010400012</v>
      </c>
      <c r="D55" s="32">
        <v>8820.6235235600016</v>
      </c>
      <c r="E55" s="32">
        <v>8247.2406254599991</v>
      </c>
      <c r="F55" s="33">
        <v>8410.914217020003</v>
      </c>
    </row>
    <row r="56" spans="1:6" x14ac:dyDescent="0.25">
      <c r="A56" s="11" t="s">
        <v>22</v>
      </c>
      <c r="B56" s="34">
        <f>IFERROR(100*(B55/B54),0)</f>
        <v>10.279906758071718</v>
      </c>
      <c r="C56" s="35">
        <f t="shared" ref="C56:E56" si="13">IFERROR(100*(C55/C54),0)</f>
        <v>15.76487638775879</v>
      </c>
      <c r="D56" s="35">
        <f t="shared" si="13"/>
        <v>14.920937729738085</v>
      </c>
      <c r="E56" s="35">
        <f t="shared" si="13"/>
        <v>13.395221304324945</v>
      </c>
      <c r="F56" s="102">
        <v>14.649845808138545</v>
      </c>
    </row>
    <row r="57" spans="1:6" x14ac:dyDescent="0.25">
      <c r="A57" s="15" t="s">
        <v>34</v>
      </c>
      <c r="B57" s="88">
        <f>B48+B53+B54</f>
        <v>1460234.5224402405</v>
      </c>
      <c r="C57" s="89">
        <f>C48+C53+C54</f>
        <v>1979556.5204206002</v>
      </c>
      <c r="D57" s="89">
        <f>D48+D53+D54</f>
        <v>2115275.4007342402</v>
      </c>
      <c r="E57" s="89">
        <f>E48+E53+E54</f>
        <v>2087665.2395182052</v>
      </c>
      <c r="F57" s="90">
        <v>2110518.4256463996</v>
      </c>
    </row>
    <row r="58" spans="1:6" x14ac:dyDescent="0.25">
      <c r="A58" s="16" t="s">
        <v>21</v>
      </c>
      <c r="B58" s="91">
        <f>B49+B55</f>
        <v>461918.27289768006</v>
      </c>
      <c r="C58" s="92">
        <f>C49+C55</f>
        <v>608650.68547801988</v>
      </c>
      <c r="D58" s="92">
        <f>D49+D55</f>
        <v>602410.92797069962</v>
      </c>
      <c r="E58" s="92">
        <f>E49+E55</f>
        <v>601635.1599143194</v>
      </c>
      <c r="F58" s="93">
        <v>606373.9450010201</v>
      </c>
    </row>
    <row r="59" spans="1:6" x14ac:dyDescent="0.25">
      <c r="A59" s="42" t="s">
        <v>22</v>
      </c>
      <c r="B59" s="117">
        <f>IFERROR(100*(B58/B57),0)</f>
        <v>31.633156578558008</v>
      </c>
      <c r="C59" s="118">
        <f t="shared" ref="C59:E59" si="14">IFERROR(100*(C58/C57),0)</f>
        <v>30.746820270062241</v>
      </c>
      <c r="D59" s="118">
        <f t="shared" si="14"/>
        <v>28.479077843083449</v>
      </c>
      <c r="E59" s="118">
        <f t="shared" si="14"/>
        <v>28.818564802715485</v>
      </c>
      <c r="F59" s="119">
        <v>28.731042460115113</v>
      </c>
    </row>
    <row r="60" spans="1:6" x14ac:dyDescent="0.25">
      <c r="F60" s="62"/>
    </row>
    <row r="61" spans="1:6" x14ac:dyDescent="0.25">
      <c r="A61" s="49" t="s">
        <v>35</v>
      </c>
    </row>
    <row r="62" spans="1:6" ht="14.45" x14ac:dyDescent="0.3">
      <c r="B62" s="14"/>
      <c r="C62" s="14"/>
      <c r="D62" s="14"/>
    </row>
    <row r="63" spans="1:6" ht="56.45" customHeight="1" x14ac:dyDescent="0.25">
      <c r="A63" s="64" t="s">
        <v>36</v>
      </c>
      <c r="B63" s="64"/>
      <c r="C63" s="64"/>
      <c r="D63" s="64"/>
    </row>
    <row r="64" spans="1:6" x14ac:dyDescent="0.25">
      <c r="A64" s="50" t="s">
        <v>37</v>
      </c>
      <c r="B64" s="50"/>
      <c r="C64" s="50"/>
      <c r="D64" s="50"/>
    </row>
    <row r="65" spans="1:4" ht="14.45" x14ac:dyDescent="0.3">
      <c r="A65" s="50"/>
      <c r="B65" s="50"/>
      <c r="C65" s="50"/>
      <c r="D65" s="50"/>
    </row>
  </sheetData>
  <mergeCells count="2">
    <mergeCell ref="A63:D63"/>
    <mergeCell ref="B3:F3"/>
  </mergeCells>
  <pageMargins left="0.25" right="0.25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zoomScale="85" zoomScaleNormal="85" workbookViewId="0">
      <pane xSplit="1" ySplit="4" topLeftCell="B5" activePane="bottomRight" state="frozenSplit"/>
      <selection activeCell="B40" sqref="B40"/>
      <selection pane="topRight" activeCell="B40" sqref="B40"/>
      <selection pane="bottomLeft" activeCell="B40" sqref="B40"/>
      <selection pane="bottomRight" activeCell="F11" sqref="F11"/>
    </sheetView>
  </sheetViews>
  <sheetFormatPr defaultColWidth="8.85546875" defaultRowHeight="15" x14ac:dyDescent="0.25"/>
  <cols>
    <col min="1" max="1" width="65.140625" style="2" customWidth="1"/>
    <col min="2" max="4" width="15" style="1" customWidth="1"/>
    <col min="5" max="5" width="15" style="14" customWidth="1"/>
    <col min="6" max="6" width="16.5703125" style="14" customWidth="1"/>
    <col min="7" max="9" width="21.140625" style="1" customWidth="1"/>
    <col min="10" max="10" width="14.42578125" style="1" bestFit="1" customWidth="1"/>
    <col min="11" max="16384" width="8.85546875" style="1"/>
  </cols>
  <sheetData>
    <row r="1" spans="1:8" x14ac:dyDescent="0.25">
      <c r="A1" s="2" t="str">
        <f>NPL_ALL!A1</f>
        <v>Обсяги активних операцій та частка непрацюючих активів* в банківській системі</v>
      </c>
      <c r="E1" s="58"/>
      <c r="F1" s="59" t="s">
        <v>1</v>
      </c>
    </row>
    <row r="2" spans="1:8" s="3" customFormat="1" x14ac:dyDescent="0.25">
      <c r="A2" s="4"/>
      <c r="B2" s="5"/>
      <c r="C2" s="5"/>
      <c r="D2" s="5"/>
      <c r="E2" s="6"/>
      <c r="F2" s="61"/>
    </row>
    <row r="3" spans="1:8" s="2" customFormat="1" x14ac:dyDescent="0.25">
      <c r="A3" s="68" t="str">
        <f>NPL_ALL!A3</f>
        <v>Активна операція</v>
      </c>
      <c r="B3" s="65" t="s">
        <v>38</v>
      </c>
      <c r="C3" s="66"/>
      <c r="D3" s="66"/>
      <c r="E3" s="66"/>
      <c r="F3" s="67"/>
    </row>
    <row r="4" spans="1:8" x14ac:dyDescent="0.25">
      <c r="A4" s="69"/>
      <c r="B4" s="7" t="str">
        <f>NPL_ALL!B4</f>
        <v>01.02.2017**</v>
      </c>
      <c r="C4" s="8">
        <f>NPL_ALL!C4</f>
        <v>42795</v>
      </c>
      <c r="D4" s="8">
        <f>NPL_ALL!D4</f>
        <v>42826</v>
      </c>
      <c r="E4" s="8">
        <f>NPL_ALL!E4</f>
        <v>42856</v>
      </c>
      <c r="F4" s="8">
        <v>42887</v>
      </c>
    </row>
    <row r="5" spans="1:8" x14ac:dyDescent="0.25">
      <c r="A5" s="70" t="str">
        <f>NPL_ALL!A5</f>
        <v>Кредитні операції:</v>
      </c>
      <c r="B5" s="71"/>
      <c r="C5" s="71"/>
      <c r="D5" s="71"/>
      <c r="E5" s="71"/>
      <c r="F5" s="72"/>
    </row>
    <row r="6" spans="1:8" x14ac:dyDescent="0.25">
      <c r="A6" s="9" t="str">
        <f>NPL_ALL!A6</f>
        <v>Кредити корпоративному сектору</v>
      </c>
      <c r="B6" s="73">
        <v>354252.64758164017</v>
      </c>
      <c r="C6" s="74">
        <v>426108.59509139956</v>
      </c>
      <c r="D6" s="74">
        <v>427960.74394022056</v>
      </c>
      <c r="E6" s="74">
        <v>411476.02793034958</v>
      </c>
      <c r="F6" s="75">
        <v>426452.37869130977</v>
      </c>
    </row>
    <row r="7" spans="1:8" x14ac:dyDescent="0.25">
      <c r="A7" s="10" t="str">
        <f>NPL_ALL!A7</f>
        <v>непрацюючі кредити</v>
      </c>
      <c r="B7" s="76">
        <v>183040.94657212996</v>
      </c>
      <c r="C7" s="77">
        <v>219369.18892496996</v>
      </c>
      <c r="D7" s="77">
        <v>219321.90229453993</v>
      </c>
      <c r="E7" s="77">
        <v>223689.02952421005</v>
      </c>
      <c r="F7" s="78">
        <v>230367.92430936993</v>
      </c>
    </row>
    <row r="8" spans="1:8" x14ac:dyDescent="0.25">
      <c r="A8" s="11" t="str">
        <f>NPL_ALL!A8</f>
        <v>частка непрацючих кредитів, %</v>
      </c>
      <c r="B8" s="79">
        <v>51.66960580864729</v>
      </c>
      <c r="C8" s="80">
        <f t="shared" ref="C8:E8" si="0">IFERROR(100*(C7/C6),0)</f>
        <v>51.481991082089216</v>
      </c>
      <c r="D8" s="80">
        <f t="shared" si="0"/>
        <v>51.248135582542076</v>
      </c>
      <c r="E8" s="80">
        <f t="shared" si="0"/>
        <v>54.362590853548788</v>
      </c>
      <c r="F8" s="81">
        <v>54.019612932238601</v>
      </c>
    </row>
    <row r="9" spans="1:8" ht="30" x14ac:dyDescent="0.25">
      <c r="A9" s="12" t="str">
        <f>NPL_ALL!A9</f>
        <v xml:space="preserve">Кредити фізичним особам (включно із фізичними осібами-підприємцями) </v>
      </c>
      <c r="B9" s="82">
        <v>72457.860981240039</v>
      </c>
      <c r="C9" s="83">
        <v>77978.742785729992</v>
      </c>
      <c r="D9" s="83">
        <v>80002.72295140005</v>
      </c>
      <c r="E9" s="83">
        <v>80637.144677850054</v>
      </c>
      <c r="F9" s="84">
        <v>81660.861247279929</v>
      </c>
    </row>
    <row r="10" spans="1:8" x14ac:dyDescent="0.25">
      <c r="A10" s="10" t="str">
        <f>NPL_ALL!A10</f>
        <v>непрацюючі кредити</v>
      </c>
      <c r="B10" s="76">
        <v>19706.075301499997</v>
      </c>
      <c r="C10" s="77">
        <v>20664.52675899</v>
      </c>
      <c r="D10" s="77">
        <v>20203.989940920004</v>
      </c>
      <c r="E10" s="77">
        <v>20194.193726580001</v>
      </c>
      <c r="F10" s="78">
        <v>20120.626739569998</v>
      </c>
    </row>
    <row r="11" spans="1:8" x14ac:dyDescent="0.25">
      <c r="A11" s="13" t="str">
        <f>NPL_ALL!A11</f>
        <v>частка непрацючих кредитів, %</v>
      </c>
      <c r="B11" s="85">
        <v>27.196600941065689</v>
      </c>
      <c r="C11" s="86">
        <f t="shared" ref="C11:E11" si="1">IFERROR(100*(C10/C9),0)</f>
        <v>26.500205082521006</v>
      </c>
      <c r="D11" s="86">
        <f t="shared" si="1"/>
        <v>25.254127854115037</v>
      </c>
      <c r="E11" s="86">
        <f t="shared" si="1"/>
        <v>25.043289674078796</v>
      </c>
      <c r="F11" s="87">
        <v>24.639253654993997</v>
      </c>
    </row>
    <row r="12" spans="1:8" x14ac:dyDescent="0.25">
      <c r="A12" s="9" t="str">
        <f>NPL_ALL!A12</f>
        <v>Міжбанківськи кредити, депозити (за виключенням кор. рахунків)</v>
      </c>
      <c r="B12" s="73">
        <v>2347.1650516299997</v>
      </c>
      <c r="C12" s="74">
        <v>3502.6423554299995</v>
      </c>
      <c r="D12" s="74">
        <v>4124.9692383399997</v>
      </c>
      <c r="E12" s="74">
        <v>3612.28958573</v>
      </c>
      <c r="F12" s="75">
        <v>2718.1262323199994</v>
      </c>
    </row>
    <row r="13" spans="1:8" x14ac:dyDescent="0.25">
      <c r="A13" s="10" t="str">
        <f>NPL_ALL!A13</f>
        <v>непрацюючі кредити</v>
      </c>
      <c r="B13" s="76">
        <v>121.11107613</v>
      </c>
      <c r="C13" s="77">
        <v>1110.39049823</v>
      </c>
      <c r="D13" s="77">
        <v>1085.0863335099998</v>
      </c>
      <c r="E13" s="77">
        <v>1257.6049477299998</v>
      </c>
      <c r="F13" s="78">
        <v>991.24311297999986</v>
      </c>
    </row>
    <row r="14" spans="1:8" x14ac:dyDescent="0.25">
      <c r="A14" s="11" t="str">
        <f>NPL_ALL!A14</f>
        <v>частка непрацючих кредитів, %</v>
      </c>
      <c r="B14" s="79">
        <v>5.1598875011322214</v>
      </c>
      <c r="C14" s="80">
        <f t="shared" ref="C14:E14" si="2">IFERROR(100*(C13/C12),0)</f>
        <v>31.701509476370266</v>
      </c>
      <c r="D14" s="80">
        <f t="shared" si="2"/>
        <v>26.305319405161633</v>
      </c>
      <c r="E14" s="80">
        <f t="shared" si="2"/>
        <v>34.814621526968551</v>
      </c>
      <c r="F14" s="81">
        <v>36.467883691109712</v>
      </c>
    </row>
    <row r="15" spans="1:8" x14ac:dyDescent="0.25">
      <c r="A15" s="12" t="str">
        <f>NPL_ALL!A15</f>
        <v>Кредити бюджетним установам (органам державної влади)</v>
      </c>
      <c r="B15" s="82">
        <v>118.27895040999998</v>
      </c>
      <c r="C15" s="83">
        <v>1394.52908585</v>
      </c>
      <c r="D15" s="83">
        <v>1380.8398086599998</v>
      </c>
      <c r="E15" s="83">
        <v>1336.0598926699997</v>
      </c>
      <c r="F15" s="84">
        <v>1338.3042129800001</v>
      </c>
    </row>
    <row r="16" spans="1:8" x14ac:dyDescent="0.25">
      <c r="A16" s="10" t="str">
        <f>NPL_ALL!A16</f>
        <v>непрацюючі кредити</v>
      </c>
      <c r="B16" s="76">
        <v>14.157930310000001</v>
      </c>
      <c r="C16" s="77">
        <v>265.32747592999999</v>
      </c>
      <c r="D16" s="77">
        <v>251.20354227000001</v>
      </c>
      <c r="E16" s="77">
        <v>251.20354227000001</v>
      </c>
      <c r="F16" s="78">
        <v>251.20354227000001</v>
      </c>
      <c r="G16" s="14"/>
      <c r="H16" s="14"/>
    </row>
    <row r="17" spans="1:10" x14ac:dyDescent="0.25">
      <c r="A17" s="11" t="str">
        <f>NPL_ALL!A17</f>
        <v>частка непрацючих кредитів, %</v>
      </c>
      <c r="B17" s="85">
        <v>11.969949226741708</v>
      </c>
      <c r="C17" s="86">
        <f t="shared" ref="C17:E17" si="3">IFERROR(100*(C16/C15),0)</f>
        <v>19.026313514879206</v>
      </c>
      <c r="D17" s="86">
        <f t="shared" si="3"/>
        <v>18.192084316701006</v>
      </c>
      <c r="E17" s="86">
        <f t="shared" si="3"/>
        <v>18.801817467029231</v>
      </c>
      <c r="F17" s="87">
        <v>18.770287041886046</v>
      </c>
      <c r="G17" s="14"/>
      <c r="H17" s="14"/>
    </row>
    <row r="18" spans="1:10" x14ac:dyDescent="0.25">
      <c r="A18" s="15" t="str">
        <f>NPL_ALL!A18</f>
        <v>Всі кредити</v>
      </c>
      <c r="B18" s="88">
        <f t="shared" ref="B18:E19" si="4">B6+B9+B12+B15</f>
        <v>429175.95256492024</v>
      </c>
      <c r="C18" s="89">
        <f t="shared" si="4"/>
        <v>508984.50931840955</v>
      </c>
      <c r="D18" s="89">
        <f t="shared" si="4"/>
        <v>513469.27593862056</v>
      </c>
      <c r="E18" s="89">
        <f t="shared" si="4"/>
        <v>497061.52208659967</v>
      </c>
      <c r="F18" s="90">
        <v>512169.67038388964</v>
      </c>
      <c r="G18" s="14"/>
      <c r="H18" s="14"/>
    </row>
    <row r="19" spans="1:10" x14ac:dyDescent="0.25">
      <c r="A19" s="16" t="str">
        <f>NPL_ALL!A19</f>
        <v>непрацюючі кредити</v>
      </c>
      <c r="B19" s="91">
        <f t="shared" si="4"/>
        <v>202882.29088006998</v>
      </c>
      <c r="C19" s="92">
        <f t="shared" si="4"/>
        <v>241409.43365811996</v>
      </c>
      <c r="D19" s="92">
        <f t="shared" si="4"/>
        <v>240862.18211123993</v>
      </c>
      <c r="E19" s="92">
        <f t="shared" si="4"/>
        <v>245392.03174079006</v>
      </c>
      <c r="F19" s="93">
        <v>251730.99770418994</v>
      </c>
      <c r="G19" s="14"/>
      <c r="H19" s="14"/>
    </row>
    <row r="20" spans="1:10" x14ac:dyDescent="0.25">
      <c r="A20" s="17" t="str">
        <f>NPL_ALL!A20</f>
        <v>частка непрацючих кредитів, %</v>
      </c>
      <c r="B20" s="94">
        <f t="shared" ref="B20:E20" si="5">IFERROR(100*(B19/B18),0)</f>
        <v>47.272520668403608</v>
      </c>
      <c r="C20" s="95">
        <f t="shared" si="5"/>
        <v>47.429622952846984</v>
      </c>
      <c r="D20" s="95">
        <f t="shared" si="5"/>
        <v>46.908781771011412</v>
      </c>
      <c r="E20" s="95">
        <f t="shared" si="5"/>
        <v>49.368543095161783</v>
      </c>
      <c r="F20" s="96">
        <v>49.149922820597418</v>
      </c>
      <c r="G20" s="14"/>
      <c r="H20" s="14"/>
    </row>
    <row r="21" spans="1:10" x14ac:dyDescent="0.25">
      <c r="A21" s="18" t="str">
        <f>NPL_ALL!A21</f>
        <v>у т.ч. банки:</v>
      </c>
      <c r="B21" s="91"/>
      <c r="C21" s="92"/>
      <c r="D21" s="92"/>
      <c r="E21" s="92"/>
      <c r="F21" s="93"/>
      <c r="G21" s="14"/>
      <c r="H21" s="14"/>
    </row>
    <row r="22" spans="1:10" x14ac:dyDescent="0.25">
      <c r="A22" s="19" t="str">
        <f>NPL_ALL!A22</f>
        <v>з державною часткою</v>
      </c>
      <c r="B22" s="97">
        <v>75.65689680744029</v>
      </c>
      <c r="C22" s="98">
        <v>67.168333817095117</v>
      </c>
      <c r="D22" s="98">
        <v>66.795761028769874</v>
      </c>
      <c r="E22" s="98">
        <v>69.368832705554098</v>
      </c>
      <c r="F22" s="99">
        <v>69.79607534557465</v>
      </c>
      <c r="G22" s="14"/>
      <c r="H22" s="14"/>
    </row>
    <row r="23" spans="1:10" x14ac:dyDescent="0.25">
      <c r="A23" s="19" t="str">
        <f>NPL_ALL!A23</f>
        <v>іноземних банківських груп</v>
      </c>
      <c r="B23" s="97">
        <v>22.341681174533644</v>
      </c>
      <c r="C23" s="98">
        <v>24.10978573928158</v>
      </c>
      <c r="D23" s="98">
        <v>22.425251563228482</v>
      </c>
      <c r="E23" s="98">
        <v>22.052617262237277</v>
      </c>
      <c r="F23" s="99">
        <v>22.908972815352495</v>
      </c>
      <c r="G23" s="14"/>
      <c r="H23" s="14"/>
      <c r="J23" s="51"/>
    </row>
    <row r="24" spans="1:10" x14ac:dyDescent="0.25">
      <c r="A24" s="19" t="str">
        <f>NPL_ALL!A24</f>
        <v>з приватним капіталом</v>
      </c>
      <c r="B24" s="97">
        <v>17.323945662818584</v>
      </c>
      <c r="C24" s="98">
        <v>17.108851709674106</v>
      </c>
      <c r="D24" s="98">
        <v>16.854287926632665</v>
      </c>
      <c r="E24" s="98">
        <v>16.502066202094479</v>
      </c>
      <c r="F24" s="99">
        <v>21.098504459100699</v>
      </c>
      <c r="G24" s="14"/>
      <c r="H24" s="14"/>
    </row>
    <row r="25" spans="1:10" x14ac:dyDescent="0.25">
      <c r="A25" s="21" t="s">
        <v>16</v>
      </c>
      <c r="B25" s="85">
        <v>27.81908315114541</v>
      </c>
      <c r="C25" s="86">
        <v>23.929702198119333</v>
      </c>
      <c r="D25" s="86">
        <v>31.899072765409176</v>
      </c>
      <c r="E25" s="86">
        <v>87.573870838964609</v>
      </c>
      <c r="F25" s="87">
        <v>35.750908155499985</v>
      </c>
      <c r="G25" s="14"/>
      <c r="H25" s="14"/>
      <c r="J25" s="51"/>
    </row>
    <row r="26" spans="1:10" ht="14.45" customHeight="1" x14ac:dyDescent="0.25">
      <c r="A26" s="100"/>
      <c r="B26" s="22"/>
      <c r="C26" s="22"/>
      <c r="D26" s="22"/>
      <c r="E26" s="22"/>
      <c r="F26" s="101"/>
      <c r="G26" s="14"/>
      <c r="H26" s="14"/>
    </row>
    <row r="27" spans="1:10" x14ac:dyDescent="0.25">
      <c r="A27" s="24" t="str">
        <f>NPL_ALL!A27</f>
        <v>Інші активи:</v>
      </c>
      <c r="B27" s="25"/>
      <c r="C27" s="25"/>
      <c r="D27" s="25"/>
      <c r="E27" s="25"/>
      <c r="F27" s="60"/>
    </row>
    <row r="28" spans="1:10" x14ac:dyDescent="0.25">
      <c r="A28" s="26" t="str">
        <f>NPL_ALL!A28</f>
        <v>Дебіторська заборгованість</v>
      </c>
      <c r="B28" s="27"/>
      <c r="C28" s="27"/>
      <c r="D28" s="27"/>
      <c r="E28" s="27"/>
      <c r="F28" s="63"/>
    </row>
    <row r="29" spans="1:10" ht="30" x14ac:dyDescent="0.25">
      <c r="A29" s="12" t="str">
        <f>NPL_ALL!A29</f>
        <v>Дебіторська заборгованість, за якою не оцінюється кредитний ризик</v>
      </c>
      <c r="B29" s="28">
        <v>0.73583519000000008</v>
      </c>
      <c r="C29" s="29">
        <v>0.12897225000000001</v>
      </c>
      <c r="D29" s="29">
        <v>6.7417700000000002E-3</v>
      </c>
      <c r="E29" s="29">
        <v>7.7544799999999994E-3</v>
      </c>
      <c r="F29" s="30">
        <v>0.10537053</v>
      </c>
    </row>
    <row r="30" spans="1:10" x14ac:dyDescent="0.25">
      <c r="A30" s="12" t="str">
        <f>NPL_ALL!A30</f>
        <v>Дебіторська заборгованість, за якою оцінюється кредитний ризик</v>
      </c>
      <c r="B30" s="28">
        <v>20189.603822349989</v>
      </c>
      <c r="C30" s="29">
        <v>21559.988458580039</v>
      </c>
      <c r="D30" s="29">
        <v>23675.661529029996</v>
      </c>
      <c r="E30" s="29">
        <v>24092.16576244</v>
      </c>
      <c r="F30" s="30">
        <v>24241.878545509986</v>
      </c>
    </row>
    <row r="31" spans="1:10" s="52" customFormat="1" x14ac:dyDescent="0.25">
      <c r="A31" s="10" t="str">
        <f>NPL_ALL!A31</f>
        <v>непрацюючі активи</v>
      </c>
      <c r="B31" s="31">
        <v>8972.4562802800046</v>
      </c>
      <c r="C31" s="32">
        <v>9682.258304979996</v>
      </c>
      <c r="D31" s="32">
        <v>12577.677873259992</v>
      </c>
      <c r="E31" s="32">
        <v>12683.361337480002</v>
      </c>
      <c r="F31" s="33">
        <v>12851.862931640013</v>
      </c>
    </row>
    <row r="32" spans="1:10" s="52" customFormat="1" x14ac:dyDescent="0.25">
      <c r="A32" s="13" t="str">
        <f>NPL_ALL!A32</f>
        <v>частка непрацючих активів, %</v>
      </c>
      <c r="B32" s="34">
        <f t="shared" ref="B32:E32" si="6">IFERROR(100*(B31/B30),0)</f>
        <v>44.440972488759051</v>
      </c>
      <c r="C32" s="35">
        <f t="shared" si="6"/>
        <v>44.908457736798248</v>
      </c>
      <c r="D32" s="35">
        <f t="shared" si="6"/>
        <v>53.12492686989053</v>
      </c>
      <c r="E32" s="35">
        <f t="shared" si="6"/>
        <v>52.645168817713881</v>
      </c>
      <c r="F32" s="102">
        <v>53.01512796342427</v>
      </c>
    </row>
    <row r="33" spans="1:6" s="52" customFormat="1" x14ac:dyDescent="0.25">
      <c r="A33" s="36" t="str">
        <f>NPL_ALL!A33</f>
        <v>Цінні папери та інші фінансові інвестиції</v>
      </c>
      <c r="B33" s="37"/>
      <c r="C33" s="37"/>
      <c r="D33" s="37"/>
      <c r="E33" s="37"/>
      <c r="F33" s="103"/>
    </row>
    <row r="34" spans="1:6" s="52" customFormat="1" x14ac:dyDescent="0.25">
      <c r="A34" s="12" t="str">
        <f>NPL_ALL!A34</f>
        <v>Цінні папери та інші фінансові інвестиції</v>
      </c>
      <c r="B34" s="28">
        <v>159018.70985377999</v>
      </c>
      <c r="C34" s="29">
        <v>249008.46713343999</v>
      </c>
      <c r="D34" s="29">
        <v>288617.6776225901</v>
      </c>
      <c r="E34" s="29">
        <v>287151.41587924998</v>
      </c>
      <c r="F34" s="30">
        <v>291168.77031389996</v>
      </c>
    </row>
    <row r="35" spans="1:6" s="52" customFormat="1" x14ac:dyDescent="0.25">
      <c r="A35" s="10" t="str">
        <f>NPL_ALL!A35</f>
        <v>непрацюючі активи</v>
      </c>
      <c r="B35" s="31">
        <v>1205.6160342199996</v>
      </c>
      <c r="C35" s="32">
        <v>7128.0439937199981</v>
      </c>
      <c r="D35" s="32">
        <v>5689.9274885699997</v>
      </c>
      <c r="E35" s="32">
        <v>5530.2227762599996</v>
      </c>
      <c r="F35" s="33">
        <v>5455.0718956800001</v>
      </c>
    </row>
    <row r="36" spans="1:6" s="52" customFormat="1" x14ac:dyDescent="0.25">
      <c r="A36" s="13" t="str">
        <f>NPL_ALL!A36</f>
        <v>частка непрацючих активів, %</v>
      </c>
      <c r="B36" s="34">
        <f t="shared" ref="B36:E36" si="7">IFERROR(100*(B35/B34),0)</f>
        <v>0.7581598639107191</v>
      </c>
      <c r="C36" s="35">
        <f t="shared" si="7"/>
        <v>2.8625709301283253</v>
      </c>
      <c r="D36" s="35">
        <f t="shared" si="7"/>
        <v>1.971441089623905</v>
      </c>
      <c r="E36" s="35">
        <f t="shared" si="7"/>
        <v>1.9258908263873973</v>
      </c>
      <c r="F36" s="102">
        <v>1.8735085805387224</v>
      </c>
    </row>
    <row r="37" spans="1:6" s="52" customFormat="1" x14ac:dyDescent="0.25">
      <c r="A37" s="38" t="str">
        <f>NPL_ALL!A37</f>
        <v>Кошти на коррахунках в інших банках</v>
      </c>
      <c r="B37" s="39"/>
      <c r="C37" s="39"/>
      <c r="D37" s="39"/>
      <c r="E37" s="39"/>
      <c r="F37" s="104"/>
    </row>
    <row r="38" spans="1:6" s="52" customFormat="1" x14ac:dyDescent="0.25">
      <c r="A38" s="9" t="str">
        <f>NPL_ALL!A38</f>
        <v>Кошти на коррахунках, за якими не оцінюється кредитний ризик</v>
      </c>
      <c r="B38" s="105">
        <v>21283.989983899995</v>
      </c>
      <c r="C38" s="106">
        <v>41181.73448158001</v>
      </c>
      <c r="D38" s="106">
        <v>45173.40839394003</v>
      </c>
      <c r="E38" s="106">
        <v>46778.101785219995</v>
      </c>
      <c r="F38" s="107">
        <v>45100.815680990003</v>
      </c>
    </row>
    <row r="39" spans="1:6" s="52" customFormat="1" x14ac:dyDescent="0.25">
      <c r="A39" s="12" t="str">
        <f>NPL_ALL!A39</f>
        <v>Кошти на коррахунках, за якими оцінюється кредитний ризик</v>
      </c>
      <c r="B39" s="28">
        <v>3360.7146149699984</v>
      </c>
      <c r="C39" s="29">
        <v>2741.0503878199988</v>
      </c>
      <c r="D39" s="29">
        <v>2534.6521463599997</v>
      </c>
      <c r="E39" s="29">
        <v>2650.9155619599996</v>
      </c>
      <c r="F39" s="30">
        <v>2514.5023215199994</v>
      </c>
    </row>
    <row r="40" spans="1:6" x14ac:dyDescent="0.25">
      <c r="A40" s="10" t="str">
        <f>NPL_ALL!A40</f>
        <v>непрацюючі активи</v>
      </c>
      <c r="B40" s="31">
        <v>740.52826783</v>
      </c>
      <c r="C40" s="32">
        <v>1660.7638254400001</v>
      </c>
      <c r="D40" s="32">
        <v>1674.8562236699997</v>
      </c>
      <c r="E40" s="32">
        <v>1662.7791680099999</v>
      </c>
      <c r="F40" s="33">
        <v>1591.9765615599999</v>
      </c>
    </row>
    <row r="41" spans="1:6" x14ac:dyDescent="0.25">
      <c r="A41" s="11" t="str">
        <f>NPL_ALL!A41</f>
        <v>частка непрацючих активів, %</v>
      </c>
      <c r="B41" s="108">
        <f t="shared" ref="B41:E41" si="8">IFERROR(100*(B40/B39),0)</f>
        <v>22.034845343052456</v>
      </c>
      <c r="C41" s="109">
        <f t="shared" si="8"/>
        <v>60.588591615086365</v>
      </c>
      <c r="D41" s="109">
        <f t="shared" si="8"/>
        <v>66.078346335423248</v>
      </c>
      <c r="E41" s="109">
        <f t="shared" si="8"/>
        <v>62.724712618933651</v>
      </c>
      <c r="F41" s="110">
        <v>63.311795258063675</v>
      </c>
    </row>
    <row r="42" spans="1:6" x14ac:dyDescent="0.25">
      <c r="A42" s="38" t="str">
        <f>NPL_ALL!A42</f>
        <v>Похідні фінансові активи</v>
      </c>
      <c r="B42" s="39"/>
      <c r="C42" s="39"/>
      <c r="D42" s="39"/>
      <c r="E42" s="39"/>
      <c r="F42" s="104"/>
    </row>
    <row r="43" spans="1:6" x14ac:dyDescent="0.25">
      <c r="A43" s="12" t="str">
        <f>NPL_ALL!A43</f>
        <v>Похідні фінансові активи</v>
      </c>
      <c r="B43" s="28">
        <v>73.511547329999999</v>
      </c>
      <c r="C43" s="29">
        <v>19328.586712160002</v>
      </c>
      <c r="D43" s="29">
        <v>21084.20026935</v>
      </c>
      <c r="E43" s="29">
        <v>55661.796630980003</v>
      </c>
      <c r="F43" s="30">
        <v>55581.956957470014</v>
      </c>
    </row>
    <row r="44" spans="1:6" x14ac:dyDescent="0.25">
      <c r="A44" s="10" t="str">
        <f>NPL_ALL!A44</f>
        <v>непрацюючі активи</v>
      </c>
      <c r="B44" s="31">
        <v>5.3472929300000009</v>
      </c>
      <c r="C44" s="32">
        <v>11.7596886</v>
      </c>
      <c r="D44" s="32">
        <v>9.8043926799999994</v>
      </c>
      <c r="E44" s="32">
        <v>11.170541059999998</v>
      </c>
      <c r="F44" s="33">
        <v>8.9980686400000014</v>
      </c>
    </row>
    <row r="45" spans="1:6" x14ac:dyDescent="0.25">
      <c r="A45" s="11" t="str">
        <f>NPL_ALL!A45</f>
        <v>частка непрацючих активів, %</v>
      </c>
      <c r="B45" s="108">
        <f t="shared" ref="B45:E45" si="9">IFERROR(100*(B44/B43),0)</f>
        <v>7.2740856698275156</v>
      </c>
      <c r="C45" s="109">
        <f t="shared" si="9"/>
        <v>6.0840912867166565E-2</v>
      </c>
      <c r="D45" s="109">
        <f t="shared" si="9"/>
        <v>4.6501136181354707E-2</v>
      </c>
      <c r="E45" s="109">
        <f t="shared" si="9"/>
        <v>2.0068595942127291E-2</v>
      </c>
      <c r="F45" s="110">
        <v>1.6188830211367168E-2</v>
      </c>
    </row>
    <row r="46" spans="1:6" x14ac:dyDescent="0.25">
      <c r="A46" s="40" t="str">
        <f>NPL_ALL!A46</f>
        <v>Інші активи</v>
      </c>
      <c r="B46" s="111">
        <v>129297.61528424022</v>
      </c>
      <c r="C46" s="112">
        <v>153665.02794404095</v>
      </c>
      <c r="D46" s="112">
        <v>123851.50224349985</v>
      </c>
      <c r="E46" s="112">
        <v>90401.921282608062</v>
      </c>
      <c r="F46" s="113">
        <v>88648.913033157427</v>
      </c>
    </row>
    <row r="47" spans="1:6" x14ac:dyDescent="0.25">
      <c r="A47" s="41" t="str">
        <f>NPL_ALL!A47</f>
        <v>Усього за активними операціями</v>
      </c>
      <c r="B47" s="39"/>
      <c r="C47" s="39"/>
      <c r="D47" s="39"/>
      <c r="E47" s="39"/>
      <c r="F47" s="104"/>
    </row>
    <row r="48" spans="1:6" x14ac:dyDescent="0.25">
      <c r="A48" s="15" t="str">
        <f>NPL_ALL!A48</f>
        <v>Усього за активними операціями (без фінансових забов"язань)</v>
      </c>
      <c r="B48" s="114">
        <f>B18+B30+B39+B43+B38+B34+B29+B46</f>
        <v>762400.83350668056</v>
      </c>
      <c r="C48" s="115">
        <f t="shared" ref="C48:E48" si="10">C18+C30+C39+C43+C38+C34+C29+C46</f>
        <v>996469.49340828054</v>
      </c>
      <c r="D48" s="115">
        <f t="shared" si="10"/>
        <v>1018406.3848851605</v>
      </c>
      <c r="E48" s="115">
        <f t="shared" si="10"/>
        <v>1003797.8467435378</v>
      </c>
      <c r="F48" s="116">
        <v>1019426.6126069671</v>
      </c>
    </row>
    <row r="49" spans="1:6" x14ac:dyDescent="0.25">
      <c r="A49" s="16" t="str">
        <f>NPL_ALL!A49</f>
        <v>непрацюючі активи</v>
      </c>
      <c r="B49" s="114">
        <f>B19+B31+B40+B44+B35</f>
        <v>213806.23875532998</v>
      </c>
      <c r="C49" s="115">
        <f t="shared" ref="C49:E49" si="11">C19+C31+C40+C44+C35</f>
        <v>259892.25947085995</v>
      </c>
      <c r="D49" s="115">
        <f t="shared" si="11"/>
        <v>260814.44808941992</v>
      </c>
      <c r="E49" s="115">
        <f t="shared" si="11"/>
        <v>265279.56556360004</v>
      </c>
      <c r="F49" s="116">
        <v>271638.90716170997</v>
      </c>
    </row>
    <row r="50" spans="1:6" x14ac:dyDescent="0.25">
      <c r="A50" s="42" t="str">
        <f>NPL_ALL!A50</f>
        <v>частка непрацючих активів, %</v>
      </c>
      <c r="B50" s="117">
        <f>IFERROR(100*(B49/B48),0)</f>
        <v>28.043809681047062</v>
      </c>
      <c r="C50" s="118">
        <f t="shared" ref="C50:E50" si="12">IFERROR(100*(C49/C48),0)</f>
        <v>26.081306170441394</v>
      </c>
      <c r="D50" s="118">
        <f t="shared" si="12"/>
        <v>25.610056256553261</v>
      </c>
      <c r="E50" s="118">
        <f t="shared" si="12"/>
        <v>26.427588624961139</v>
      </c>
      <c r="F50" s="119">
        <v>26.64624444785203</v>
      </c>
    </row>
    <row r="51" spans="1:6" x14ac:dyDescent="0.25">
      <c r="A51" s="120"/>
      <c r="B51" s="43"/>
      <c r="C51" s="43"/>
      <c r="D51" s="43"/>
      <c r="E51" s="43"/>
      <c r="F51" s="44"/>
    </row>
    <row r="52" spans="1:6" x14ac:dyDescent="0.25">
      <c r="A52" s="45" t="str">
        <f>NPL_ALL!A52</f>
        <v>Фінансові зобов"язання (позабалансові)</v>
      </c>
      <c r="B52" s="46"/>
      <c r="C52" s="46"/>
      <c r="D52" s="46"/>
      <c r="E52" s="46"/>
      <c r="F52" s="47"/>
    </row>
    <row r="53" spans="1:6" x14ac:dyDescent="0.25">
      <c r="A53" s="48" t="str">
        <f>NPL_ALL!A53</f>
        <v>Фінансові зобов"язання, за якими не оцінюється кредитний ризик</v>
      </c>
      <c r="B53" s="28">
        <v>64764.83971693003</v>
      </c>
      <c r="C53" s="29">
        <v>98596.748423539961</v>
      </c>
      <c r="D53" s="29">
        <v>178005.07586116</v>
      </c>
      <c r="E53" s="29">
        <v>180852.46263147998</v>
      </c>
      <c r="F53" s="30">
        <v>187133.97441341006</v>
      </c>
    </row>
    <row r="54" spans="1:6" x14ac:dyDescent="0.25">
      <c r="A54" s="48" t="str">
        <f>NPL_ALL!A54</f>
        <v>Фінансові зобовязання, за якими оцінюється кредитний ризики</v>
      </c>
      <c r="B54" s="28">
        <v>31390.036838040036</v>
      </c>
      <c r="C54" s="29">
        <v>14176.413581789991</v>
      </c>
      <c r="D54" s="29">
        <v>23637.810783210014</v>
      </c>
      <c r="E54" s="29">
        <v>25305.163963319996</v>
      </c>
      <c r="F54" s="30">
        <v>21733.234709850003</v>
      </c>
    </row>
    <row r="55" spans="1:6" x14ac:dyDescent="0.25">
      <c r="A55" s="10" t="str">
        <f>NPL_ALL!A55</f>
        <v>непрацюючі активи</v>
      </c>
      <c r="B55" s="31">
        <v>972.2915113600003</v>
      </c>
      <c r="C55" s="32">
        <v>733.62836231000006</v>
      </c>
      <c r="D55" s="32">
        <v>1507.8448315100002</v>
      </c>
      <c r="E55" s="32">
        <v>1789.68249722</v>
      </c>
      <c r="F55" s="33">
        <v>1764.4766801100002</v>
      </c>
    </row>
    <row r="56" spans="1:6" x14ac:dyDescent="0.25">
      <c r="A56" s="11" t="str">
        <f>NPL_ALL!A56</f>
        <v>частка непрацючих активів, %</v>
      </c>
      <c r="B56" s="34">
        <f t="shared" ref="B56:E56" si="13">IFERROR(100*(B55/B54),0)</f>
        <v>3.0974525973850664</v>
      </c>
      <c r="C56" s="35">
        <f t="shared" si="13"/>
        <v>5.174992660007935</v>
      </c>
      <c r="D56" s="35">
        <f t="shared" si="13"/>
        <v>6.378952963702651</v>
      </c>
      <c r="E56" s="35">
        <f t="shared" si="13"/>
        <v>7.0724003204016253</v>
      </c>
      <c r="F56" s="102">
        <v>8.1187945727669266</v>
      </c>
    </row>
    <row r="57" spans="1:6" x14ac:dyDescent="0.25">
      <c r="A57" s="15" t="str">
        <f>NPL_ALL!A57</f>
        <v>Усього за активними операціями (з фінансовими забов"язанями)</v>
      </c>
      <c r="B57" s="88">
        <f>B48+B53+B54</f>
        <v>858555.71006165061</v>
      </c>
      <c r="C57" s="89">
        <f>C48+C53+C54</f>
        <v>1109242.6554136104</v>
      </c>
      <c r="D57" s="89">
        <f>D48+D53+D54</f>
        <v>1220049.2715295304</v>
      </c>
      <c r="E57" s="89">
        <f>E48+E53+E54</f>
        <v>1209955.4733383378</v>
      </c>
      <c r="F57" s="90">
        <v>1228293.8217302272</v>
      </c>
    </row>
    <row r="58" spans="1:6" x14ac:dyDescent="0.25">
      <c r="A58" s="16" t="str">
        <f>NPL_ALL!A58</f>
        <v>непрацюючі активи</v>
      </c>
      <c r="B58" s="91">
        <f>B49+B55</f>
        <v>214778.53026668998</v>
      </c>
      <c r="C58" s="92">
        <f>C49+C55</f>
        <v>260625.88783316995</v>
      </c>
      <c r="D58" s="92">
        <f>D49+D55</f>
        <v>262322.2929209299</v>
      </c>
      <c r="E58" s="92">
        <f>E49+E55</f>
        <v>267069.24806082004</v>
      </c>
      <c r="F58" s="93">
        <v>273403.38384181994</v>
      </c>
    </row>
    <row r="59" spans="1:6" x14ac:dyDescent="0.25">
      <c r="A59" s="42" t="str">
        <f>NPL_ALL!A59</f>
        <v>частка непрацючих активів, %</v>
      </c>
      <c r="B59" s="117">
        <f t="shared" ref="B59:E59" si="14">IFERROR(100*(B58/B57),0)</f>
        <v>25.016260185523347</v>
      </c>
      <c r="C59" s="118">
        <f t="shared" si="14"/>
        <v>23.495840748748407</v>
      </c>
      <c r="D59" s="118">
        <f t="shared" si="14"/>
        <v>21.50095894013085</v>
      </c>
      <c r="E59" s="118">
        <f t="shared" si="14"/>
        <v>22.07265093185292</v>
      </c>
      <c r="F59" s="119">
        <v>22.258793377035165</v>
      </c>
    </row>
    <row r="61" spans="1:6" x14ac:dyDescent="0.25">
      <c r="A61" s="49" t="str">
        <f>NPL_ALL!A61</f>
        <v>Джерело: форма статистичної звітності №600</v>
      </c>
    </row>
    <row r="62" spans="1:6" x14ac:dyDescent="0.25">
      <c r="B62" s="14"/>
      <c r="C62" s="14"/>
      <c r="D62" s="14"/>
    </row>
    <row r="63" spans="1:6" ht="56.45" customHeight="1" x14ac:dyDescent="0.25">
      <c r="A63" s="64" t="s">
        <v>36</v>
      </c>
      <c r="B63" s="64"/>
      <c r="C63" s="64"/>
      <c r="D63" s="64"/>
    </row>
    <row r="64" spans="1:6" x14ac:dyDescent="0.25">
      <c r="A64" s="53" t="str">
        <f>NPL_ALL!A64</f>
        <v>** Інформація на цю дату  відстуня для ряду банків.</v>
      </c>
    </row>
  </sheetData>
  <mergeCells count="2">
    <mergeCell ref="A63:D63"/>
    <mergeCell ref="B3:F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80" zoomScaleNormal="80" workbookViewId="0">
      <pane xSplit="1" ySplit="4" topLeftCell="B5" activePane="bottomRight" state="frozenSplit"/>
      <selection activeCell="B40" sqref="B40"/>
      <selection pane="topRight" activeCell="B40" sqref="B40"/>
      <selection pane="bottomLeft" activeCell="B40" sqref="B40"/>
      <selection pane="bottomRight" activeCell="B40" sqref="B40"/>
    </sheetView>
  </sheetViews>
  <sheetFormatPr defaultColWidth="8.85546875" defaultRowHeight="15" x14ac:dyDescent="0.25"/>
  <cols>
    <col min="1" max="1" width="65.140625" style="2" customWidth="1"/>
    <col min="2" max="4" width="15" style="1" customWidth="1"/>
    <col min="5" max="5" width="15" style="14" customWidth="1"/>
    <col min="6" max="6" width="14.85546875" style="14" customWidth="1"/>
    <col min="7" max="9" width="18.7109375" style="1" customWidth="1"/>
    <col min="10" max="10" width="8.85546875" style="1"/>
    <col min="11" max="11" width="17.42578125" style="1" bestFit="1" customWidth="1"/>
    <col min="12" max="13" width="8.85546875" style="1"/>
    <col min="14" max="16" width="10.140625" style="1" customWidth="1"/>
    <col min="17" max="16384" width="8.85546875" style="1"/>
  </cols>
  <sheetData>
    <row r="1" spans="1:8" x14ac:dyDescent="0.25">
      <c r="A1" s="2" t="s">
        <v>39</v>
      </c>
      <c r="D1" s="54"/>
      <c r="E1" s="57"/>
      <c r="F1" s="59" t="s">
        <v>1</v>
      </c>
    </row>
    <row r="2" spans="1:8" s="3" customFormat="1" x14ac:dyDescent="0.25">
      <c r="A2" s="4"/>
      <c r="B2" s="5"/>
      <c r="C2" s="5"/>
      <c r="D2" s="55"/>
      <c r="E2" s="6"/>
      <c r="F2" s="61"/>
    </row>
    <row r="3" spans="1:8" s="2" customFormat="1" x14ac:dyDescent="0.25">
      <c r="A3" s="68" t="str">
        <f>NPL_ALL!A3</f>
        <v>Активна операція</v>
      </c>
      <c r="B3" s="65" t="s">
        <v>40</v>
      </c>
      <c r="C3" s="66"/>
      <c r="D3" s="66"/>
      <c r="E3" s="66"/>
      <c r="F3" s="67"/>
    </row>
    <row r="4" spans="1:8" x14ac:dyDescent="0.25">
      <c r="A4" s="69"/>
      <c r="B4" s="7" t="str">
        <f>NPL_ALL!B4</f>
        <v>01.02.2017**</v>
      </c>
      <c r="C4" s="8">
        <f>NPL_ALL!C4</f>
        <v>42795</v>
      </c>
      <c r="D4" s="8">
        <f>NPL_ALL!D4</f>
        <v>42826</v>
      </c>
      <c r="E4" s="8">
        <f>NPL_ALL!E4</f>
        <v>42856</v>
      </c>
      <c r="F4" s="8">
        <f>NPL_ALL!F4</f>
        <v>42887</v>
      </c>
    </row>
    <row r="5" spans="1:8" x14ac:dyDescent="0.25">
      <c r="A5" s="70" t="str">
        <f>NPL_ALL!A5</f>
        <v>Кредитні операції:</v>
      </c>
      <c r="B5" s="71"/>
      <c r="C5" s="71"/>
      <c r="D5" s="71"/>
      <c r="E5" s="71"/>
      <c r="F5" s="72"/>
    </row>
    <row r="6" spans="1:8" x14ac:dyDescent="0.25">
      <c r="A6" s="9" t="str">
        <f>NPL_ALL!A6</f>
        <v>Кредити корпоративному сектору</v>
      </c>
      <c r="B6" s="73">
        <v>302845.25938067026</v>
      </c>
      <c r="C6" s="74">
        <v>434881.94467457006</v>
      </c>
      <c r="D6" s="74">
        <v>425856.68932375981</v>
      </c>
      <c r="E6" s="74">
        <v>415532.40463979921</v>
      </c>
      <c r="F6" s="75">
        <v>416858.74701467005</v>
      </c>
    </row>
    <row r="7" spans="1:8" x14ac:dyDescent="0.25">
      <c r="A7" s="10" t="str">
        <f>NPL_ALL!A7</f>
        <v>непрацюючі кредити</v>
      </c>
      <c r="B7" s="76">
        <v>162619.91775351</v>
      </c>
      <c r="C7" s="77">
        <v>257810.36289673008</v>
      </c>
      <c r="D7" s="77">
        <v>250202.13786304003</v>
      </c>
      <c r="E7" s="77">
        <v>247656.98367684014</v>
      </c>
      <c r="F7" s="78">
        <v>247220.66308871008</v>
      </c>
    </row>
    <row r="8" spans="1:8" x14ac:dyDescent="0.25">
      <c r="A8" s="11" t="str">
        <f>NPL_ALL!A8</f>
        <v>частка непрацючих кредитів, %</v>
      </c>
      <c r="B8" s="79">
        <v>53.697362833439669</v>
      </c>
      <c r="C8" s="80">
        <f t="shared" ref="C8:E8" si="0">IFERROR(100*(C7/C6),0)</f>
        <v>59.28283895291495</v>
      </c>
      <c r="D8" s="80">
        <f t="shared" si="0"/>
        <v>58.752661196974302</v>
      </c>
      <c r="E8" s="80">
        <f t="shared" si="0"/>
        <v>59.599920706910822</v>
      </c>
      <c r="F8" s="81">
        <v>59.305619675532419</v>
      </c>
    </row>
    <row r="9" spans="1:8" ht="30" x14ac:dyDescent="0.25">
      <c r="A9" s="12" t="str">
        <f>NPL_ALL!A9</f>
        <v xml:space="preserve">Кредити фізичним особам (включно із фізичними осібами-підприємцями) </v>
      </c>
      <c r="B9" s="82">
        <v>84056.214215519998</v>
      </c>
      <c r="C9" s="83">
        <v>84373.215280600009</v>
      </c>
      <c r="D9" s="83">
        <v>81876.167234530003</v>
      </c>
      <c r="E9" s="83">
        <v>79882.875424719969</v>
      </c>
      <c r="F9" s="84">
        <v>78155.050353619969</v>
      </c>
    </row>
    <row r="10" spans="1:8" x14ac:dyDescent="0.25">
      <c r="A10" s="10" t="str">
        <f>NPL_ALL!A10</f>
        <v>непрацюючі кредити</v>
      </c>
      <c r="B10" s="76">
        <v>78832.099325370044</v>
      </c>
      <c r="C10" s="77">
        <v>79541.121641649981</v>
      </c>
      <c r="D10" s="77">
        <v>77237.902372450015</v>
      </c>
      <c r="E10" s="77">
        <v>75575.743768540007</v>
      </c>
      <c r="F10" s="78">
        <v>74027.15676873998</v>
      </c>
    </row>
    <row r="11" spans="1:8" x14ac:dyDescent="0.25">
      <c r="A11" s="13" t="str">
        <f>NPL_ALL!A11</f>
        <v>частка непрацючих кредитів, %</v>
      </c>
      <c r="B11" s="85">
        <v>93.784974806555837</v>
      </c>
      <c r="C11" s="86">
        <f t="shared" ref="C11:E11" si="1">IFERROR(100*(C10/C9),0)</f>
        <v>94.272953065875313</v>
      </c>
      <c r="D11" s="86">
        <f t="shared" si="1"/>
        <v>94.335024441491115</v>
      </c>
      <c r="E11" s="86">
        <f t="shared" si="1"/>
        <v>94.608191513788313</v>
      </c>
      <c r="F11" s="87">
        <v>94.718327777663831</v>
      </c>
    </row>
    <row r="12" spans="1:8" x14ac:dyDescent="0.25">
      <c r="A12" s="9" t="str">
        <f>NPL_ALL!A12</f>
        <v>Міжбанківськи кредити, депозити (за виключенням кор. рахунків)</v>
      </c>
      <c r="B12" s="73">
        <v>7536.7439172699997</v>
      </c>
      <c r="C12" s="74">
        <v>7958.7236048600007</v>
      </c>
      <c r="D12" s="74">
        <v>11018.496463800004</v>
      </c>
      <c r="E12" s="74">
        <v>13096.128944249998</v>
      </c>
      <c r="F12" s="75">
        <v>9778.0898529999995</v>
      </c>
    </row>
    <row r="13" spans="1:8" x14ac:dyDescent="0.25">
      <c r="A13" s="10" t="str">
        <f>NPL_ALL!A13</f>
        <v>непрацюючі кредити</v>
      </c>
      <c r="B13" s="76">
        <v>333.04857476999996</v>
      </c>
      <c r="C13" s="77">
        <v>472.32018999000002</v>
      </c>
      <c r="D13" s="77">
        <v>513.50404277000007</v>
      </c>
      <c r="E13" s="77">
        <v>503.53505699000004</v>
      </c>
      <c r="F13" s="78">
        <v>500.00742016999993</v>
      </c>
    </row>
    <row r="14" spans="1:8" x14ac:dyDescent="0.25">
      <c r="A14" s="11" t="str">
        <f>NPL_ALL!A14</f>
        <v>частка непрацючих кредитів, %</v>
      </c>
      <c r="B14" s="79">
        <v>4.4189981565757996</v>
      </c>
      <c r="C14" s="80">
        <f t="shared" ref="C14:E14" si="2">IFERROR(100*(C13/C12),0)</f>
        <v>5.9346223520261132</v>
      </c>
      <c r="D14" s="80">
        <f t="shared" si="2"/>
        <v>4.6603821533823444</v>
      </c>
      <c r="E14" s="80">
        <f t="shared" si="2"/>
        <v>3.8449152351320022</v>
      </c>
      <c r="F14" s="81">
        <v>5.1135490436978701</v>
      </c>
    </row>
    <row r="15" spans="1:8" x14ac:dyDescent="0.25">
      <c r="A15" s="12" t="str">
        <f>NPL_ALL!A15</f>
        <v>Кредити бюджетним установам (органам державної влади)</v>
      </c>
      <c r="B15" s="82">
        <v>0</v>
      </c>
      <c r="C15" s="83">
        <v>0</v>
      </c>
      <c r="D15" s="83">
        <v>0</v>
      </c>
      <c r="E15" s="83">
        <v>0</v>
      </c>
      <c r="F15" s="84">
        <v>0</v>
      </c>
    </row>
    <row r="16" spans="1:8" x14ac:dyDescent="0.25">
      <c r="A16" s="10" t="str">
        <f>NPL_ALL!A16</f>
        <v>непрацюючі кредити</v>
      </c>
      <c r="B16" s="76">
        <v>0</v>
      </c>
      <c r="C16" s="77">
        <v>0</v>
      </c>
      <c r="D16" s="77">
        <v>0</v>
      </c>
      <c r="E16" s="77">
        <v>0</v>
      </c>
      <c r="F16" s="78">
        <v>0</v>
      </c>
      <c r="G16" s="14"/>
      <c r="H16" s="14"/>
    </row>
    <row r="17" spans="1:11" x14ac:dyDescent="0.25">
      <c r="A17" s="11" t="str">
        <f>NPL_ALL!A17</f>
        <v>частка непрацючих кредитів, %</v>
      </c>
      <c r="B17" s="85">
        <v>0</v>
      </c>
      <c r="C17" s="86">
        <f t="shared" ref="C17:E17" si="3">IFERROR(100*(C16/C15),0)</f>
        <v>0</v>
      </c>
      <c r="D17" s="86">
        <f t="shared" si="3"/>
        <v>0</v>
      </c>
      <c r="E17" s="86">
        <f t="shared" si="3"/>
        <v>0</v>
      </c>
      <c r="F17" s="87">
        <v>0</v>
      </c>
      <c r="G17" s="14"/>
      <c r="H17" s="14"/>
    </row>
    <row r="18" spans="1:11" x14ac:dyDescent="0.25">
      <c r="A18" s="15" t="str">
        <f>NPL_ALL!A18</f>
        <v>Всі кредити</v>
      </c>
      <c r="B18" s="88">
        <f t="shared" ref="B18:E19" si="4">B6+B9+B12+B15</f>
        <v>394438.21751346026</v>
      </c>
      <c r="C18" s="89">
        <f t="shared" si="4"/>
        <v>527213.88356003002</v>
      </c>
      <c r="D18" s="89">
        <f t="shared" si="4"/>
        <v>518751.35302208987</v>
      </c>
      <c r="E18" s="89">
        <f t="shared" si="4"/>
        <v>508511.40900876914</v>
      </c>
      <c r="F18" s="90">
        <v>504791.88722129003</v>
      </c>
      <c r="G18" s="14"/>
      <c r="H18" s="14"/>
    </row>
    <row r="19" spans="1:11" x14ac:dyDescent="0.25">
      <c r="A19" s="16" t="str">
        <f>NPL_ALL!A19</f>
        <v>непрацюючі кредити</v>
      </c>
      <c r="B19" s="91">
        <f t="shared" si="4"/>
        <v>241785.06565365003</v>
      </c>
      <c r="C19" s="92">
        <f t="shared" si="4"/>
        <v>337823.80472837004</v>
      </c>
      <c r="D19" s="92">
        <f t="shared" si="4"/>
        <v>327953.54427826009</v>
      </c>
      <c r="E19" s="92">
        <f t="shared" si="4"/>
        <v>323736.26250237017</v>
      </c>
      <c r="F19" s="93">
        <v>321747.82727762009</v>
      </c>
      <c r="G19" s="14"/>
      <c r="H19" s="14"/>
    </row>
    <row r="20" spans="1:11" x14ac:dyDescent="0.25">
      <c r="A20" s="17" t="str">
        <f>NPL_ALL!A20</f>
        <v>частка непрацючих кредитів, %</v>
      </c>
      <c r="B20" s="94">
        <f t="shared" ref="B20:E20" si="5">IFERROR(100*(B19/B18),0)</f>
        <v>61.298589973827546</v>
      </c>
      <c r="C20" s="95">
        <f t="shared" si="5"/>
        <v>64.077182954136774</v>
      </c>
      <c r="D20" s="95">
        <f t="shared" si="5"/>
        <v>63.219795450691564</v>
      </c>
      <c r="E20" s="95">
        <f t="shared" si="5"/>
        <v>63.663519985406545</v>
      </c>
      <c r="F20" s="96">
        <v>63.738708054270433</v>
      </c>
      <c r="G20" s="14"/>
      <c r="H20" s="14"/>
    </row>
    <row r="21" spans="1:11" x14ac:dyDescent="0.25">
      <c r="A21" s="18" t="str">
        <f>NPL_ALL!A21</f>
        <v>у т.ч. банки:</v>
      </c>
      <c r="B21" s="91"/>
      <c r="C21" s="92"/>
      <c r="D21" s="92"/>
      <c r="E21" s="92"/>
      <c r="F21" s="93"/>
      <c r="G21" s="14"/>
      <c r="H21" s="14"/>
    </row>
    <row r="22" spans="1:11" x14ac:dyDescent="0.25">
      <c r="A22" s="19" t="str">
        <f>NPL_ALL!A22</f>
        <v>з державною часткою</v>
      </c>
      <c r="B22" s="97">
        <v>83.302510818536447</v>
      </c>
      <c r="C22" s="98">
        <v>74.680055710035546</v>
      </c>
      <c r="D22" s="98">
        <v>74.537719718498025</v>
      </c>
      <c r="E22" s="98">
        <v>74.432247374814025</v>
      </c>
      <c r="F22" s="99">
        <v>74.577824388590301</v>
      </c>
      <c r="G22" s="14"/>
      <c r="H22" s="14"/>
    </row>
    <row r="23" spans="1:11" x14ac:dyDescent="0.25">
      <c r="A23" s="19" t="str">
        <f>NPL_ALL!A23</f>
        <v>іноземних банківських груп</v>
      </c>
      <c r="B23" s="97">
        <v>64.067897706571657</v>
      </c>
      <c r="C23" s="98">
        <v>64.165453744594274</v>
      </c>
      <c r="D23" s="98">
        <v>62.127668036302325</v>
      </c>
      <c r="E23" s="98">
        <v>61.799967411241305</v>
      </c>
      <c r="F23" s="99">
        <v>62.897308637581872</v>
      </c>
      <c r="G23" s="14"/>
      <c r="H23" s="14"/>
      <c r="K23" s="20"/>
    </row>
    <row r="24" spans="1:11" x14ac:dyDescent="0.25">
      <c r="A24" s="19" t="str">
        <f>NPL_ALL!A24</f>
        <v>з приватним капіталом</v>
      </c>
      <c r="B24" s="97">
        <v>30.013464887408571</v>
      </c>
      <c r="C24" s="98">
        <v>29.511652522785997</v>
      </c>
      <c r="D24" s="98">
        <v>29.954952645646031</v>
      </c>
      <c r="E24" s="98">
        <v>29.829130421299087</v>
      </c>
      <c r="F24" s="99">
        <v>30.4408141190635</v>
      </c>
      <c r="G24" s="14"/>
      <c r="H24" s="14"/>
    </row>
    <row r="25" spans="1:11" x14ac:dyDescent="0.25">
      <c r="A25" s="21" t="s">
        <v>16</v>
      </c>
      <c r="B25" s="85">
        <v>56.383836697445453</v>
      </c>
      <c r="C25" s="86">
        <v>56.596064259621166</v>
      </c>
      <c r="D25" s="86">
        <v>56.432549953051257</v>
      </c>
      <c r="E25" s="86">
        <v>96.196516533122718</v>
      </c>
      <c r="F25" s="87">
        <v>56.942669282878484</v>
      </c>
      <c r="G25" s="14"/>
      <c r="H25" s="14"/>
      <c r="K25" s="20"/>
    </row>
    <row r="26" spans="1:11" ht="14.45" customHeight="1" x14ac:dyDescent="0.25">
      <c r="A26" s="100"/>
      <c r="B26" s="22"/>
      <c r="C26" s="22"/>
      <c r="D26" s="22"/>
      <c r="E26" s="22"/>
      <c r="F26" s="101"/>
      <c r="G26" s="14"/>
      <c r="H26" s="14"/>
      <c r="I26" s="14"/>
    </row>
    <row r="27" spans="1:11" x14ac:dyDescent="0.25">
      <c r="A27" s="24" t="str">
        <f>NPL_ALL!A27</f>
        <v>Інші активи:</v>
      </c>
      <c r="B27" s="25"/>
      <c r="C27" s="25"/>
      <c r="D27" s="25"/>
      <c r="E27" s="25"/>
      <c r="F27" s="60"/>
    </row>
    <row r="28" spans="1:11" x14ac:dyDescent="0.25">
      <c r="A28" s="26" t="str">
        <f>NPL_ALL!A28</f>
        <v>Дебіторська заборгованість</v>
      </c>
      <c r="B28" s="27"/>
      <c r="C28" s="27"/>
      <c r="D28" s="27"/>
      <c r="E28" s="27"/>
      <c r="F28" s="63"/>
    </row>
    <row r="29" spans="1:11" ht="30" x14ac:dyDescent="0.25">
      <c r="A29" s="12" t="str">
        <f>NPL_ALL!A29</f>
        <v>Дебіторська заборгованість, за якою не оцінюється кредитний ризик</v>
      </c>
      <c r="B29" s="28">
        <v>4.6048000000000004E-4</v>
      </c>
      <c r="C29" s="29">
        <v>0</v>
      </c>
      <c r="D29" s="29">
        <v>0</v>
      </c>
      <c r="E29" s="29">
        <v>0</v>
      </c>
      <c r="F29" s="30">
        <v>0</v>
      </c>
    </row>
    <row r="30" spans="1:11" x14ac:dyDescent="0.25">
      <c r="A30" s="12" t="str">
        <f>NPL_ALL!A30</f>
        <v>Дебіторська заборгованість, за якою оцінюється кредитний ризик</v>
      </c>
      <c r="B30" s="28">
        <v>2870.8914572200042</v>
      </c>
      <c r="C30" s="29">
        <v>3697.5993539100014</v>
      </c>
      <c r="D30" s="29">
        <v>3416.4633364699989</v>
      </c>
      <c r="E30" s="29">
        <v>3545.2323489599985</v>
      </c>
      <c r="F30" s="30">
        <v>4084.0318043600041</v>
      </c>
    </row>
    <row r="31" spans="1:11" s="52" customFormat="1" x14ac:dyDescent="0.25">
      <c r="A31" s="10" t="str">
        <f>NPL_ALL!A31</f>
        <v>непрацюючі активи</v>
      </c>
      <c r="B31" s="31">
        <v>559.81107762000011</v>
      </c>
      <c r="C31" s="32">
        <v>852.30055063999976</v>
      </c>
      <c r="D31" s="32">
        <v>1099.3272504399993</v>
      </c>
      <c r="E31" s="32">
        <v>1041.7188336499994</v>
      </c>
      <c r="F31" s="33">
        <v>1138.4549301600002</v>
      </c>
    </row>
    <row r="32" spans="1:11" s="52" customFormat="1" x14ac:dyDescent="0.25">
      <c r="A32" s="13" t="str">
        <f>NPL_ALL!A32</f>
        <v>частка непрацючих активів, %</v>
      </c>
      <c r="B32" s="34">
        <f t="shared" ref="B32:E32" si="6">IFERROR(100*(B31/B30),0)</f>
        <v>19.499555659345162</v>
      </c>
      <c r="C32" s="35">
        <f t="shared" si="6"/>
        <v>23.050105462040939</v>
      </c>
      <c r="D32" s="35">
        <f t="shared" si="6"/>
        <v>32.177346635186197</v>
      </c>
      <c r="E32" s="35">
        <f t="shared" si="6"/>
        <v>29.383654754126056</v>
      </c>
      <c r="F32" s="102">
        <v>27.875760637921964</v>
      </c>
    </row>
    <row r="33" spans="1:6" s="52" customFormat="1" x14ac:dyDescent="0.25">
      <c r="A33" s="36" t="str">
        <f>NPL_ALL!A33</f>
        <v>Цінні папери та інші фінансові інвестиції</v>
      </c>
      <c r="B33" s="37"/>
      <c r="C33" s="37"/>
      <c r="D33" s="37"/>
      <c r="E33" s="37"/>
      <c r="F33" s="103"/>
    </row>
    <row r="34" spans="1:6" s="52" customFormat="1" x14ac:dyDescent="0.25">
      <c r="A34" s="12" t="str">
        <f>NPL_ALL!A34</f>
        <v>Цінні папери та інші фінансові інвестиції</v>
      </c>
      <c r="B34" s="28">
        <v>22773.127585419999</v>
      </c>
      <c r="C34" s="29">
        <v>94553.438233630004</v>
      </c>
      <c r="D34" s="29">
        <v>95816.23276258001</v>
      </c>
      <c r="E34" s="29">
        <v>94702.060405110009</v>
      </c>
      <c r="F34" s="30">
        <v>91262.196342929994</v>
      </c>
    </row>
    <row r="35" spans="1:6" s="52" customFormat="1" x14ac:dyDescent="0.25">
      <c r="A35" s="10" t="str">
        <f>NPL_ALL!A35</f>
        <v>непрацюючі активи</v>
      </c>
      <c r="B35" s="31">
        <v>4.0090339999999995E-2</v>
      </c>
      <c r="C35" s="32">
        <v>4.538822E-2</v>
      </c>
      <c r="D35" s="32">
        <v>4.5309530000000008E-2</v>
      </c>
      <c r="E35" s="32">
        <v>3.925128E-2</v>
      </c>
      <c r="F35" s="33">
        <v>0</v>
      </c>
    </row>
    <row r="36" spans="1:6" s="52" customFormat="1" x14ac:dyDescent="0.25">
      <c r="A36" s="13" t="str">
        <f>NPL_ALL!A36</f>
        <v>частка непрацючих активів, %</v>
      </c>
      <c r="B36" s="34">
        <f t="shared" ref="B36:E36" si="7">IFERROR(100*(B35/B34),0)</f>
        <v>1.7604231061203453E-4</v>
      </c>
      <c r="C36" s="35">
        <f t="shared" si="7"/>
        <v>4.8002717667284872E-5</v>
      </c>
      <c r="D36" s="35">
        <f t="shared" si="7"/>
        <v>4.7287947661510601E-5</v>
      </c>
      <c r="E36" s="35">
        <f t="shared" si="7"/>
        <v>4.1447123570589231E-5</v>
      </c>
      <c r="F36" s="102">
        <v>0</v>
      </c>
    </row>
    <row r="37" spans="1:6" s="52" customFormat="1" x14ac:dyDescent="0.25">
      <c r="A37" s="38" t="str">
        <f>NPL_ALL!A37</f>
        <v>Кошти на коррахунках в інших банках</v>
      </c>
      <c r="B37" s="39"/>
      <c r="C37" s="39"/>
      <c r="D37" s="39"/>
      <c r="E37" s="39"/>
      <c r="F37" s="104"/>
    </row>
    <row r="38" spans="1:6" s="52" customFormat="1" x14ac:dyDescent="0.25">
      <c r="A38" s="9" t="str">
        <f>NPL_ALL!A38</f>
        <v>Кошти на коррахунках, за якими не оцінюється кредитний ризик</v>
      </c>
      <c r="B38" s="105">
        <v>2782.2145602699998</v>
      </c>
      <c r="C38" s="106">
        <v>2675.6207011400006</v>
      </c>
      <c r="D38" s="106">
        <v>1129.3836065099997</v>
      </c>
      <c r="E38" s="106">
        <v>74.238543129999996</v>
      </c>
      <c r="F38" s="107">
        <v>125.33273528000002</v>
      </c>
    </row>
    <row r="39" spans="1:6" s="52" customFormat="1" x14ac:dyDescent="0.25">
      <c r="A39" s="12" t="str">
        <f>NPL_ALL!A39</f>
        <v>Кошти на коррахунках, за якими оцінюється кредитний ризик</v>
      </c>
      <c r="B39" s="28">
        <v>79102.893922260104</v>
      </c>
      <c r="C39" s="29">
        <v>125573.72077188989</v>
      </c>
      <c r="D39" s="29">
        <v>128607.11525912001</v>
      </c>
      <c r="E39" s="29">
        <v>121716.43519876013</v>
      </c>
      <c r="F39" s="30">
        <v>125131.91082208001</v>
      </c>
    </row>
    <row r="40" spans="1:6" x14ac:dyDescent="0.25">
      <c r="A40" s="10" t="str">
        <f>NPL_ALL!A40</f>
        <v>непрацюючі активи</v>
      </c>
      <c r="B40" s="31">
        <v>51.272080289999998</v>
      </c>
      <c r="C40" s="32">
        <v>3337.1254388900002</v>
      </c>
      <c r="D40" s="32">
        <v>3722.9395194900003</v>
      </c>
      <c r="E40" s="32">
        <v>3330.3331379600013</v>
      </c>
      <c r="F40" s="33">
        <v>3437.84141451</v>
      </c>
    </row>
    <row r="41" spans="1:6" x14ac:dyDescent="0.25">
      <c r="A41" s="11" t="str">
        <f>NPL_ALL!A41</f>
        <v>частка непрацючих активів, %</v>
      </c>
      <c r="B41" s="108">
        <f t="shared" ref="B41:E41" si="8">IFERROR(100*(B40/B39),0)</f>
        <v>6.4816946318536239E-2</v>
      </c>
      <c r="C41" s="109">
        <f t="shared" si="8"/>
        <v>2.6575030335782066</v>
      </c>
      <c r="D41" s="109">
        <f t="shared" si="8"/>
        <v>2.8948161320537769</v>
      </c>
      <c r="E41" s="109">
        <f t="shared" si="8"/>
        <v>2.7361408773775246</v>
      </c>
      <c r="F41" s="110">
        <v>2.7473738648474146</v>
      </c>
    </row>
    <row r="42" spans="1:6" x14ac:dyDescent="0.25">
      <c r="A42" s="38" t="str">
        <f>NPL_ALL!A42</f>
        <v>Похідні фінансові активи</v>
      </c>
      <c r="B42" s="39"/>
      <c r="C42" s="39"/>
      <c r="D42" s="39"/>
      <c r="E42" s="39"/>
      <c r="F42" s="104"/>
    </row>
    <row r="43" spans="1:6" x14ac:dyDescent="0.25">
      <c r="A43" s="12" t="str">
        <f>NPL_ALL!A43</f>
        <v>Похідні фінансові активи</v>
      </c>
      <c r="B43" s="28">
        <v>0</v>
      </c>
      <c r="C43" s="29">
        <v>0</v>
      </c>
      <c r="D43" s="29">
        <v>0.33089479999999999</v>
      </c>
      <c r="E43" s="29">
        <v>0</v>
      </c>
      <c r="F43" s="30">
        <v>0</v>
      </c>
    </row>
    <row r="44" spans="1:6" x14ac:dyDescent="0.25">
      <c r="A44" s="10" t="str">
        <f>NPL_ALL!A44</f>
        <v>непрацюючі активи</v>
      </c>
      <c r="B44" s="31">
        <v>0</v>
      </c>
      <c r="C44" s="32">
        <v>0</v>
      </c>
      <c r="D44" s="32">
        <v>0</v>
      </c>
      <c r="E44" s="32">
        <v>0</v>
      </c>
      <c r="F44" s="33">
        <v>0</v>
      </c>
    </row>
    <row r="45" spans="1:6" x14ac:dyDescent="0.25">
      <c r="A45" s="11" t="str">
        <f>NPL_ALL!A45</f>
        <v>частка непрацючих активів, %</v>
      </c>
      <c r="B45" s="108">
        <f t="shared" ref="B45:E45" si="9">IFERROR(100*(B44/B43),0)</f>
        <v>0</v>
      </c>
      <c r="C45" s="109">
        <f t="shared" si="9"/>
        <v>0</v>
      </c>
      <c r="D45" s="109">
        <f t="shared" si="9"/>
        <v>0</v>
      </c>
      <c r="E45" s="109">
        <f t="shared" si="9"/>
        <v>0</v>
      </c>
      <c r="F45" s="110">
        <v>0</v>
      </c>
    </row>
    <row r="46" spans="1:6" x14ac:dyDescent="0.25">
      <c r="A46" s="40" t="str">
        <f>NPL_ALL!A46</f>
        <v>Інші активи</v>
      </c>
      <c r="B46" s="111">
        <v>15396.641324759461</v>
      </c>
      <c r="C46" s="112">
        <v>16805.941795589868</v>
      </c>
      <c r="D46" s="112">
        <v>17637.941698630224</v>
      </c>
      <c r="E46" s="112">
        <v>21197.902456940785</v>
      </c>
      <c r="F46" s="113">
        <v>23492.527676508289</v>
      </c>
    </row>
    <row r="47" spans="1:6" x14ac:dyDescent="0.25">
      <c r="A47" s="41" t="str">
        <f>NPL_ALL!A47</f>
        <v>Усього за активними операціями</v>
      </c>
      <c r="B47" s="39"/>
      <c r="C47" s="39"/>
      <c r="D47" s="39"/>
      <c r="E47" s="39"/>
      <c r="F47" s="104"/>
    </row>
    <row r="48" spans="1:6" x14ac:dyDescent="0.25">
      <c r="A48" s="15" t="str">
        <f>NPL_ALL!A48</f>
        <v>Усього за активними операціями (без фінансових забов"язань)</v>
      </c>
      <c r="B48" s="114">
        <f>B18+B30+B39+B43+B38+B34+B29+B46</f>
        <v>517363.98682386981</v>
      </c>
      <c r="C48" s="115">
        <f t="shared" ref="C48:E48" si="10">C18+C30+C39+C43+C38+C34+C29+C46</f>
        <v>770520.20441618981</v>
      </c>
      <c r="D48" s="115">
        <f t="shared" si="10"/>
        <v>765358.82058020018</v>
      </c>
      <c r="E48" s="115">
        <f t="shared" si="10"/>
        <v>749747.27796167007</v>
      </c>
      <c r="F48" s="116">
        <v>748887.8866024483</v>
      </c>
    </row>
    <row r="49" spans="1:6" x14ac:dyDescent="0.25">
      <c r="A49" s="16" t="str">
        <f>NPL_ALL!A49</f>
        <v>непрацюючі активи</v>
      </c>
      <c r="B49" s="114">
        <f>B19+B31+B40+B44+B35</f>
        <v>242396.18890189999</v>
      </c>
      <c r="C49" s="115">
        <f t="shared" ref="C49:E49" si="11">C19+C31+C40+C44+C35</f>
        <v>342013.27610612003</v>
      </c>
      <c r="D49" s="115">
        <f t="shared" si="11"/>
        <v>332775.8563577201</v>
      </c>
      <c r="E49" s="115">
        <f t="shared" si="11"/>
        <v>328108.35372526018</v>
      </c>
      <c r="F49" s="116">
        <v>326324.12362229009</v>
      </c>
    </row>
    <row r="50" spans="1:6" x14ac:dyDescent="0.25">
      <c r="A50" s="42" t="str">
        <f>NPL_ALL!A50</f>
        <v>частка непрацючих активів, %</v>
      </c>
      <c r="B50" s="117">
        <f>IFERROR(100*(B49/B48),0)</f>
        <v>46.852157296449157</v>
      </c>
      <c r="C50" s="118">
        <f t="shared" ref="C50:E50" si="12">IFERROR(100*(C49/C48),0)</f>
        <v>44.387320948353029</v>
      </c>
      <c r="D50" s="118">
        <f t="shared" si="12"/>
        <v>43.479717932230884</v>
      </c>
      <c r="E50" s="118">
        <f t="shared" si="12"/>
        <v>43.76252683668087</v>
      </c>
      <c r="F50" s="119">
        <v>43.574496190979417</v>
      </c>
    </row>
    <row r="51" spans="1:6" ht="14.45" customHeight="1" x14ac:dyDescent="0.25">
      <c r="A51" s="120"/>
      <c r="B51" s="43"/>
      <c r="C51" s="43"/>
      <c r="D51" s="43"/>
      <c r="E51" s="43"/>
      <c r="F51" s="44"/>
    </row>
    <row r="52" spans="1:6" x14ac:dyDescent="0.25">
      <c r="A52" s="45" t="str">
        <f>NPL_ALL!A52</f>
        <v>Фінансові зобов"язання (позабалансові)</v>
      </c>
      <c r="B52" s="46"/>
      <c r="C52" s="46"/>
      <c r="D52" s="46"/>
      <c r="E52" s="46"/>
      <c r="F52" s="47"/>
    </row>
    <row r="53" spans="1:6" x14ac:dyDescent="0.25">
      <c r="A53" s="48" t="str">
        <f>NPL_ALL!A53</f>
        <v>Фінансові зобов"язання, за якими не оцінюється кредитний ризик</v>
      </c>
      <c r="B53" s="28">
        <v>60102.750671640017</v>
      </c>
      <c r="C53" s="29">
        <v>71184.138303929984</v>
      </c>
      <c r="D53" s="29">
        <v>94389.374249290006</v>
      </c>
      <c r="E53" s="29">
        <v>91699.123837770021</v>
      </c>
      <c r="F53" s="30">
        <v>97656.964015550038</v>
      </c>
    </row>
    <row r="54" spans="1:6" x14ac:dyDescent="0.25">
      <c r="A54" s="48" t="str">
        <f>NPL_ALL!A54</f>
        <v>Фінансові зобовязання, за якими оцінюється кредитний ризики</v>
      </c>
      <c r="B54" s="28">
        <v>24212.074883080026</v>
      </c>
      <c r="C54" s="29">
        <v>28609.52228687</v>
      </c>
      <c r="D54" s="29">
        <v>35477.934375219986</v>
      </c>
      <c r="E54" s="29">
        <v>36263.364380420018</v>
      </c>
      <c r="F54" s="30">
        <v>35679.753298169984</v>
      </c>
    </row>
    <row r="55" spans="1:6" x14ac:dyDescent="0.25">
      <c r="A55" s="10" t="str">
        <f>NPL_ALL!A55</f>
        <v>непрацюючі активи</v>
      </c>
      <c r="B55" s="31">
        <v>4743.5537290900011</v>
      </c>
      <c r="C55" s="32">
        <v>6011.5215387300004</v>
      </c>
      <c r="D55" s="32">
        <v>7312.7786920499993</v>
      </c>
      <c r="E55" s="32">
        <v>6457.5581282400008</v>
      </c>
      <c r="F55" s="33">
        <v>6646.4375369099998</v>
      </c>
    </row>
    <row r="56" spans="1:6" x14ac:dyDescent="0.25">
      <c r="A56" s="11" t="str">
        <f>NPL_ALL!A56</f>
        <v>частка непрацючих активів, %</v>
      </c>
      <c r="B56" s="34">
        <f t="shared" ref="B56:E56" si="13">IFERROR(100*(B55/B54),0)</f>
        <v>19.591686181364445</v>
      </c>
      <c r="C56" s="35">
        <f t="shared" si="13"/>
        <v>21.012310091905718</v>
      </c>
      <c r="D56" s="35">
        <f t="shared" si="13"/>
        <v>20.612188451303137</v>
      </c>
      <c r="E56" s="35">
        <f t="shared" si="13"/>
        <v>17.807388361700617</v>
      </c>
      <c r="F56" s="102">
        <v>18.628036694555554</v>
      </c>
    </row>
    <row r="57" spans="1:6" x14ac:dyDescent="0.25">
      <c r="A57" s="15" t="str">
        <f>NPL_ALL!A57</f>
        <v>Усього за активними операціями (з фінансовими забов"язанями)</v>
      </c>
      <c r="B57" s="88">
        <f>B48+B53+B54</f>
        <v>601678.81237858976</v>
      </c>
      <c r="C57" s="89">
        <f>C48+C53+C54</f>
        <v>870313.8650069898</v>
      </c>
      <c r="D57" s="89">
        <f>D48+D53+D54</f>
        <v>895226.12920471013</v>
      </c>
      <c r="E57" s="89">
        <f>E48+E53+E54</f>
        <v>877709.76617986022</v>
      </c>
      <c r="F57" s="90">
        <v>882224.60391616821</v>
      </c>
    </row>
    <row r="58" spans="1:6" x14ac:dyDescent="0.25">
      <c r="A58" s="16" t="str">
        <f>NPL_ALL!A58</f>
        <v>непрацюючі активи</v>
      </c>
      <c r="B58" s="91">
        <f>B49+B55</f>
        <v>247139.74263098999</v>
      </c>
      <c r="C58" s="92">
        <f>C49+C55</f>
        <v>348024.79764485004</v>
      </c>
      <c r="D58" s="92">
        <f>D49+D55</f>
        <v>340088.63504977012</v>
      </c>
      <c r="E58" s="92">
        <f>E49+E55</f>
        <v>334565.91185350018</v>
      </c>
      <c r="F58" s="93">
        <v>332970.56115920009</v>
      </c>
    </row>
    <row r="59" spans="1:6" x14ac:dyDescent="0.25">
      <c r="A59" s="42" t="str">
        <f>NPL_ALL!A59</f>
        <v>частка непрацючих активів, %</v>
      </c>
      <c r="B59" s="117">
        <f t="shared" ref="B59:E59" si="14">IFERROR(100*(B58/B57),0)</f>
        <v>41.07502832848369</v>
      </c>
      <c r="C59" s="118">
        <f t="shared" si="14"/>
        <v>39.988423905214347</v>
      </c>
      <c r="D59" s="118">
        <f t="shared" si="14"/>
        <v>37.989131902561176</v>
      </c>
      <c r="E59" s="118">
        <f t="shared" si="14"/>
        <v>38.118057328866605</v>
      </c>
      <c r="F59" s="119">
        <v>37.742153152513986</v>
      </c>
    </row>
    <row r="61" spans="1:6" x14ac:dyDescent="0.25">
      <c r="A61" s="49" t="str">
        <f>NPL_ALL!A61</f>
        <v>Джерело: форма статистичної звітності №600</v>
      </c>
    </row>
    <row r="62" spans="1:6" x14ac:dyDescent="0.25">
      <c r="B62" s="14"/>
      <c r="C62" s="14"/>
      <c r="D62" s="14"/>
    </row>
    <row r="63" spans="1:6" ht="61.9" customHeight="1" x14ac:dyDescent="0.25">
      <c r="A63" s="64" t="s">
        <v>36</v>
      </c>
      <c r="B63" s="64"/>
      <c r="C63" s="64"/>
      <c r="D63" s="64"/>
    </row>
    <row r="64" spans="1:6" x14ac:dyDescent="0.25">
      <c r="A64" s="56" t="str">
        <f>NPL_ALL!A64</f>
        <v>** Інформація на цю дату  відстуня для ряду банків.</v>
      </c>
    </row>
  </sheetData>
  <mergeCells count="2">
    <mergeCell ref="A63:D63"/>
    <mergeCell ref="B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NPL_ALL</vt:lpstr>
      <vt:lpstr>NPL_HB</vt:lpstr>
      <vt:lpstr>NPL_IB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Myroslav Tarnavskyi</dc:creator>
  <cp:lastModifiedBy>Myroslav Tarnavskyi</cp:lastModifiedBy>
  <dcterms:created xsi:type="dcterms:W3CDTF">2017-05-25T07:26:55Z</dcterms:created>
  <dcterms:modified xsi:type="dcterms:W3CDTF">2017-06-20T07:19:49Z</dcterms:modified>
</cp:coreProperties>
</file>