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Duc Nguyen\Documents\YEAR2_SEM1\MACROECONOMICS\MACROASSIGN\"/>
    </mc:Choice>
  </mc:AlternateContent>
  <xr:revisionPtr revIDLastSave="0" documentId="13_ncr:1_{FF9A6DF9-E835-496C-812A-80F50D4D2042}" xr6:coauthVersionLast="47" xr6:coauthVersionMax="47" xr10:uidLastSave="{00000000-0000-0000-0000-000000000000}"/>
  <bookViews>
    <workbookView xWindow="-98" yWindow="-98" windowWidth="19396" windowHeight="11475" activeTab="3" xr2:uid="{00000000-000D-0000-FFFF-FFFF00000000}"/>
  </bookViews>
  <sheets>
    <sheet name="BoP 2020" sheetId="4" r:id="rId1"/>
    <sheet name="Trade Balance" sheetId="1" r:id="rId2"/>
    <sheet name="BoP 2020 2021" sheetId="2" r:id="rId3"/>
    <sheet name="Trade Balance 202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4" i="2" l="1"/>
  <c r="M63" i="2"/>
  <c r="Q57" i="2"/>
  <c r="R57" i="2"/>
  <c r="Q24" i="2"/>
  <c r="W22" i="2"/>
  <c r="W21" i="2"/>
  <c r="W20" i="2"/>
  <c r="V22" i="2"/>
  <c r="U22" i="2"/>
  <c r="V21" i="2"/>
  <c r="U21" i="2"/>
  <c r="V20" i="2"/>
  <c r="U20" i="2"/>
  <c r="D13" i="3"/>
  <c r="K4" i="3"/>
  <c r="I3" i="2"/>
  <c r="G34" i="3"/>
  <c r="G33" i="3"/>
  <c r="G32" i="3"/>
  <c r="G13" i="4"/>
  <c r="G14" i="4"/>
  <c r="G17" i="4"/>
  <c r="G16" i="4"/>
  <c r="G15" i="4"/>
  <c r="G12" i="4"/>
  <c r="G11" i="4"/>
  <c r="G10" i="4"/>
  <c r="G9" i="4"/>
  <c r="G8" i="4"/>
  <c r="G7" i="4"/>
  <c r="J2" i="3"/>
  <c r="J3" i="3"/>
  <c r="J4" i="3"/>
  <c r="J5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6" i="3"/>
  <c r="AB9" i="2"/>
  <c r="AB8" i="2"/>
  <c r="AB7" i="2"/>
  <c r="S8" i="2"/>
  <c r="P11" i="2"/>
  <c r="P12" i="2"/>
  <c r="P13" i="2"/>
  <c r="P61" i="2"/>
  <c r="P60" i="2"/>
  <c r="P59" i="2"/>
  <c r="P58" i="2"/>
  <c r="P57" i="2"/>
  <c r="P56" i="2"/>
  <c r="P55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0" i="2"/>
  <c r="P9" i="2"/>
  <c r="P8" i="2"/>
  <c r="P7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5" i="2"/>
  <c r="K56" i="2"/>
  <c r="K57" i="2"/>
  <c r="K58" i="2"/>
  <c r="K59" i="2"/>
  <c r="K60" i="2"/>
  <c r="K61" i="2"/>
  <c r="K8" i="2"/>
  <c r="K9" i="2"/>
  <c r="K10" i="2"/>
  <c r="U14" i="2" s="1"/>
  <c r="K11" i="2"/>
  <c r="K12" i="2"/>
  <c r="K13" i="2"/>
  <c r="U15" i="2" s="1"/>
  <c r="K14" i="2"/>
  <c r="Q11" i="2" s="1"/>
  <c r="K15" i="2"/>
  <c r="Q12" i="2" s="1"/>
  <c r="K16" i="2"/>
  <c r="U16" i="2" s="1"/>
  <c r="K17" i="2"/>
  <c r="K18" i="2"/>
  <c r="K19" i="2"/>
  <c r="Q19" i="2" s="1"/>
  <c r="K7" i="2"/>
  <c r="Q7" i="2" s="1"/>
  <c r="S7" i="2" l="1"/>
  <c r="Q13" i="2"/>
  <c r="U17" i="2"/>
  <c r="U18" i="2" s="1"/>
</calcChain>
</file>

<file path=xl/sharedStrings.xml><?xml version="1.0" encoding="utf-8"?>
<sst xmlns="http://schemas.openxmlformats.org/spreadsheetml/2006/main" count="224" uniqueCount="117">
  <si>
    <t>TRADE BALANCE</t>
  </si>
  <si>
    <t>CÁN CÂN THANH TOÁN QUỐC TẾ</t>
  </si>
  <si>
    <t>Số liệu quý (*) :</t>
  </si>
  <si>
    <t>IV/2020</t>
  </si>
  <si>
    <t>Chú thích :</t>
  </si>
  <si>
    <t>Chú thích tiếng anh :</t>
  </si>
  <si>
    <t>A. Cán cân vãng lai</t>
  </si>
  <si>
    <t xml:space="preserve"> </t>
  </si>
  <si>
    <t>Hàng hóa: Xuất khẩu f.o.b</t>
  </si>
  <si>
    <t>Hàng hóa: Nhập khẩu f.o.b</t>
  </si>
  <si>
    <t>Hàng hóa (ròng)</t>
  </si>
  <si>
    <t>Dịch vụ: Xuất khẩu</t>
  </si>
  <si>
    <t>Dịch vụ: Nhập khẩu</t>
  </si>
  <si>
    <t>Dịch vụ (ròng)</t>
  </si>
  <si>
    <t>Thu nhập đầu tư (Thu nhập sơ cấp): Thu</t>
  </si>
  <si>
    <t>Thu nhập đầu tư (Thu nhập sơ cấp): Chi</t>
  </si>
  <si>
    <t>Thu nhập đầu tư (thu nhập sơ cấp) (ròng)</t>
  </si>
  <si>
    <t>Chuyển giao vãng lai (Thu nhập thứ cấp): Thu</t>
  </si>
  <si>
    <t>Chuyển giao vãng lai (Thu nhập thứ cấp): Chi</t>
  </si>
  <si>
    <t>Chuyển giao vãng lai (thu nhập thứ cấp) (ròng)</t>
  </si>
  <si>
    <t>B. Cán cân vốn</t>
  </si>
  <si>
    <t>Cán cân vốn: Thu</t>
  </si>
  <si>
    <t>Cán cân vốn: Chi</t>
  </si>
  <si>
    <t>Tổng cán cân vãng lai và cán cân vốn</t>
  </si>
  <si>
    <t>C. Cán cân tài chính</t>
  </si>
  <si>
    <t>Đầu tư trực tiếp ra nước ngoài: Tài sản có</t>
  </si>
  <si>
    <t>Đầu tư trực tiếp vào Việt Nam: Tài sản nợ</t>
  </si>
  <si>
    <t>Đầu tư trực tiếp (ròng)</t>
  </si>
  <si>
    <t>Đầu tư gián tiếp ra nước ngoài: Tài sản có</t>
  </si>
  <si>
    <t>Đầu tư gián tiếp vào Việt Nam: Tài sản nợ</t>
  </si>
  <si>
    <t>Đầu tư gián tiếp (ròng)</t>
  </si>
  <si>
    <t>Đầu tư khác: Tài sản có</t>
  </si>
  <si>
    <t>Tiền và tiền gửi</t>
  </si>
  <si>
    <t>Tổ chức tín dụng</t>
  </si>
  <si>
    <t>Dân cư</t>
  </si>
  <si>
    <t>Cho vay, thu hồi nợ nước ngoài</t>
  </si>
  <si>
    <t>Tín dụng thương mại và ứng trước</t>
  </si>
  <si>
    <t>Các khoản phải thu/ phải trả khác</t>
  </si>
  <si>
    <t>Đầu tư khác: Tài sản nợ</t>
  </si>
  <si>
    <t>Vay, trả nợ nước ngoài</t>
  </si>
  <si>
    <t>Ngắn hạn</t>
  </si>
  <si>
    <t>Rút vốn</t>
  </si>
  <si>
    <t>Trả nợ gốc</t>
  </si>
  <si>
    <t>Dài hạn</t>
  </si>
  <si>
    <t>Chính phủ</t>
  </si>
  <si>
    <t>Tư nhân</t>
  </si>
  <si>
    <t>Đầu tư khác (ròng)</t>
  </si>
  <si>
    <t>D. Lỗi và Sai sót</t>
  </si>
  <si>
    <t>E. Cán cân tổng thể</t>
  </si>
  <si>
    <t>F. Dự trữ và các hạng mục liên quan</t>
  </si>
  <si>
    <t>Tài sản dự trữ</t>
  </si>
  <si>
    <t>Tín dụng và vay nợ từ IMF</t>
  </si>
  <si>
    <t>Tài trợ đặc biệt</t>
  </si>
  <si>
    <t>QUÝ IV 2020</t>
  </si>
  <si>
    <t>QUÝ III 2020</t>
  </si>
  <si>
    <t>QUÝ II 2020</t>
  </si>
  <si>
    <t>QUÝ I 2020</t>
  </si>
  <si>
    <t>TỔNG NĂM</t>
  </si>
  <si>
    <t>QUÝ IV 2019</t>
  </si>
  <si>
    <t>QUÝ III 2019</t>
  </si>
  <si>
    <t>Export</t>
  </si>
  <si>
    <t>Import</t>
  </si>
  <si>
    <t>Trade Balance</t>
  </si>
  <si>
    <t>The 1st Quarter</t>
  </si>
  <si>
    <t>The 2nd Quarter</t>
  </si>
  <si>
    <t>The 3rd Quarter</t>
  </si>
  <si>
    <t>The 4th Quarter</t>
  </si>
  <si>
    <t xml:space="preserve">No. </t>
  </si>
  <si>
    <t xml:space="preserve">Industry </t>
  </si>
  <si>
    <t>Total registered investment capital(Mil. US$)</t>
  </si>
  <si>
    <t>Vietnam FDI Attraction (As of Novermber 20,2020)</t>
  </si>
  <si>
    <t xml:space="preserve">Manufacturing, processing </t>
  </si>
  <si>
    <t xml:space="preserve">Real estate activities </t>
  </si>
  <si>
    <t>Production, electricity, gas, steam, and air conditioning supply</t>
  </si>
  <si>
    <t xml:space="preserve">Accommodation and food service activities </t>
  </si>
  <si>
    <t xml:space="preserve">Construction </t>
  </si>
  <si>
    <t>Wholesale and retail trade; repair of motor vehicles and motorcycles</t>
  </si>
  <si>
    <t xml:space="preserve">Transportation and storage </t>
  </si>
  <si>
    <t xml:space="preserve">Mining and quarrying </t>
  </si>
  <si>
    <t xml:space="preserve">Education and training </t>
  </si>
  <si>
    <t xml:space="preserve">Information and communication </t>
  </si>
  <si>
    <t>Top 5 Investors in Vietnam (As of Novermber 20,2020)</t>
  </si>
  <si>
    <t>Country</t>
  </si>
  <si>
    <t xml:space="preserve">Number of new project </t>
  </si>
  <si>
    <t>Number of projects</t>
  </si>
  <si>
    <t>Singapore</t>
  </si>
  <si>
    <t xml:space="preserve">South Korea </t>
  </si>
  <si>
    <t>China</t>
  </si>
  <si>
    <t>Taiwan</t>
  </si>
  <si>
    <t>Japan</t>
  </si>
  <si>
    <t xml:space="preserve">Total of Year </t>
  </si>
  <si>
    <t>NET SERVICES</t>
  </si>
  <si>
    <t>NET INVESTMENT</t>
  </si>
  <si>
    <t>NET TRANSFER</t>
  </si>
  <si>
    <t xml:space="preserve">A. Current Account </t>
  </si>
  <si>
    <t>Net Services</t>
  </si>
  <si>
    <t xml:space="preserve">Net Investment Income </t>
  </si>
  <si>
    <t>Net Transfers</t>
  </si>
  <si>
    <t>B. Capital Account</t>
  </si>
  <si>
    <t xml:space="preserve">Net FDI </t>
  </si>
  <si>
    <t>Portfolio Investment</t>
  </si>
  <si>
    <t xml:space="preserve">Other Investment </t>
  </si>
  <si>
    <t>C. Errors and Omissions</t>
  </si>
  <si>
    <t>D. Official Transactions Account/BoP</t>
  </si>
  <si>
    <t xml:space="preserve">USD million </t>
  </si>
  <si>
    <t xml:space="preserve">BALANCE OF PAYMENT 2020 </t>
  </si>
  <si>
    <t>Total of Year</t>
  </si>
  <si>
    <t>Total Export</t>
  </si>
  <si>
    <t>Total Import</t>
  </si>
  <si>
    <t>NET FDI</t>
  </si>
  <si>
    <r>
      <t>1.1.1.</t>
    </r>
    <r>
      <rPr>
        <sz val="7"/>
        <color theme="1"/>
        <rFont val="Times New Roman"/>
        <family val="1"/>
      </rPr>
      <t xml:space="preserve">         </t>
    </r>
    <r>
      <rPr>
        <sz val="13"/>
        <color theme="1"/>
        <rFont val="Times New Roman"/>
        <family val="1"/>
      </rPr>
      <t xml:space="preserve">Portfolio Investment </t>
    </r>
  </si>
  <si>
    <t>NET PORTFOLIO INVESTMENT</t>
  </si>
  <si>
    <t>NET OTHER INVESTMENT</t>
  </si>
  <si>
    <t xml:space="preserve">ASSETS </t>
  </si>
  <si>
    <t>LIABILITIES</t>
  </si>
  <si>
    <t>NET</t>
  </si>
  <si>
    <t>QUÝ 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</si>
</sst>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3"/>
      <color theme="1"/>
      <name val="Times New Roman"/>
      <family val="1"/>
    </font>
    <font>
      <sz val="7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indexed="64"/>
      </bottom>
      <diagonal/>
    </border>
    <border>
      <left/>
      <right/>
      <top style="hair">
        <color auto="1"/>
      </top>
      <bottom style="thick">
        <color indexed="64"/>
      </bottom>
      <diagonal/>
    </border>
    <border>
      <left/>
      <right style="hair">
        <color auto="1"/>
      </right>
      <top style="hair">
        <color auto="1"/>
      </top>
      <bottom style="thick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Protection="1">
      <protection locked="0"/>
    </xf>
    <xf numFmtId="0" fontId="4" fillId="2" borderId="1" xfId="2" applyFill="1" applyBorder="1" applyProtection="1">
      <protection locked="0"/>
    </xf>
    <xf numFmtId="0" fontId="0" fillId="3" borderId="0" xfId="0" applyFill="1"/>
    <xf numFmtId="2" fontId="0" fillId="0" borderId="0" xfId="1" applyNumberFormat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3" borderId="5" xfId="2" applyFill="1" applyBorder="1" applyProtection="1">
      <protection locked="0"/>
    </xf>
    <xf numFmtId="0" fontId="4" fillId="3" borderId="0" xfId="2" applyFill="1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2" borderId="1" xfId="2" applyFill="1" applyBorder="1" applyAlignment="1" applyProtection="1">
      <alignment horizontal="center" vertical="center"/>
      <protection locked="0"/>
    </xf>
    <xf numFmtId="0" fontId="0" fillId="7" borderId="6" xfId="0" applyFill="1" applyBorder="1"/>
    <xf numFmtId="0" fontId="3" fillId="7" borderId="6" xfId="0" applyFont="1" applyFill="1" applyBorder="1" applyAlignment="1">
      <alignment vertical="center"/>
    </xf>
    <xf numFmtId="0" fontId="0" fillId="7" borderId="6" xfId="0" applyFill="1" applyBorder="1" applyProtection="1">
      <protection locked="0"/>
    </xf>
    <xf numFmtId="0" fontId="4" fillId="7" borderId="6" xfId="2" applyFill="1" applyBorder="1" applyProtection="1">
      <protection locked="0"/>
    </xf>
    <xf numFmtId="0" fontId="0" fillId="0" borderId="0" xfId="0"/>
    <xf numFmtId="0" fontId="5" fillId="8" borderId="1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9" borderId="0" xfId="0" applyFill="1"/>
    <xf numFmtId="0" fontId="3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4" fillId="9" borderId="1" xfId="2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 indent="11"/>
    </xf>
    <xf numFmtId="0" fontId="3" fillId="10" borderId="0" xfId="0" applyFont="1" applyFill="1" applyAlignment="1">
      <alignment vertical="center"/>
    </xf>
    <xf numFmtId="0" fontId="0" fillId="10" borderId="0" xfId="0" applyFill="1"/>
    <xf numFmtId="0" fontId="9" fillId="11" borderId="0" xfId="0" applyFont="1" applyFill="1" applyAlignment="1">
      <alignment vertical="center"/>
    </xf>
    <xf numFmtId="0" fontId="0" fillId="11" borderId="0" xfId="0" applyFill="1"/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43" fontId="4" fillId="7" borderId="6" xfId="3" applyFont="1" applyFill="1" applyBorder="1" applyAlignment="1" applyProtection="1">
      <alignment horizontal="center"/>
      <protection locked="0"/>
    </xf>
    <xf numFmtId="43" fontId="0" fillId="7" borderId="6" xfId="3" applyFont="1" applyFill="1" applyBorder="1" applyAlignment="1" applyProtection="1">
      <alignment horizontal="center"/>
      <protection locked="0"/>
    </xf>
    <xf numFmtId="43" fontId="0" fillId="7" borderId="6" xfId="3" applyFont="1" applyFill="1" applyBorder="1" applyAlignment="1">
      <alignment horizontal="center"/>
    </xf>
    <xf numFmtId="43" fontId="0" fillId="6" borderId="3" xfId="3" applyFont="1" applyFill="1" applyBorder="1" applyAlignment="1">
      <alignment horizontal="center" vertical="center"/>
    </xf>
    <xf numFmtId="43" fontId="0" fillId="6" borderId="4" xfId="3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65" fontId="0" fillId="6" borderId="1" xfId="3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5" fontId="0" fillId="2" borderId="1" xfId="3" applyNumberFormat="1" applyFont="1" applyFill="1" applyBorder="1" applyProtection="1">
      <protection locked="0"/>
    </xf>
    <xf numFmtId="165" fontId="4" fillId="2" borderId="1" xfId="3" applyNumberFormat="1" applyFont="1" applyFill="1" applyBorder="1" applyProtection="1">
      <protection locked="0"/>
    </xf>
    <xf numFmtId="165" fontId="0" fillId="3" borderId="1" xfId="3" applyNumberFormat="1" applyFont="1" applyFill="1" applyBorder="1" applyProtection="1">
      <protection locked="0"/>
    </xf>
    <xf numFmtId="165" fontId="4" fillId="3" borderId="1" xfId="3" applyNumberFormat="1" applyFont="1" applyFill="1" applyBorder="1" applyProtection="1">
      <protection locked="0"/>
    </xf>
    <xf numFmtId="165" fontId="0" fillId="10" borderId="1" xfId="3" applyNumberFormat="1" applyFont="1" applyFill="1" applyBorder="1" applyProtection="1">
      <protection locked="0"/>
    </xf>
    <xf numFmtId="165" fontId="4" fillId="10" borderId="1" xfId="3" applyNumberFormat="1" applyFont="1" applyFill="1" applyBorder="1" applyProtection="1">
      <protection locked="0"/>
    </xf>
    <xf numFmtId="165" fontId="0" fillId="9" borderId="1" xfId="3" applyNumberFormat="1" applyFont="1" applyFill="1" applyBorder="1" applyProtection="1">
      <protection locked="0"/>
    </xf>
    <xf numFmtId="165" fontId="4" fillId="9" borderId="1" xfId="3" applyNumberFormat="1" applyFont="1" applyFill="1" applyBorder="1" applyProtection="1">
      <protection locked="0"/>
    </xf>
    <xf numFmtId="165" fontId="0" fillId="11" borderId="1" xfId="3" applyNumberFormat="1" applyFont="1" applyFill="1" applyBorder="1" applyProtection="1">
      <protection locked="0"/>
    </xf>
    <xf numFmtId="165" fontId="4" fillId="11" borderId="1" xfId="3" applyNumberFormat="1" applyFont="1" applyFill="1" applyBorder="1" applyProtection="1">
      <protection locked="0"/>
    </xf>
    <xf numFmtId="165" fontId="0" fillId="0" borderId="0" xfId="3" applyNumberFormat="1" applyFont="1"/>
    <xf numFmtId="165" fontId="0" fillId="3" borderId="0" xfId="3" applyNumberFormat="1" applyFont="1" applyFill="1"/>
    <xf numFmtId="165" fontId="0" fillId="10" borderId="0" xfId="3" applyNumberFormat="1" applyFont="1" applyFill="1"/>
    <xf numFmtId="165" fontId="0" fillId="9" borderId="0" xfId="3" applyNumberFormat="1" applyFont="1" applyFill="1"/>
    <xf numFmtId="165" fontId="7" fillId="0" borderId="0" xfId="3" applyNumberFormat="1" applyFont="1"/>
    <xf numFmtId="165" fontId="7" fillId="3" borderId="0" xfId="3" applyNumberFormat="1" applyFont="1" applyFill="1"/>
    <xf numFmtId="165" fontId="0" fillId="11" borderId="0" xfId="3" applyNumberFormat="1" applyFont="1" applyFill="1"/>
  </cellXfs>
  <cellStyles count="4">
    <cellStyle name="Comma" xfId="3" builtinId="3"/>
    <cellStyle name="Normal" xfId="0" builtinId="0"/>
    <cellStyle name="Normal 2" xfId="2" xr:uid="{AB0CEA0B-19F3-4AFA-B529-F82315056DEB}"/>
    <cellStyle name="Percent" xfId="1" builtinId="5"/>
  </cellStyles>
  <dxfs count="0"/>
  <tableStyles count="0" defaultTableStyle="TableStyleMedium2" defaultPivotStyle="PivotStyleLight16"/>
  <colors>
    <mruColors>
      <color rgb="FFEE83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</a:t>
            </a:r>
            <a:r>
              <a:rPr lang="en-US" baseline="0"/>
              <a:t> Balance 2016-2020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Balance'!$B$2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'Trade Balance'!$A$3:$A$7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'Trade Balance'!$B$3:$B$7</c:f>
              <c:numCache>
                <c:formatCode>_(* #,##0_);_(* \(#,##0\);_(* "-"??_);_(@_)</c:formatCode>
                <c:ptCount val="5"/>
                <c:pt idx="0">
                  <c:v>176581</c:v>
                </c:pt>
                <c:pt idx="1">
                  <c:v>215119</c:v>
                </c:pt>
                <c:pt idx="2">
                  <c:v>243697</c:v>
                </c:pt>
                <c:pt idx="3">
                  <c:v>264267</c:v>
                </c:pt>
                <c:pt idx="4">
                  <c:v>282655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D-4A0C-8E3E-73A6F1404F1B}"/>
            </c:ext>
          </c:extLst>
        </c:ser>
        <c:ser>
          <c:idx val="1"/>
          <c:order val="1"/>
          <c:tx>
            <c:strRef>
              <c:f>'Trade Balance'!$C$2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'Trade Balance'!$A$3:$A$7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'Trade Balance'!$C$3:$C$7</c:f>
              <c:numCache>
                <c:formatCode>_(* #,##0_);_(* \(#,##0\);_(* "-"??_);_(@_)</c:formatCode>
                <c:ptCount val="5"/>
                <c:pt idx="0">
                  <c:v>174978</c:v>
                </c:pt>
                <c:pt idx="1">
                  <c:v>213215</c:v>
                </c:pt>
                <c:pt idx="2">
                  <c:v>237242</c:v>
                </c:pt>
                <c:pt idx="3">
                  <c:v>253697</c:v>
                </c:pt>
                <c:pt idx="4">
                  <c:v>262701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D-4A0C-8E3E-73A6F140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942623"/>
        <c:axId val="1756948031"/>
      </c:barChart>
      <c:lineChart>
        <c:grouping val="standard"/>
        <c:varyColors val="0"/>
        <c:ser>
          <c:idx val="2"/>
          <c:order val="2"/>
          <c:tx>
            <c:strRef>
              <c:f>'Trade Balance'!$D$2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'Trade Balance'!$A$3:$A$7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'Trade Balance'!$D$3:$D$7</c:f>
              <c:numCache>
                <c:formatCode>_(* #,##0_);_(* \(#,##0\);_(* "-"??_);_(@_)</c:formatCode>
                <c:ptCount val="5"/>
                <c:pt idx="0">
                  <c:v>1603</c:v>
                </c:pt>
                <c:pt idx="1">
                  <c:v>1904</c:v>
                </c:pt>
                <c:pt idx="2">
                  <c:v>6455</c:v>
                </c:pt>
                <c:pt idx="3">
                  <c:v>10570</c:v>
                </c:pt>
                <c:pt idx="4">
                  <c:v>19954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D-4A0C-8E3E-73A6F140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45695"/>
        <c:axId val="1436547359"/>
      </c:lineChart>
      <c:catAx>
        <c:axId val="17569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48031"/>
        <c:crosses val="autoZero"/>
        <c:auto val="1"/>
        <c:lblAlgn val="ctr"/>
        <c:lblOffset val="100"/>
        <c:noMultiLvlLbl val="0"/>
      </c:catAx>
      <c:valAx>
        <c:axId val="17569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42623"/>
        <c:crosses val="autoZero"/>
        <c:crossBetween val="between"/>
      </c:valAx>
      <c:valAx>
        <c:axId val="143654735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45695"/>
        <c:crosses val="max"/>
        <c:crossBetween val="between"/>
      </c:valAx>
      <c:catAx>
        <c:axId val="143654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6547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Components in Vietnam Current Account Balance 2020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Unit: million</a:t>
            </a:r>
            <a:r>
              <a:rPr lang="en-US" b="0" baseline="0">
                <a:solidFill>
                  <a:schemeClr val="tx1"/>
                </a:solidFill>
              </a:rPr>
              <a:t> USD</a:t>
            </a:r>
            <a:endParaRPr lang="en-US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951756507008293"/>
          <c:y val="1.5466490894432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85397833205244E-2"/>
          <c:y val="9.8628854191309831E-2"/>
          <c:w val="0.92480678379350745"/>
          <c:h val="0.8153371536136120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'BoP 2020 2021'!$T$14:$T$17</c:f>
              <c:strCache>
                <c:ptCount val="4"/>
                <c:pt idx="0">
                  <c:v>TRADE BALANCE</c:v>
                </c:pt>
                <c:pt idx="1">
                  <c:v>NET SERVICES</c:v>
                </c:pt>
                <c:pt idx="2">
                  <c:v>NET INVESTMENT</c:v>
                </c:pt>
                <c:pt idx="3">
                  <c:v>NET TRANSFER</c:v>
                </c:pt>
              </c:strCache>
            </c:strRef>
          </c:cat>
          <c:val>
            <c:numRef>
              <c:f>'BoP 2020 2021'!$U$14:$U$17</c:f>
              <c:numCache>
                <c:formatCode>General</c:formatCode>
                <c:ptCount val="4"/>
                <c:pt idx="0">
                  <c:v>30615</c:v>
                </c:pt>
                <c:pt idx="1">
                  <c:v>-10287</c:v>
                </c:pt>
                <c:pt idx="2">
                  <c:v>-14817</c:v>
                </c:pt>
                <c:pt idx="3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1-45DA-94D6-89BE9ED71E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1394767"/>
        <c:axId val="921397263"/>
      </c:barChart>
      <c:catAx>
        <c:axId val="92139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7263"/>
        <c:crosses val="autoZero"/>
        <c:auto val="1"/>
        <c:lblAlgn val="ctr"/>
        <c:lblOffset val="100"/>
        <c:noMultiLvlLbl val="0"/>
      </c:catAx>
      <c:valAx>
        <c:axId val="9213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9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j-ea"/>
                <a:cs typeface="+mj-cs"/>
              </a:defRPr>
            </a:pPr>
            <a:r>
              <a:rPr lang="en-US" sz="1400" b="1">
                <a:solidFill>
                  <a:schemeClr val="tx1"/>
                </a:solidFill>
                <a:latin typeface="+mn-lt"/>
              </a:rPr>
              <a:t>Vietnam Current</a:t>
            </a:r>
            <a:r>
              <a:rPr lang="en-US" sz="1400" b="1" baseline="0">
                <a:solidFill>
                  <a:schemeClr val="tx1"/>
                </a:solidFill>
                <a:latin typeface="+mn-lt"/>
              </a:rPr>
              <a:t> Account Balance in 4 quarters of 2020</a:t>
            </a:r>
          </a:p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r>
              <a:rPr lang="en-US" sz="1400" b="0" baseline="0">
                <a:solidFill>
                  <a:schemeClr val="tx1"/>
                </a:solidFill>
                <a:latin typeface="+mn-lt"/>
              </a:rPr>
              <a:t>Unit: million USD </a:t>
            </a:r>
            <a:endParaRPr lang="en-US" sz="1400" b="0">
              <a:solidFill>
                <a:schemeClr val="tx1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tx1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03926584972903"/>
          <c:y val="0.13501578160125699"/>
          <c:w val="0.76912585477577466"/>
          <c:h val="0.792813301581430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'BoP 2020 2021'!$G$6:$J$6</c:f>
              <c:strCache>
                <c:ptCount val="4"/>
                <c:pt idx="0">
                  <c:v>The 4th Quarter</c:v>
                </c:pt>
                <c:pt idx="1">
                  <c:v>The 3rd Quarter</c:v>
                </c:pt>
                <c:pt idx="2">
                  <c:v>The 2nd Quarter</c:v>
                </c:pt>
                <c:pt idx="3">
                  <c:v>The 1st Quarter</c:v>
                </c:pt>
              </c:strCache>
            </c:strRef>
          </c:cat>
          <c:val>
            <c:numRef>
              <c:f>'BoP 2020 2021'!$G$7:$J$7</c:f>
              <c:numCache>
                <c:formatCode>_(* #,##0_);_(* \(#,##0\);_(* "-"??_);_(@_)</c:formatCode>
                <c:ptCount val="4"/>
                <c:pt idx="0">
                  <c:v>2160</c:v>
                </c:pt>
                <c:pt idx="1">
                  <c:v>8784</c:v>
                </c:pt>
                <c:pt idx="2">
                  <c:v>-175</c:v>
                </c:pt>
                <c:pt idx="3">
                  <c:v>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8-4E1C-8AD9-8354F5DA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500895471"/>
        <c:axId val="1500911279"/>
      </c:barChart>
      <c:valAx>
        <c:axId val="150091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95471"/>
        <c:crosses val="autoZero"/>
        <c:crossBetween val="between"/>
      </c:valAx>
      <c:catAx>
        <c:axId val="1500895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0091127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effectLst/>
              </a:rPr>
              <a:t>Components in Vietnam Capital Account Balance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58781021596399E-2"/>
          <c:y val="0.16556173256119741"/>
          <c:w val="0.91409100760706208"/>
          <c:h val="0.72835667843437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'BoP 2020 2021'!$U$19</c:f>
              <c:strCache>
                <c:ptCount val="1"/>
                <c:pt idx="0">
                  <c:v>ASSETS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'BoP 2020 2021'!$T$20:$T$22</c:f>
              <c:strCache>
                <c:ptCount val="3"/>
                <c:pt idx="0">
                  <c:v>NET FDI</c:v>
                </c:pt>
                <c:pt idx="1">
                  <c:v>NET PORTFOLIO INVESTMENT</c:v>
                </c:pt>
                <c:pt idx="2">
                  <c:v>NET OTHER INVESTMENT</c:v>
                </c:pt>
              </c:strCache>
            </c:strRef>
          </c:cat>
          <c:val>
            <c:numRef>
              <c:f>'BoP 2020 2021'!$U$20:$U$22</c:f>
              <c:numCache>
                <c:formatCode>General</c:formatCode>
                <c:ptCount val="3"/>
                <c:pt idx="0">
                  <c:v>-380</c:v>
                </c:pt>
                <c:pt idx="1">
                  <c:v>4</c:v>
                </c:pt>
                <c:pt idx="2">
                  <c:v>-8436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F-47D9-96E6-ADBF325C1061}"/>
            </c:ext>
          </c:extLst>
        </c:ser>
        <c:ser>
          <c:idx val="1"/>
          <c:order val="1"/>
          <c:tx>
            <c:strRef>
              <c:f>'BoP 2020 2021'!$V$19</c:f>
              <c:strCache>
                <c:ptCount val="1"/>
                <c:pt idx="0">
                  <c:v>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'BoP 2020 2021'!$T$20:$T$22</c:f>
              <c:strCache>
                <c:ptCount val="3"/>
                <c:pt idx="0">
                  <c:v>NET FDI</c:v>
                </c:pt>
                <c:pt idx="1">
                  <c:v>NET PORTFOLIO INVESTMENT</c:v>
                </c:pt>
                <c:pt idx="2">
                  <c:v>NET OTHER INVESTMENT</c:v>
                </c:pt>
              </c:strCache>
            </c:strRef>
          </c:cat>
          <c:val>
            <c:numRef>
              <c:f>'BoP 2020 2021'!$V$20:$V$22</c:f>
              <c:numCache>
                <c:formatCode>General</c:formatCode>
                <c:ptCount val="3"/>
                <c:pt idx="0">
                  <c:v>15800</c:v>
                </c:pt>
                <c:pt idx="1">
                  <c:v>-1260</c:v>
                </c:pt>
                <c:pt idx="2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F-47D9-96E6-ADBF325C1061}"/>
            </c:ext>
          </c:extLst>
        </c:ser>
        <c:ser>
          <c:idx val="2"/>
          <c:order val="2"/>
          <c:tx>
            <c:strRef>
              <c:f>'BoP 2020 2021'!$W$19</c:f>
              <c:strCache>
                <c:ptCount val="1"/>
                <c:pt idx="0">
                  <c:v>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'BoP 2020 2021'!$T$20:$T$22</c:f>
              <c:strCache>
                <c:ptCount val="3"/>
                <c:pt idx="0">
                  <c:v>NET FDI</c:v>
                </c:pt>
                <c:pt idx="1">
                  <c:v>NET PORTFOLIO INVESTMENT</c:v>
                </c:pt>
                <c:pt idx="2">
                  <c:v>NET OTHER INVESTMENT</c:v>
                </c:pt>
              </c:strCache>
            </c:strRef>
          </c:cat>
          <c:val>
            <c:numRef>
              <c:f>'BoP 2020 2021'!$W$20:$W$22</c:f>
              <c:numCache>
                <c:formatCode>General</c:formatCode>
                <c:ptCount val="3"/>
                <c:pt idx="0">
                  <c:v>15420</c:v>
                </c:pt>
                <c:pt idx="1">
                  <c:v>-1256</c:v>
                </c:pt>
                <c:pt idx="2">
                  <c:v>-5681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F-47D9-96E6-ADBF325C1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39344"/>
        <c:axId val="1663337264"/>
      </c:barChart>
      <c:catAx>
        <c:axId val="1663339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3337264"/>
        <c:crosses val="autoZero"/>
        <c:auto val="1"/>
        <c:lblAlgn val="ctr"/>
        <c:lblOffset val="100"/>
        <c:noMultiLvlLbl val="0"/>
      </c:catAx>
      <c:valAx>
        <c:axId val="1663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Trade Balance of</a:t>
            </a:r>
            <a:r>
              <a:rPr lang="en-US" sz="1100" b="1" baseline="0">
                <a:solidFill>
                  <a:schemeClr val="tx1"/>
                </a:solidFill>
              </a:rPr>
              <a:t> Vietnam in</a:t>
            </a:r>
            <a:r>
              <a:rPr lang="en-US" sz="1100" b="1">
                <a:solidFill>
                  <a:schemeClr val="tx1"/>
                </a:solidFill>
              </a:rPr>
              <a:t> 2020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en-US" sz="1100" b="0">
                <a:solidFill>
                  <a:schemeClr val="tx1"/>
                </a:solidFill>
              </a:rPr>
              <a:t>Unit: million</a:t>
            </a:r>
            <a:r>
              <a:rPr lang="en-US" sz="1100" b="0" baseline="0">
                <a:solidFill>
                  <a:schemeClr val="tx1"/>
                </a:solidFill>
              </a:rPr>
              <a:t> USD</a:t>
            </a:r>
            <a:r>
              <a:rPr lang="en-US" sz="1100" b="1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 Balance 2020'!$B$32</c:f>
              <c:strCache>
                <c:ptCount val="1"/>
                <c:pt idx="0">
                  <c:v>Total Export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'Trade Balance 2020'!$C$31:$G$31</c:f>
              <c:strCache>
                <c:ptCount val="5"/>
                <c:pt idx="0">
                  <c:v>The 4th Quarter</c:v>
                </c:pt>
                <c:pt idx="1">
                  <c:v>The 3rd Quarter</c:v>
                </c:pt>
                <c:pt idx="2">
                  <c:v>The 2nd Quarter</c:v>
                </c:pt>
                <c:pt idx="3">
                  <c:v>The 1st Quarter</c:v>
                </c:pt>
                <c:pt idx="4">
                  <c:v>Total of Year </c:v>
                </c:pt>
              </c:strCache>
            </c:strRef>
          </c:cat>
          <c:val>
            <c:numRef>
              <c:f>'Trade Balance 2020'!$C$32:$G$32</c:f>
              <c:numCache>
                <c:formatCode>General</c:formatCode>
                <c:ptCount val="5"/>
                <c:pt idx="0">
                  <c:v>80051</c:v>
                </c:pt>
                <c:pt idx="1">
                  <c:v>79813</c:v>
                </c:pt>
                <c:pt idx="2">
                  <c:v>59367</c:v>
                </c:pt>
                <c:pt idx="3">
                  <c:v>63398</c:v>
                </c:pt>
                <c:pt idx="4">
                  <c:v>282629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CBF-83D0-1210D844FD76}"/>
            </c:ext>
          </c:extLst>
        </c:ser>
        <c:ser>
          <c:idx val="1"/>
          <c:order val="1"/>
          <c:tx>
            <c:strRef>
              <c:f>'Trade Balance 2020'!$B$33</c:f>
              <c:strCache>
                <c:ptCount val="1"/>
                <c:pt idx="0">
                  <c:v>Total Import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'Trade Balance 2020'!$C$31:$G$31</c:f>
              <c:strCache>
                <c:ptCount val="5"/>
                <c:pt idx="0">
                  <c:v>The 4th Quarter</c:v>
                </c:pt>
                <c:pt idx="1">
                  <c:v>The 3rd Quarter</c:v>
                </c:pt>
                <c:pt idx="2">
                  <c:v>The 2nd Quarter</c:v>
                </c:pt>
                <c:pt idx="3">
                  <c:v>The 1st Quarter</c:v>
                </c:pt>
                <c:pt idx="4">
                  <c:v>Total of Year </c:v>
                </c:pt>
              </c:strCache>
            </c:strRef>
          </c:cat>
          <c:val>
            <c:numRef>
              <c:f>'Trade Balance 2020'!$C$33:$G$33</c:f>
              <c:numCache>
                <c:formatCode>General</c:formatCode>
                <c:ptCount val="5"/>
                <c:pt idx="0">
                  <c:v>73661</c:v>
                </c:pt>
                <c:pt idx="1">
                  <c:v>66152</c:v>
                </c:pt>
                <c:pt idx="2">
                  <c:v>55058</c:v>
                </c:pt>
                <c:pt idx="3">
                  <c:v>57143</c:v>
                </c:pt>
                <c:pt idx="4">
                  <c:v>252014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CBF-83D0-1210D844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127952"/>
        <c:axId val="1660133776"/>
      </c:barChart>
      <c:lineChart>
        <c:grouping val="standard"/>
        <c:varyColors val="0"/>
        <c:ser>
          <c:idx val="2"/>
          <c:order val="2"/>
          <c:tx>
            <c:strRef>
              <c:f>'Trade Balance 2020'!$B$34</c:f>
              <c:strCache>
                <c:ptCount val="1"/>
                <c:pt idx="0">
                  <c:v>Trade Balance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'Trade Balance 2020'!$C$31:$G$31</c:f>
              <c:strCache>
                <c:ptCount val="5"/>
                <c:pt idx="0">
                  <c:v>The 4th Quarter</c:v>
                </c:pt>
                <c:pt idx="1">
                  <c:v>The 3rd Quarter</c:v>
                </c:pt>
                <c:pt idx="2">
                  <c:v>The 2nd Quarter</c:v>
                </c:pt>
                <c:pt idx="3">
                  <c:v>The 1st Quarter</c:v>
                </c:pt>
                <c:pt idx="4">
                  <c:v>Total of Year </c:v>
                </c:pt>
              </c:strCache>
            </c:strRef>
          </c:cat>
          <c:val>
            <c:numRef>
              <c:f>'Trade Balance 2020'!$C$34:$G$34</c:f>
              <c:numCache>
                <c:formatCode>General</c:formatCode>
                <c:ptCount val="5"/>
                <c:pt idx="0">
                  <c:v>6390</c:v>
                </c:pt>
                <c:pt idx="1">
                  <c:v>13661</c:v>
                </c:pt>
                <c:pt idx="2">
                  <c:v>4309</c:v>
                </c:pt>
                <c:pt idx="3">
                  <c:v>6255</c:v>
                </c:pt>
                <c:pt idx="4">
                  <c:v>30615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C-4CBF-83D0-1210D844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338624"/>
        <c:axId val="1998338208"/>
      </c:lineChart>
      <c:catAx>
        <c:axId val="16601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33776"/>
        <c:crosses val="autoZero"/>
        <c:auto val="1"/>
        <c:lblAlgn val="ctr"/>
        <c:lblOffset val="100"/>
        <c:noMultiLvlLbl val="0"/>
      </c:catAx>
      <c:valAx>
        <c:axId val="1660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27952"/>
        <c:crosses val="autoZero"/>
        <c:crossBetween val="between"/>
      </c:valAx>
      <c:valAx>
        <c:axId val="199833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8624"/>
        <c:crosses val="max"/>
        <c:crossBetween val="between"/>
      </c:valAx>
      <c:catAx>
        <c:axId val="19983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33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523704</xdr:colOff>
      <xdr:row>0</xdr:row>
      <xdr:rowOff>98368</xdr:rowOff>
    </xdr:from>
    <xdr:to>
      <xdr:col>12</xdr:col>
      <xdr:colOff>432954</xdr:colOff>
      <xdr:row>16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8338-4E49-466A-B852-4714F3E5B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431934</xdr:colOff>
      <xdr:row>17</xdr:row>
      <xdr:rowOff>90441</xdr:rowOff>
    </xdr:from>
    <xdr:to>
      <xdr:col>12</xdr:col>
      <xdr:colOff>424294</xdr:colOff>
      <xdr:row>33</xdr:row>
      <xdr:rowOff>48991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5C9F5-2689-4B02-9F32-FAEF1B2B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5070" y="3181737"/>
          <a:ext cx="5187815" cy="3413527"/>
        </a:xfrm>
        <a:prstGeom prst="rect">
          <a:avLst/>
        </a:prstGeom>
      </xdr:spPr>
    </xdr:pic>
    <xdr:clientData/>
  </xdr:twoCellAnchor>
  <xdr:twoCellAnchor editAs="oneCell">
    <xdr:from>
      <xdr:col>4</xdr:col>
      <xdr:colOff>281743</xdr:colOff>
      <xdr:row>33</xdr:row>
      <xdr:rowOff>125777</xdr:rowOff>
    </xdr:from>
    <xdr:to>
      <xdr:col>12</xdr:col>
      <xdr:colOff>644156</xdr:colOff>
      <xdr:row>40</xdr:row>
      <xdr:rowOff>142265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D07FF6-30BB-4561-909D-8F2AE02CE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4879" y="6672050"/>
          <a:ext cx="5557868" cy="225053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121889</xdr:colOff>
      <xdr:row>65</xdr:row>
      <xdr:rowOff>110872</xdr:rowOff>
    </xdr:from>
    <xdr:to>
      <xdr:col>11</xdr:col>
      <xdr:colOff>10504</xdr:colOff>
      <xdr:row>92</xdr:row>
      <xdr:rowOff>110230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43707-D8BC-43C4-A6A6-48B31EB70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73728</xdr:colOff>
      <xdr:row>65</xdr:row>
      <xdr:rowOff>90444</xdr:rowOff>
    </xdr:from>
    <xdr:to>
      <xdr:col>34</xdr:col>
      <xdr:colOff>175027</xdr:colOff>
      <xdr:row>87</xdr:row>
      <xdr:rowOff>147025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69260-677C-4F94-A72D-6EA76960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301934</xdr:colOff>
      <xdr:row>65</xdr:row>
      <xdr:rowOff>139929</xdr:rowOff>
    </xdr:from>
    <xdr:to>
      <xdr:col>21</xdr:col>
      <xdr:colOff>423314</xdr:colOff>
      <xdr:row>88</xdr:row>
      <xdr:rowOff>108610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47CCEF-E47A-4A2A-80FC-A198FC8C3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0.02429</cdr:x>
      <cdr:y>0.18652</cdr:y>
    </cdr:from>
    <cdr:to>
      <cdr:x>0.19737</cdr:x>
      <cdr:y>0.26546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4EF2CA-5A66-4C0D-B2FC-4E9DE1D89A6C}"/>
            </a:ext>
          </a:extLst>
        </cdr:cNvPr>
        <cdr:cNvSpPr txBox="1"/>
      </cdr:nvSpPr>
      <cdr:spPr>
        <a:xfrm xmlns:a="http://schemas.openxmlformats.org/drawingml/2006/main">
          <a:off x="179933" y="741340"/>
          <a:ext cx="1281953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 1st</a:t>
          </a:r>
          <a:r>
            <a:rPr lang="en-US" sz="1100" baseline="0"/>
            <a:t>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0.0238</cdr:x>
      <cdr:y>0.3872</cdr:y>
    </cdr:from>
    <cdr:to>
      <cdr:x>0.19688</cdr:x>
      <cdr:y>0.46614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4F20D4C-182E-4B29-BCBF-C9D2A3F45A47}"/>
            </a:ext>
          </a:extLst>
        </cdr:cNvPr>
        <cdr:cNvSpPr txBox="1"/>
      </cdr:nvSpPr>
      <cdr:spPr>
        <a:xfrm xmlns:a="http://schemas.openxmlformats.org/drawingml/2006/main">
          <a:off x="176306" y="1538941"/>
          <a:ext cx="1281953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The 2nd</a:t>
          </a:r>
          <a:r>
            <a:rPr lang="en-US" sz="1100" baseline="0"/>
            <a:t>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0.02501</cdr:x>
      <cdr:y>0.59019</cdr:y>
    </cdr:from>
    <cdr:to>
      <cdr:x>0.19809</cdr:x>
      <cdr:y>0.66914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75E21C8-B97A-4E64-8BD8-46BD140A1558}"/>
            </a:ext>
          </a:extLst>
        </cdr:cNvPr>
        <cdr:cNvSpPr txBox="1"/>
      </cdr:nvSpPr>
      <cdr:spPr>
        <a:xfrm xmlns:a="http://schemas.openxmlformats.org/drawingml/2006/main">
          <a:off x="185270" y="2345765"/>
          <a:ext cx="1281953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The 3rd</a:t>
          </a:r>
          <a:r>
            <a:rPr lang="en-US" sz="1100" baseline="0"/>
            <a:t>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0.02501</cdr:x>
      <cdr:y>0.80672</cdr:y>
    </cdr:from>
    <cdr:to>
      <cdr:x>0.19809</cdr:x>
      <cdr:y>0.88567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378FE7-B50D-42EF-A9A7-3BAA3DDB14AA}"/>
            </a:ext>
          </a:extLst>
        </cdr:cNvPr>
        <cdr:cNvSpPr txBox="1"/>
      </cdr:nvSpPr>
      <cdr:spPr>
        <a:xfrm xmlns:a="http://schemas.openxmlformats.org/drawingml/2006/main">
          <a:off x="185270" y="3206377"/>
          <a:ext cx="1281953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The 4th</a:t>
          </a:r>
          <a:r>
            <a:rPr lang="en-US" sz="1100" baseline="0"/>
            <a:t> Quarter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0.42445</cdr:x>
      <cdr:y>0.55733</cdr:y>
    </cdr:from>
    <cdr:to>
      <cdr:x>0.53297</cdr:x>
      <cdr:y>0.60533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9AC789-A2C9-42B9-8D52-9CE436A1A169}"/>
            </a:ext>
          </a:extLst>
        </cdr:cNvPr>
        <cdr:cNvSpPr txBox="1"/>
      </cdr:nvSpPr>
      <cdr:spPr>
        <a:xfrm xmlns:a="http://schemas.openxmlformats.org/drawingml/2006/main">
          <a:off x="3225453" y="2181617"/>
          <a:ext cx="824630" cy="187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0.41071</cdr:x>
      <cdr:y>0.528</cdr:y>
    </cdr:from>
    <cdr:to>
      <cdr:x>0.69506</cdr:x>
      <cdr:y>0.66133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E0D1B87-7249-4B91-B1D7-4874444350B2}"/>
            </a:ext>
          </a:extLst>
        </cdr:cNvPr>
        <cdr:cNvSpPr txBox="1"/>
      </cdr:nvSpPr>
      <cdr:spPr>
        <a:xfrm xmlns:a="http://schemas.openxmlformats.org/drawingml/2006/main">
          <a:off x="3121070" y="2066795"/>
          <a:ext cx="2160740" cy="521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NET PORTFOLIO INVESTMENT</a:t>
          </a:r>
        </a:p>
      </cdr:txBody>
    </cdr:sp>
  </cdr:relSizeAnchor>
  <cdr:relSizeAnchor xmlns:cdr="http://schemas.openxmlformats.org/drawingml/2006/chartDrawing">
    <cdr:from>
      <cdr:x>0.18388</cdr:x>
      <cdr:y>0.65831</cdr:y>
    </cdr:from>
    <cdr:to>
      <cdr:x>0.46822</cdr:x>
      <cdr:y>0.79165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172602C-8453-472A-89E8-5143E7D9F49E}"/>
            </a:ext>
          </a:extLst>
        </cdr:cNvPr>
        <cdr:cNvSpPr txBox="1"/>
      </cdr:nvSpPr>
      <cdr:spPr>
        <a:xfrm xmlns:a="http://schemas.openxmlformats.org/drawingml/2006/main">
          <a:off x="1397347" y="2576884"/>
          <a:ext cx="2160740" cy="521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NET FDI</a:t>
          </a:r>
        </a:p>
      </cdr:txBody>
    </cdr:sp>
  </cdr:relSizeAnchor>
  <cdr:relSizeAnchor xmlns:cdr="http://schemas.openxmlformats.org/drawingml/2006/chartDrawing">
    <cdr:from>
      <cdr:x>0.71566</cdr:x>
      <cdr:y>0.49031</cdr:y>
    </cdr:from>
    <cdr:to>
      <cdr:x>1</cdr:x>
      <cdr:y>0.62364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72602C-8453-472A-89E8-5143E7D9F49E}"/>
            </a:ext>
          </a:extLst>
        </cdr:cNvPr>
        <cdr:cNvSpPr txBox="1"/>
      </cdr:nvSpPr>
      <cdr:spPr>
        <a:xfrm xmlns:a="http://schemas.openxmlformats.org/drawingml/2006/main">
          <a:off x="5438383" y="1919266"/>
          <a:ext cx="2160740" cy="521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NET OTHER</a:t>
          </a:r>
          <a:r>
            <a:rPr lang="en-US" sz="1100" baseline="0"/>
            <a:t> INVESTMENT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218802</xdr:colOff>
      <xdr:row>15</xdr:row>
      <xdr:rowOff>164375</xdr:rowOff>
    </xdr:from>
    <xdr:to>
      <xdr:col>13</xdr:col>
      <xdr:colOff>1312817</xdr:colOff>
      <xdr:row>33</xdr:row>
      <xdr:rowOff>145324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EEAD9-E374-424D-A678-A758BDBA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5621-4A14-4FAF-ADFC-52432490C8E0}">
  <dimension ref="A1:N21"/>
  <sheetViews>
    <sheetView topLeftCell="A4" zoomScaleNormal="100" workbookViewId="0">
      <selection activeCell="J5" sqref="J5:N17"/>
    </sheetView>
  </sheetViews>
  <sheetFormatPr defaultColWidth="8.86328125" defaultRowHeight="14.25" x14ac:dyDescent="0.45"/>
  <cols>
    <col min="1" max="1" width="17.9296875" style="10" bestFit="1" customWidth="1"/>
    <col min="2" max="2" width="34.1328125" style="10" customWidth="1"/>
    <col min="3" max="6" width="15.53125" style="9" customWidth="1"/>
    <col min="7" max="7" width="13.19921875" style="9" customWidth="1"/>
    <col min="8" max="11" width="12.19921875" style="10" customWidth="1"/>
    <col min="12" max="12" width="12" style="10" customWidth="1"/>
    <col min="13" max="15" width="8.86328125" style="10"/>
    <col min="16" max="16" width="18.796875" style="10" customWidth="1"/>
    <col min="17" max="18" width="8.86328125" style="10"/>
    <col min="19" max="19" width="33.46484375" style="10" customWidth="1"/>
    <col min="20" max="16384" width="8.86328125" style="10"/>
  </cols>
  <sheetData>
    <row r="1" spans="1:14" x14ac:dyDescent="0.45">
      <c r="A1" s="49" t="s">
        <v>1</v>
      </c>
      <c r="B1" s="50"/>
      <c r="C1" s="50"/>
    </row>
    <row r="2" spans="1:14" x14ac:dyDescent="0.45">
      <c r="A2" s="11" t="s">
        <v>2</v>
      </c>
      <c r="B2" s="51" t="s">
        <v>3</v>
      </c>
      <c r="C2" s="50"/>
    </row>
    <row r="3" spans="1:14" x14ac:dyDescent="0.45">
      <c r="A3" s="11" t="s">
        <v>4</v>
      </c>
      <c r="B3" s="51"/>
      <c r="C3" s="50"/>
    </row>
    <row r="4" spans="1:14" x14ac:dyDescent="0.45">
      <c r="A4" s="11" t="s">
        <v>5</v>
      </c>
      <c r="B4" s="51"/>
      <c r="C4" s="50"/>
    </row>
    <row r="5" spans="1:14" ht="34.25" customHeight="1" thickBot="1" x14ac:dyDescent="0.5">
      <c r="A5" s="52" t="s">
        <v>105</v>
      </c>
      <c r="B5" s="53"/>
      <c r="C5" s="53"/>
      <c r="D5" s="53"/>
      <c r="E5" s="53"/>
      <c r="F5" s="53"/>
      <c r="G5" s="54"/>
    </row>
    <row r="6" spans="1:14" ht="30" customHeight="1" thickTop="1" x14ac:dyDescent="0.45">
      <c r="A6" s="45" t="s">
        <v>104</v>
      </c>
      <c r="B6" s="46"/>
      <c r="C6" s="32" t="s">
        <v>63</v>
      </c>
      <c r="D6" s="32" t="s">
        <v>64</v>
      </c>
      <c r="E6" s="32" t="s">
        <v>65</v>
      </c>
      <c r="F6" s="32" t="s">
        <v>66</v>
      </c>
      <c r="G6" s="32" t="s">
        <v>90</v>
      </c>
      <c r="J6" s="27"/>
      <c r="K6" s="27"/>
      <c r="L6" s="27"/>
      <c r="M6" s="27"/>
      <c r="N6" s="27"/>
    </row>
    <row r="7" spans="1:14" ht="18.600000000000001" customHeight="1" x14ac:dyDescent="0.45">
      <c r="A7" s="47" t="s">
        <v>94</v>
      </c>
      <c r="B7" s="48"/>
      <c r="C7" s="56">
        <v>4198</v>
      </c>
      <c r="D7" s="56">
        <v>-175</v>
      </c>
      <c r="E7" s="57">
        <v>8784</v>
      </c>
      <c r="F7" s="57">
        <v>2160</v>
      </c>
      <c r="G7" s="58">
        <f>SUM(C7:F7)</f>
        <v>14967</v>
      </c>
      <c r="J7" s="29"/>
      <c r="K7" s="29"/>
      <c r="L7" s="30"/>
      <c r="M7" s="30"/>
      <c r="N7" s="27"/>
    </row>
    <row r="8" spans="1:14" ht="18.600000000000001" customHeight="1" x14ac:dyDescent="0.45">
      <c r="A8" s="27"/>
      <c r="B8" s="28" t="s">
        <v>62</v>
      </c>
      <c r="C8" s="56">
        <v>6255</v>
      </c>
      <c r="D8" s="56">
        <v>4309</v>
      </c>
      <c r="E8" s="57">
        <v>13661</v>
      </c>
      <c r="F8" s="57">
        <v>6390</v>
      </c>
      <c r="G8" s="58">
        <f t="shared" ref="G8:G17" si="0">SUM(C8:F8)</f>
        <v>30615</v>
      </c>
      <c r="J8" s="29"/>
      <c r="K8" s="29"/>
      <c r="L8" s="30"/>
      <c r="M8" s="30"/>
      <c r="N8" s="27"/>
    </row>
    <row r="9" spans="1:14" ht="18.600000000000001" customHeight="1" x14ac:dyDescent="0.45">
      <c r="A9" s="27"/>
      <c r="B9" s="28" t="s">
        <v>95</v>
      </c>
      <c r="C9" s="56">
        <v>-366</v>
      </c>
      <c r="D9" s="56">
        <v>-2927</v>
      </c>
      <c r="E9" s="57">
        <v>-3511</v>
      </c>
      <c r="F9" s="57">
        <v>-3483</v>
      </c>
      <c r="G9" s="58">
        <f t="shared" si="0"/>
        <v>-10287</v>
      </c>
      <c r="J9" s="29"/>
      <c r="K9" s="29"/>
      <c r="L9" s="30"/>
      <c r="M9" s="30"/>
      <c r="N9" s="27"/>
    </row>
    <row r="10" spans="1:14" ht="18.600000000000001" customHeight="1" x14ac:dyDescent="0.45">
      <c r="A10" s="27"/>
      <c r="B10" s="28" t="s">
        <v>96</v>
      </c>
      <c r="C10" s="56">
        <v>-3625</v>
      </c>
      <c r="D10" s="56">
        <v>-3496</v>
      </c>
      <c r="E10" s="57">
        <v>-4000</v>
      </c>
      <c r="F10" s="57">
        <v>-3696</v>
      </c>
      <c r="G10" s="58">
        <f t="shared" si="0"/>
        <v>-14817</v>
      </c>
      <c r="J10" s="29"/>
      <c r="K10" s="29"/>
      <c r="L10" s="30"/>
      <c r="M10" s="30"/>
      <c r="N10" s="27"/>
    </row>
    <row r="11" spans="1:14" ht="18.600000000000001" customHeight="1" x14ac:dyDescent="0.45">
      <c r="A11" s="27"/>
      <c r="B11" s="28" t="s">
        <v>97</v>
      </c>
      <c r="C11" s="56">
        <v>1934</v>
      </c>
      <c r="D11" s="56">
        <v>1939</v>
      </c>
      <c r="E11" s="57">
        <v>2634</v>
      </c>
      <c r="F11" s="57">
        <v>2949</v>
      </c>
      <c r="G11" s="58">
        <f t="shared" si="0"/>
        <v>9456</v>
      </c>
      <c r="J11" s="29"/>
      <c r="K11" s="29"/>
      <c r="L11" s="30"/>
      <c r="M11" s="30"/>
      <c r="N11" s="27"/>
    </row>
    <row r="12" spans="1:14" ht="18.600000000000001" customHeight="1" x14ac:dyDescent="0.45">
      <c r="A12" s="47" t="s">
        <v>98</v>
      </c>
      <c r="B12" s="48"/>
      <c r="C12" s="56">
        <v>1385</v>
      </c>
      <c r="D12" s="56">
        <v>310</v>
      </c>
      <c r="E12" s="57">
        <v>1393</v>
      </c>
      <c r="F12" s="57">
        <v>5396</v>
      </c>
      <c r="G12" s="58">
        <f t="shared" si="0"/>
        <v>8484</v>
      </c>
      <c r="J12" s="29"/>
      <c r="K12" s="29"/>
      <c r="L12" s="30"/>
      <c r="M12" s="30"/>
      <c r="N12" s="27"/>
    </row>
    <row r="13" spans="1:14" ht="18.600000000000001" customHeight="1" x14ac:dyDescent="0.45">
      <c r="A13" s="27"/>
      <c r="B13" s="28" t="s">
        <v>99</v>
      </c>
      <c r="C13" s="56">
        <v>2936</v>
      </c>
      <c r="D13" s="56">
        <v>3615</v>
      </c>
      <c r="E13" s="57">
        <v>4005</v>
      </c>
      <c r="F13" s="57">
        <v>4864</v>
      </c>
      <c r="G13" s="58">
        <f t="shared" si="0"/>
        <v>15420</v>
      </c>
      <c r="J13" s="29"/>
      <c r="K13" s="29"/>
      <c r="L13" s="30"/>
      <c r="M13" s="30"/>
      <c r="N13" s="27"/>
    </row>
    <row r="14" spans="1:14" ht="18.600000000000001" customHeight="1" x14ac:dyDescent="0.45">
      <c r="A14" s="27"/>
      <c r="B14" s="28" t="s">
        <v>100</v>
      </c>
      <c r="C14" s="56">
        <v>-1332</v>
      </c>
      <c r="D14" s="56">
        <v>542</v>
      </c>
      <c r="E14" s="57">
        <v>-215</v>
      </c>
      <c r="F14" s="57">
        <v>-251</v>
      </c>
      <c r="G14" s="58">
        <f t="shared" si="0"/>
        <v>-1256</v>
      </c>
      <c r="J14" s="29"/>
      <c r="K14" s="29"/>
      <c r="L14" s="30"/>
      <c r="M14" s="30"/>
      <c r="N14" s="27"/>
    </row>
    <row r="15" spans="1:14" ht="18.600000000000001" customHeight="1" x14ac:dyDescent="0.45">
      <c r="A15" s="27"/>
      <c r="B15" s="28" t="s">
        <v>101</v>
      </c>
      <c r="C15" s="56">
        <v>-219</v>
      </c>
      <c r="D15" s="56">
        <v>-3848</v>
      </c>
      <c r="E15" s="57">
        <v>-2397</v>
      </c>
      <c r="F15" s="57">
        <v>783</v>
      </c>
      <c r="G15" s="58">
        <f t="shared" si="0"/>
        <v>-5681</v>
      </c>
      <c r="J15" s="29"/>
      <c r="K15" s="29"/>
      <c r="L15" s="30"/>
      <c r="M15" s="30"/>
      <c r="N15" s="27"/>
    </row>
    <row r="16" spans="1:14" ht="18.600000000000001" customHeight="1" x14ac:dyDescent="0.45">
      <c r="A16" s="47" t="s">
        <v>102</v>
      </c>
      <c r="B16" s="48"/>
      <c r="C16" s="56">
        <v>-2467</v>
      </c>
      <c r="D16" s="56">
        <v>1870</v>
      </c>
      <c r="E16" s="57">
        <v>-4918</v>
      </c>
      <c r="F16" s="57">
        <v>-1304</v>
      </c>
      <c r="G16" s="58">
        <f t="shared" si="0"/>
        <v>-6819</v>
      </c>
      <c r="J16" s="29"/>
      <c r="K16" s="29"/>
      <c r="L16" s="30"/>
      <c r="M16" s="30"/>
      <c r="N16" s="27"/>
    </row>
    <row r="17" spans="1:14" ht="18.600000000000001" customHeight="1" x14ac:dyDescent="0.45">
      <c r="A17" s="47" t="s">
        <v>103</v>
      </c>
      <c r="B17" s="48"/>
      <c r="C17" s="56">
        <v>3116</v>
      </c>
      <c r="D17" s="56">
        <v>2005</v>
      </c>
      <c r="E17" s="57">
        <v>5259</v>
      </c>
      <c r="F17" s="57">
        <v>6252</v>
      </c>
      <c r="G17" s="58">
        <f t="shared" si="0"/>
        <v>16632</v>
      </c>
      <c r="J17" s="29"/>
      <c r="K17" s="29"/>
      <c r="L17" s="30"/>
      <c r="M17" s="30"/>
      <c r="N17" s="27"/>
    </row>
    <row r="18" spans="1:14" x14ac:dyDescent="0.45">
      <c r="C18" s="10"/>
      <c r="D18" s="10"/>
      <c r="E18" s="10"/>
      <c r="F18" s="10"/>
      <c r="G18" s="10"/>
    </row>
    <row r="19" spans="1:14" x14ac:dyDescent="0.45">
      <c r="C19" s="10"/>
      <c r="D19" s="10"/>
      <c r="E19" s="10"/>
      <c r="F19" s="10"/>
      <c r="G19" s="10"/>
    </row>
    <row r="20" spans="1:14" x14ac:dyDescent="0.45">
      <c r="C20" s="10"/>
      <c r="D20" s="10"/>
      <c r="E20" s="10"/>
      <c r="F20" s="10"/>
      <c r="G20" s="10"/>
    </row>
    <row r="21" spans="1:14" x14ac:dyDescent="0.45">
      <c r="C21" s="10"/>
      <c r="D21" s="10"/>
      <c r="E21" s="10"/>
      <c r="F21" s="10"/>
      <c r="G21" s="10"/>
    </row>
  </sheetData>
  <mergeCells count="10">
    <mergeCell ref="A1:C1"/>
    <mergeCell ref="B2:C2"/>
    <mergeCell ref="B3:C3"/>
    <mergeCell ref="B4:C4"/>
    <mergeCell ref="A5:G5"/>
    <mergeCell ref="A6:B6"/>
    <mergeCell ref="A7:B7"/>
    <mergeCell ref="A12:B12"/>
    <mergeCell ref="A16:B16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0"/>
  <sheetViews>
    <sheetView zoomScale="55" zoomScaleNormal="55" workbookViewId="0">
      <selection activeCell="O21" sqref="O21"/>
    </sheetView>
  </sheetViews>
  <sheetFormatPr defaultRowHeight="14.25" x14ac:dyDescent="0.45"/>
  <cols>
    <col min="1" max="1" width="7.6640625" customWidth="1"/>
    <col min="2" max="2" width="38.796875" customWidth="1"/>
    <col min="3" max="3" width="21.1328125" customWidth="1"/>
    <col min="4" max="4" width="31.6640625" customWidth="1"/>
  </cols>
  <sheetData>
    <row r="1" spans="1:4" x14ac:dyDescent="0.45">
      <c r="A1" s="61" t="s">
        <v>0</v>
      </c>
      <c r="B1" s="61"/>
      <c r="C1" s="61"/>
      <c r="D1" s="62"/>
    </row>
    <row r="2" spans="1:4" x14ac:dyDescent="0.45">
      <c r="A2" s="63"/>
      <c r="B2" s="66" t="s">
        <v>60</v>
      </c>
      <c r="C2" s="66" t="s">
        <v>61</v>
      </c>
      <c r="D2" s="66" t="s">
        <v>62</v>
      </c>
    </row>
    <row r="3" spans="1:4" x14ac:dyDescent="0.45">
      <c r="A3" s="64">
        <v>2016</v>
      </c>
      <c r="B3" s="65">
        <v>176581</v>
      </c>
      <c r="C3" s="65">
        <v>174978</v>
      </c>
      <c r="D3" s="65">
        <v>1603</v>
      </c>
    </row>
    <row r="4" spans="1:4" x14ac:dyDescent="0.45">
      <c r="A4" s="64">
        <v>2017</v>
      </c>
      <c r="B4" s="65">
        <v>215119</v>
      </c>
      <c r="C4" s="65">
        <v>213215</v>
      </c>
      <c r="D4" s="65">
        <v>1904</v>
      </c>
    </row>
    <row r="5" spans="1:4" x14ac:dyDescent="0.45">
      <c r="A5" s="64">
        <v>2018</v>
      </c>
      <c r="B5" s="65">
        <v>243697</v>
      </c>
      <c r="C5" s="65">
        <v>237242</v>
      </c>
      <c r="D5" s="65">
        <v>6455</v>
      </c>
    </row>
    <row r="6" spans="1:4" x14ac:dyDescent="0.45">
      <c r="A6" s="64">
        <v>2019</v>
      </c>
      <c r="B6" s="65">
        <v>264267</v>
      </c>
      <c r="C6" s="65">
        <v>253697</v>
      </c>
      <c r="D6" s="65">
        <v>10570</v>
      </c>
    </row>
    <row r="7" spans="1:4" x14ac:dyDescent="0.45">
      <c r="A7" s="64">
        <v>2020</v>
      </c>
      <c r="B7" s="65">
        <v>282655</v>
      </c>
      <c r="C7" s="65">
        <v>262701</v>
      </c>
      <c r="D7" s="65">
        <v>19954</v>
      </c>
    </row>
    <row r="20" spans="1:4" x14ac:dyDescent="0.45">
      <c r="A20" s="55" t="s">
        <v>70</v>
      </c>
      <c r="B20" s="55"/>
      <c r="C20" s="55"/>
      <c r="D20" s="55"/>
    </row>
    <row r="21" spans="1:4" ht="28.5" x14ac:dyDescent="0.45">
      <c r="A21" s="12" t="s">
        <v>67</v>
      </c>
      <c r="B21" s="19" t="s">
        <v>68</v>
      </c>
      <c r="C21" s="13" t="s">
        <v>84</v>
      </c>
      <c r="D21" s="14" t="s">
        <v>69</v>
      </c>
    </row>
    <row r="22" spans="1:4" x14ac:dyDescent="0.45">
      <c r="A22" s="15">
        <v>1</v>
      </c>
      <c r="B22" s="16" t="s">
        <v>71</v>
      </c>
      <c r="C22" s="59">
        <v>15080</v>
      </c>
      <c r="D22" s="59">
        <v>225733</v>
      </c>
    </row>
    <row r="23" spans="1:4" x14ac:dyDescent="0.45">
      <c r="A23" s="17">
        <v>2</v>
      </c>
      <c r="B23" s="18" t="s">
        <v>72</v>
      </c>
      <c r="C23" s="60">
        <v>939</v>
      </c>
      <c r="D23" s="60">
        <v>60112</v>
      </c>
    </row>
    <row r="24" spans="1:4" ht="28.5" x14ac:dyDescent="0.45">
      <c r="A24" s="17">
        <v>3</v>
      </c>
      <c r="B24" s="18" t="s">
        <v>73</v>
      </c>
      <c r="C24" s="60">
        <v>149</v>
      </c>
      <c r="D24" s="60">
        <v>28733</v>
      </c>
    </row>
    <row r="25" spans="1:4" x14ac:dyDescent="0.45">
      <c r="A25" s="17">
        <v>4</v>
      </c>
      <c r="B25" s="18" t="s">
        <v>74</v>
      </c>
      <c r="C25" s="60">
        <v>891</v>
      </c>
      <c r="D25" s="60">
        <v>12516</v>
      </c>
    </row>
    <row r="26" spans="1:4" x14ac:dyDescent="0.45">
      <c r="A26" s="17">
        <v>5</v>
      </c>
      <c r="B26" s="18" t="s">
        <v>75</v>
      </c>
      <c r="C26" s="60">
        <v>1755</v>
      </c>
      <c r="D26" s="60">
        <v>10683</v>
      </c>
    </row>
    <row r="27" spans="1:4" ht="28.5" x14ac:dyDescent="0.45">
      <c r="A27" s="17">
        <v>6</v>
      </c>
      <c r="B27" s="18" t="s">
        <v>76</v>
      </c>
      <c r="C27" s="60">
        <v>5145</v>
      </c>
      <c r="D27" s="60">
        <v>8434</v>
      </c>
    </row>
    <row r="28" spans="1:4" x14ac:dyDescent="0.45">
      <c r="A28" s="17">
        <v>7</v>
      </c>
      <c r="B28" s="18" t="s">
        <v>77</v>
      </c>
      <c r="C28" s="60">
        <v>869</v>
      </c>
      <c r="D28" s="60">
        <v>5235</v>
      </c>
    </row>
    <row r="29" spans="1:4" x14ac:dyDescent="0.45">
      <c r="A29" s="17">
        <v>8</v>
      </c>
      <c r="B29" s="18" t="s">
        <v>78</v>
      </c>
      <c r="C29" s="60">
        <v>108</v>
      </c>
      <c r="D29" s="60">
        <v>4897</v>
      </c>
    </row>
    <row r="30" spans="1:4" x14ac:dyDescent="0.45">
      <c r="A30" s="17">
        <v>9</v>
      </c>
      <c r="B30" s="18" t="s">
        <v>79</v>
      </c>
      <c r="C30" s="60">
        <v>577</v>
      </c>
      <c r="D30" s="60">
        <v>4404</v>
      </c>
    </row>
    <row r="31" spans="1:4" x14ac:dyDescent="0.45">
      <c r="A31" s="17">
        <v>10</v>
      </c>
      <c r="B31" s="18" t="s">
        <v>80</v>
      </c>
      <c r="C31" s="60">
        <v>2316</v>
      </c>
      <c r="D31" s="60">
        <v>3950</v>
      </c>
    </row>
    <row r="34" spans="1:4" x14ac:dyDescent="0.45">
      <c r="A34" s="55" t="s">
        <v>81</v>
      </c>
      <c r="B34" s="55"/>
      <c r="C34" s="55"/>
      <c r="D34" s="55"/>
    </row>
    <row r="35" spans="1:4" ht="28.5" x14ac:dyDescent="0.45">
      <c r="A35" s="12" t="s">
        <v>67</v>
      </c>
      <c r="B35" s="19" t="s">
        <v>82</v>
      </c>
      <c r="C35" s="13" t="s">
        <v>83</v>
      </c>
      <c r="D35" s="14" t="s">
        <v>69</v>
      </c>
    </row>
    <row r="36" spans="1:4" ht="26.45" customHeight="1" x14ac:dyDescent="0.45">
      <c r="A36" s="15">
        <v>1</v>
      </c>
      <c r="B36" s="16" t="s">
        <v>85</v>
      </c>
      <c r="C36" s="15">
        <v>225</v>
      </c>
      <c r="D36" s="15">
        <v>8076</v>
      </c>
    </row>
    <row r="37" spans="1:4" ht="26.45" customHeight="1" x14ac:dyDescent="0.45">
      <c r="A37" s="17">
        <v>2</v>
      </c>
      <c r="B37" s="18" t="s">
        <v>86</v>
      </c>
      <c r="C37" s="17">
        <v>573</v>
      </c>
      <c r="D37" s="17">
        <v>3702</v>
      </c>
    </row>
    <row r="38" spans="1:4" ht="26.45" customHeight="1" x14ac:dyDescent="0.45">
      <c r="A38" s="17">
        <v>3</v>
      </c>
      <c r="B38" s="18" t="s">
        <v>87</v>
      </c>
      <c r="C38" s="17">
        <v>311</v>
      </c>
      <c r="D38" s="17">
        <v>2402</v>
      </c>
    </row>
    <row r="39" spans="1:4" ht="26.45" customHeight="1" x14ac:dyDescent="0.45">
      <c r="A39" s="17">
        <v>4</v>
      </c>
      <c r="B39" s="18" t="s">
        <v>89</v>
      </c>
      <c r="C39" s="17">
        <v>251</v>
      </c>
      <c r="D39" s="17">
        <v>2111</v>
      </c>
    </row>
    <row r="40" spans="1:4" ht="26.45" customHeight="1" x14ac:dyDescent="0.45">
      <c r="A40" s="17">
        <v>5</v>
      </c>
      <c r="B40" s="18" t="s">
        <v>88</v>
      </c>
      <c r="C40" s="17">
        <v>115</v>
      </c>
      <c r="D40" s="17">
        <v>1999</v>
      </c>
    </row>
  </sheetData>
  <mergeCells count="3">
    <mergeCell ref="A1:C1"/>
    <mergeCell ref="A20:D20"/>
    <mergeCell ref="A34:D3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4BB0-6D83-4B64-B9DF-457B62E098A1}">
  <sheetPr codeName="Sheet2"/>
  <dimension ref="A1:AB64"/>
  <sheetViews>
    <sheetView zoomScale="70" zoomScaleNormal="70" workbookViewId="0">
      <selection activeCell="J6" sqref="J6"/>
    </sheetView>
  </sheetViews>
  <sheetFormatPr defaultRowHeight="14.25" x14ac:dyDescent="0.45"/>
  <cols>
    <col min="1" max="1" width="20.86328125" customWidth="1"/>
    <col min="6" max="6" width="19.46484375" customWidth="1"/>
    <col min="7" max="7" width="16.6640625" customWidth="1"/>
    <col min="8" max="8" width="12.19921875" customWidth="1"/>
    <col min="9" max="9" width="14.86328125" customWidth="1"/>
    <col min="10" max="10" width="12.86328125" customWidth="1"/>
    <col min="11" max="11" width="13.19921875" customWidth="1"/>
    <col min="12" max="15" width="12.19921875" customWidth="1"/>
    <col min="16" max="16" width="12" customWidth="1"/>
    <col min="20" max="20" width="26.1328125" customWidth="1"/>
    <col min="21" max="21" width="13.33203125" customWidth="1"/>
    <col min="22" max="22" width="15.53125" customWidth="1"/>
    <col min="23" max="23" width="33.46484375" customWidth="1"/>
  </cols>
  <sheetData>
    <row r="1" spans="1:28" x14ac:dyDescent="0.45">
      <c r="A1" s="49" t="s">
        <v>1</v>
      </c>
      <c r="B1" s="50"/>
      <c r="C1" s="50"/>
      <c r="D1" s="50"/>
      <c r="E1" s="50"/>
      <c r="F1" s="50"/>
      <c r="G1" s="50"/>
    </row>
    <row r="2" spans="1:28" x14ac:dyDescent="0.45">
      <c r="A2" s="2" t="s">
        <v>2</v>
      </c>
      <c r="B2" s="51" t="s">
        <v>3</v>
      </c>
      <c r="C2" s="50"/>
      <c r="D2" s="50"/>
      <c r="E2" s="50"/>
      <c r="F2" s="50"/>
      <c r="G2" s="50"/>
    </row>
    <row r="3" spans="1:28" x14ac:dyDescent="0.45">
      <c r="A3" s="2" t="s">
        <v>4</v>
      </c>
      <c r="B3" s="51"/>
      <c r="C3" s="50"/>
      <c r="D3" s="50"/>
      <c r="E3" s="50"/>
      <c r="F3" s="50"/>
      <c r="G3" s="50"/>
      <c r="I3">
        <f>K8+K9</f>
        <v>534643</v>
      </c>
    </row>
    <row r="4" spans="1:28" x14ac:dyDescent="0.45">
      <c r="A4" s="2" t="s">
        <v>5</v>
      </c>
      <c r="B4" s="51"/>
      <c r="C4" s="50"/>
      <c r="D4" s="50"/>
      <c r="E4" s="50"/>
      <c r="F4" s="50"/>
      <c r="G4" s="50"/>
    </row>
    <row r="5" spans="1:28" x14ac:dyDescent="0.45">
      <c r="G5" s="3" t="s">
        <v>53</v>
      </c>
      <c r="H5" s="3" t="s">
        <v>54</v>
      </c>
      <c r="I5" s="3" t="s">
        <v>55</v>
      </c>
      <c r="J5" s="33" t="s">
        <v>116</v>
      </c>
      <c r="K5" s="3" t="s">
        <v>57</v>
      </c>
      <c r="L5" s="3" t="s">
        <v>58</v>
      </c>
      <c r="M5" s="3" t="s">
        <v>59</v>
      </c>
      <c r="N5" s="3" t="s">
        <v>55</v>
      </c>
      <c r="O5" s="3" t="s">
        <v>56</v>
      </c>
      <c r="P5" s="3" t="s">
        <v>57</v>
      </c>
    </row>
    <row r="6" spans="1:28" x14ac:dyDescent="0.45">
      <c r="G6" s="1" t="s">
        <v>66</v>
      </c>
      <c r="H6" s="1" t="s">
        <v>65</v>
      </c>
      <c r="I6" s="1" t="s">
        <v>64</v>
      </c>
      <c r="J6" t="s">
        <v>63</v>
      </c>
      <c r="X6" s="3" t="s">
        <v>53</v>
      </c>
      <c r="Y6" s="3" t="s">
        <v>54</v>
      </c>
      <c r="Z6" s="3" t="s">
        <v>55</v>
      </c>
      <c r="AA6" s="3" t="s">
        <v>56</v>
      </c>
      <c r="AB6" s="3" t="s">
        <v>57</v>
      </c>
    </row>
    <row r="7" spans="1:28" ht="28.5" x14ac:dyDescent="0.45">
      <c r="A7" s="3" t="s">
        <v>6</v>
      </c>
      <c r="G7" s="67">
        <v>2160</v>
      </c>
      <c r="H7" s="67">
        <v>8784</v>
      </c>
      <c r="I7" s="68">
        <v>-175</v>
      </c>
      <c r="J7" s="68">
        <v>4198</v>
      </c>
      <c r="K7" s="77">
        <f>SUM(G7:J7)</f>
        <v>14967</v>
      </c>
      <c r="L7" s="68">
        <v>4530</v>
      </c>
      <c r="M7" s="68">
        <v>6261</v>
      </c>
      <c r="N7" s="68">
        <v>-300</v>
      </c>
      <c r="O7" s="68">
        <v>1677</v>
      </c>
      <c r="P7" s="77">
        <f>SUM(L7:O7)</f>
        <v>12168</v>
      </c>
      <c r="Q7">
        <f>(K7-P7)/P7</f>
        <v>0.23002958579881658</v>
      </c>
      <c r="S7">
        <f>SUM(K8:K19)</f>
        <v>606168</v>
      </c>
      <c r="W7" s="20" t="s">
        <v>28</v>
      </c>
      <c r="X7" s="4">
        <v>2</v>
      </c>
      <c r="Y7" s="4">
        <v>13</v>
      </c>
      <c r="Z7" s="5">
        <v>-12</v>
      </c>
      <c r="AA7" s="5">
        <v>1</v>
      </c>
      <c r="AB7" s="8">
        <f t="shared" ref="AB7:AB9" si="0">SUM(X7:AA7)</f>
        <v>4</v>
      </c>
    </row>
    <row r="8" spans="1:28" ht="28.5" x14ac:dyDescent="0.45">
      <c r="A8" s="3" t="s">
        <v>7</v>
      </c>
      <c r="B8" s="3" t="s">
        <v>8</v>
      </c>
      <c r="G8" s="67">
        <v>80051</v>
      </c>
      <c r="H8" s="67">
        <v>79813</v>
      </c>
      <c r="I8" s="68">
        <v>59367</v>
      </c>
      <c r="J8" s="68">
        <v>63398</v>
      </c>
      <c r="K8" s="77">
        <f t="shared" ref="K8:K61" si="1">SUM(G8:J8)</f>
        <v>282629</v>
      </c>
      <c r="L8" s="68">
        <v>69540</v>
      </c>
      <c r="M8" s="68">
        <v>72086</v>
      </c>
      <c r="N8" s="68">
        <v>63744</v>
      </c>
      <c r="O8" s="68">
        <v>58819</v>
      </c>
      <c r="P8" s="77">
        <f t="shared" ref="P8:P61" si="2">SUM(L8:O8)</f>
        <v>264189</v>
      </c>
      <c r="S8">
        <f>SUM(J8:J19)</f>
        <v>142016</v>
      </c>
      <c r="W8" s="20" t="s">
        <v>29</v>
      </c>
      <c r="X8" s="4">
        <v>-253</v>
      </c>
      <c r="Y8" s="4">
        <v>-228</v>
      </c>
      <c r="Z8" s="5">
        <v>554</v>
      </c>
      <c r="AA8" s="5">
        <v>-1333</v>
      </c>
      <c r="AB8" s="8">
        <f t="shared" si="0"/>
        <v>-1260</v>
      </c>
    </row>
    <row r="9" spans="1:28" x14ac:dyDescent="0.45">
      <c r="B9" s="3" t="s">
        <v>9</v>
      </c>
      <c r="G9" s="67">
        <v>73661</v>
      </c>
      <c r="H9" s="67">
        <v>66152</v>
      </c>
      <c r="I9" s="68">
        <v>55058</v>
      </c>
      <c r="J9" s="68">
        <v>57143</v>
      </c>
      <c r="K9" s="77">
        <f t="shared" si="1"/>
        <v>252014</v>
      </c>
      <c r="L9" s="68">
        <v>63276</v>
      </c>
      <c r="M9" s="68">
        <v>63802</v>
      </c>
      <c r="N9" s="68">
        <v>60840</v>
      </c>
      <c r="O9" s="68">
        <v>55050</v>
      </c>
      <c r="P9" s="77">
        <f t="shared" si="2"/>
        <v>242968</v>
      </c>
      <c r="W9" s="3" t="s">
        <v>30</v>
      </c>
      <c r="X9" s="4">
        <v>-251</v>
      </c>
      <c r="Y9" s="4">
        <v>-215</v>
      </c>
      <c r="Z9" s="5">
        <v>542</v>
      </c>
      <c r="AA9" s="5">
        <v>-1332</v>
      </c>
      <c r="AB9" s="8">
        <f t="shared" si="0"/>
        <v>-1256</v>
      </c>
    </row>
    <row r="10" spans="1:28" x14ac:dyDescent="0.45">
      <c r="B10" s="3" t="s">
        <v>7</v>
      </c>
      <c r="C10" s="3" t="s">
        <v>10</v>
      </c>
      <c r="G10" s="67">
        <v>6390</v>
      </c>
      <c r="H10" s="67">
        <v>13661</v>
      </c>
      <c r="I10" s="68">
        <v>4309</v>
      </c>
      <c r="J10" s="68">
        <v>6255</v>
      </c>
      <c r="K10" s="77">
        <f t="shared" si="1"/>
        <v>30615</v>
      </c>
      <c r="L10" s="68">
        <v>6264</v>
      </c>
      <c r="M10" s="68">
        <v>8284</v>
      </c>
      <c r="N10" s="68">
        <v>2904</v>
      </c>
      <c r="O10" s="68">
        <v>3769</v>
      </c>
      <c r="P10" s="77">
        <f t="shared" si="2"/>
        <v>21221</v>
      </c>
    </row>
    <row r="11" spans="1:28" x14ac:dyDescent="0.45">
      <c r="B11" s="3" t="s">
        <v>11</v>
      </c>
      <c r="G11" s="67">
        <v>1019</v>
      </c>
      <c r="H11" s="67">
        <v>978</v>
      </c>
      <c r="I11" s="68">
        <v>1095</v>
      </c>
      <c r="J11" s="68">
        <v>4508</v>
      </c>
      <c r="K11" s="77">
        <f t="shared" si="1"/>
        <v>7600</v>
      </c>
      <c r="L11" s="68">
        <v>5405</v>
      </c>
      <c r="M11" s="68">
        <v>4981</v>
      </c>
      <c r="N11" s="68">
        <v>4577</v>
      </c>
      <c r="O11" s="68">
        <v>4957</v>
      </c>
      <c r="P11" s="77">
        <f t="shared" si="2"/>
        <v>19920</v>
      </c>
      <c r="Q11" s="7">
        <f t="shared" ref="Q11:Q12" si="3">(K14-P14)</f>
        <v>-809</v>
      </c>
    </row>
    <row r="12" spans="1:28" x14ac:dyDescent="0.45">
      <c r="B12" s="3" t="s">
        <v>12</v>
      </c>
      <c r="G12" s="67">
        <v>4502</v>
      </c>
      <c r="H12" s="67">
        <v>4489</v>
      </c>
      <c r="I12" s="68">
        <v>4022</v>
      </c>
      <c r="J12" s="68">
        <v>4874</v>
      </c>
      <c r="K12" s="77">
        <f t="shared" si="1"/>
        <v>17887</v>
      </c>
      <c r="L12" s="68">
        <v>5506</v>
      </c>
      <c r="M12" s="68">
        <v>5473</v>
      </c>
      <c r="N12" s="68">
        <v>5339</v>
      </c>
      <c r="O12" s="68">
        <v>5103</v>
      </c>
      <c r="P12" s="77">
        <f t="shared" si="2"/>
        <v>21421</v>
      </c>
      <c r="Q12" s="7">
        <f t="shared" si="3"/>
        <v>-2787</v>
      </c>
    </row>
    <row r="13" spans="1:28" x14ac:dyDescent="0.45">
      <c r="B13" s="3" t="s">
        <v>7</v>
      </c>
      <c r="C13" s="3" t="s">
        <v>13</v>
      </c>
      <c r="G13" s="67">
        <v>-3483</v>
      </c>
      <c r="H13" s="67">
        <v>-3511</v>
      </c>
      <c r="I13" s="68">
        <v>-2927</v>
      </c>
      <c r="J13" s="68">
        <v>-366</v>
      </c>
      <c r="K13" s="77">
        <f t="shared" si="1"/>
        <v>-10287</v>
      </c>
      <c r="L13" s="68">
        <v>-101</v>
      </c>
      <c r="M13" s="68">
        <v>-492</v>
      </c>
      <c r="N13" s="68">
        <v>-762</v>
      </c>
      <c r="O13" s="68">
        <v>-146</v>
      </c>
      <c r="P13" s="77">
        <f t="shared" si="2"/>
        <v>-1501</v>
      </c>
      <c r="Q13" s="7">
        <f>(K16-P16)</f>
        <v>1978</v>
      </c>
    </row>
    <row r="14" spans="1:28" x14ac:dyDescent="0.45">
      <c r="B14" s="3" t="s">
        <v>14</v>
      </c>
      <c r="G14" s="69">
        <v>261</v>
      </c>
      <c r="H14" s="69">
        <v>299</v>
      </c>
      <c r="I14" s="70">
        <v>374</v>
      </c>
      <c r="J14" s="70">
        <v>494</v>
      </c>
      <c r="K14" s="78">
        <f t="shared" si="1"/>
        <v>1428</v>
      </c>
      <c r="L14" s="70">
        <v>624</v>
      </c>
      <c r="M14" s="70">
        <v>553</v>
      </c>
      <c r="N14" s="70">
        <v>540</v>
      </c>
      <c r="O14" s="70">
        <v>520</v>
      </c>
      <c r="P14" s="78">
        <f t="shared" si="2"/>
        <v>2237</v>
      </c>
      <c r="T14" t="s">
        <v>0</v>
      </c>
      <c r="U14">
        <f>K10</f>
        <v>30615</v>
      </c>
    </row>
    <row r="15" spans="1:28" x14ac:dyDescent="0.45">
      <c r="B15" s="3" t="s">
        <v>15</v>
      </c>
      <c r="G15" s="69">
        <v>3957</v>
      </c>
      <c r="H15" s="69">
        <v>4299</v>
      </c>
      <c r="I15" s="70">
        <v>3870</v>
      </c>
      <c r="J15" s="70">
        <v>4119</v>
      </c>
      <c r="K15" s="78">
        <f t="shared" si="1"/>
        <v>16245</v>
      </c>
      <c r="L15" s="70">
        <v>4781</v>
      </c>
      <c r="M15" s="70">
        <v>4271</v>
      </c>
      <c r="N15" s="70">
        <v>5172</v>
      </c>
      <c r="O15" s="70">
        <v>4808</v>
      </c>
      <c r="P15" s="78">
        <f t="shared" si="2"/>
        <v>19032</v>
      </c>
      <c r="T15" t="s">
        <v>91</v>
      </c>
      <c r="U15">
        <f>K13</f>
        <v>-10287</v>
      </c>
    </row>
    <row r="16" spans="1:28" x14ac:dyDescent="0.45">
      <c r="B16" s="3" t="s">
        <v>7</v>
      </c>
      <c r="C16" s="3" t="s">
        <v>16</v>
      </c>
      <c r="G16" s="69">
        <v>-3696</v>
      </c>
      <c r="H16" s="69">
        <v>-4000</v>
      </c>
      <c r="I16" s="70">
        <v>-3496</v>
      </c>
      <c r="J16" s="70">
        <v>-3625</v>
      </c>
      <c r="K16" s="78">
        <f t="shared" si="1"/>
        <v>-14817</v>
      </c>
      <c r="L16" s="70">
        <v>-4157</v>
      </c>
      <c r="M16" s="70">
        <v>-3718</v>
      </c>
      <c r="N16" s="70">
        <v>-4632</v>
      </c>
      <c r="O16" s="70">
        <v>-4288</v>
      </c>
      <c r="P16" s="78">
        <f t="shared" si="2"/>
        <v>-16795</v>
      </c>
      <c r="T16" t="s">
        <v>92</v>
      </c>
      <c r="U16">
        <f>K16</f>
        <v>-14817</v>
      </c>
    </row>
    <row r="17" spans="1:23" ht="16.5" x14ac:dyDescent="0.45">
      <c r="B17" s="3" t="s">
        <v>17</v>
      </c>
      <c r="G17" s="67">
        <v>3380</v>
      </c>
      <c r="H17" s="67">
        <v>3041</v>
      </c>
      <c r="I17" s="68">
        <v>2398</v>
      </c>
      <c r="J17" s="68">
        <v>2608</v>
      </c>
      <c r="K17" s="77">
        <f t="shared" si="1"/>
        <v>11427</v>
      </c>
      <c r="L17" s="68">
        <v>3094</v>
      </c>
      <c r="M17" s="68">
        <v>2786</v>
      </c>
      <c r="N17" s="68">
        <v>2863</v>
      </c>
      <c r="O17" s="68">
        <v>2866</v>
      </c>
      <c r="P17" s="77">
        <f t="shared" si="2"/>
        <v>11609</v>
      </c>
      <c r="T17" t="s">
        <v>93</v>
      </c>
      <c r="U17">
        <f>K19</f>
        <v>9456</v>
      </c>
      <c r="W17" s="40" t="s">
        <v>110</v>
      </c>
    </row>
    <row r="18" spans="1:23" x14ac:dyDescent="0.45">
      <c r="B18" s="3" t="s">
        <v>18</v>
      </c>
      <c r="G18" s="67">
        <v>431</v>
      </c>
      <c r="H18" s="67">
        <v>407</v>
      </c>
      <c r="I18" s="68">
        <v>459</v>
      </c>
      <c r="J18" s="68">
        <v>674</v>
      </c>
      <c r="K18" s="77">
        <f t="shared" si="1"/>
        <v>1971</v>
      </c>
      <c r="L18" s="68">
        <v>570</v>
      </c>
      <c r="M18" s="68">
        <v>599</v>
      </c>
      <c r="N18" s="68">
        <v>673</v>
      </c>
      <c r="O18" s="68">
        <v>524</v>
      </c>
      <c r="P18" s="77">
        <f t="shared" si="2"/>
        <v>2366</v>
      </c>
      <c r="U18">
        <f>SUM(U14:U17)</f>
        <v>14967</v>
      </c>
    </row>
    <row r="19" spans="1:23" x14ac:dyDescent="0.45">
      <c r="B19" s="3" t="s">
        <v>7</v>
      </c>
      <c r="C19" s="3" t="s">
        <v>19</v>
      </c>
      <c r="G19" s="67">
        <v>2949</v>
      </c>
      <c r="H19" s="67">
        <v>2634</v>
      </c>
      <c r="I19" s="68">
        <v>1939</v>
      </c>
      <c r="J19" s="68">
        <v>1934</v>
      </c>
      <c r="K19" s="77">
        <f t="shared" si="1"/>
        <v>9456</v>
      </c>
      <c r="L19" s="68">
        <v>2524</v>
      </c>
      <c r="M19" s="68">
        <v>2187</v>
      </c>
      <c r="N19" s="68">
        <v>2190</v>
      </c>
      <c r="O19" s="68">
        <v>2342</v>
      </c>
      <c r="P19" s="77">
        <f t="shared" si="2"/>
        <v>9243</v>
      </c>
      <c r="Q19">
        <f>K19-P19</f>
        <v>213</v>
      </c>
      <c r="U19" t="s">
        <v>113</v>
      </c>
      <c r="V19" t="s">
        <v>114</v>
      </c>
      <c r="W19" t="s">
        <v>115</v>
      </c>
    </row>
    <row r="20" spans="1:23" x14ac:dyDescent="0.45">
      <c r="A20" s="3" t="s">
        <v>20</v>
      </c>
      <c r="G20" s="67">
        <v>0</v>
      </c>
      <c r="H20" s="67">
        <v>0</v>
      </c>
      <c r="I20" s="68">
        <v>0</v>
      </c>
      <c r="J20" s="68">
        <v>0</v>
      </c>
      <c r="K20" s="77">
        <f t="shared" si="1"/>
        <v>0</v>
      </c>
      <c r="L20" s="68">
        <v>0</v>
      </c>
      <c r="M20" s="68">
        <v>0</v>
      </c>
      <c r="N20" s="68">
        <v>0</v>
      </c>
      <c r="O20" s="68">
        <v>0</v>
      </c>
      <c r="P20" s="77">
        <f t="shared" si="2"/>
        <v>0</v>
      </c>
      <c r="T20" s="31" t="s">
        <v>109</v>
      </c>
      <c r="U20">
        <f>K25</f>
        <v>-380</v>
      </c>
      <c r="V20">
        <f>K26</f>
        <v>15800</v>
      </c>
      <c r="W20">
        <f>V20+U20</f>
        <v>15420</v>
      </c>
    </row>
    <row r="21" spans="1:23" x14ac:dyDescent="0.45">
      <c r="A21" s="3" t="s">
        <v>7</v>
      </c>
      <c r="B21" s="3" t="s">
        <v>21</v>
      </c>
      <c r="G21" s="67">
        <v>0</v>
      </c>
      <c r="H21" s="67">
        <v>0</v>
      </c>
      <c r="I21" s="68">
        <v>0</v>
      </c>
      <c r="J21" s="68">
        <v>0</v>
      </c>
      <c r="K21" s="77">
        <f t="shared" si="1"/>
        <v>0</v>
      </c>
      <c r="L21" s="68">
        <v>0</v>
      </c>
      <c r="M21" s="68">
        <v>0</v>
      </c>
      <c r="N21" s="68">
        <v>0</v>
      </c>
      <c r="O21" s="68">
        <v>0</v>
      </c>
      <c r="P21" s="77">
        <f t="shared" si="2"/>
        <v>0</v>
      </c>
      <c r="T21" s="31" t="s">
        <v>111</v>
      </c>
      <c r="U21">
        <f>K28</f>
        <v>4</v>
      </c>
      <c r="V21">
        <f>K29</f>
        <v>-1260</v>
      </c>
      <c r="W21" s="31">
        <f>V21+U21</f>
        <v>-1256</v>
      </c>
    </row>
    <row r="22" spans="1:23" x14ac:dyDescent="0.45">
      <c r="B22" s="3" t="s">
        <v>22</v>
      </c>
      <c r="G22" s="67">
        <v>0</v>
      </c>
      <c r="H22" s="67">
        <v>0</v>
      </c>
      <c r="I22" s="68">
        <v>0</v>
      </c>
      <c r="J22" s="68">
        <v>0</v>
      </c>
      <c r="K22" s="77">
        <f t="shared" si="1"/>
        <v>0</v>
      </c>
      <c r="L22" s="68">
        <v>0</v>
      </c>
      <c r="M22" s="68">
        <v>0</v>
      </c>
      <c r="N22" s="68">
        <v>0</v>
      </c>
      <c r="O22" s="68">
        <v>0</v>
      </c>
      <c r="P22" s="77">
        <f t="shared" si="2"/>
        <v>0</v>
      </c>
      <c r="T22" s="31" t="s">
        <v>112</v>
      </c>
      <c r="U22">
        <f>K31</f>
        <v>-8436</v>
      </c>
      <c r="V22">
        <f>K38</f>
        <v>2755</v>
      </c>
      <c r="W22" s="31">
        <f>V22+U22</f>
        <v>-5681</v>
      </c>
    </row>
    <row r="23" spans="1:23" x14ac:dyDescent="0.45">
      <c r="B23" s="3" t="s">
        <v>23</v>
      </c>
      <c r="G23" s="67">
        <v>2160</v>
      </c>
      <c r="H23" s="67">
        <v>8784</v>
      </c>
      <c r="I23" s="68">
        <v>-175</v>
      </c>
      <c r="J23" s="68">
        <v>4198</v>
      </c>
      <c r="K23" s="77">
        <f t="shared" si="1"/>
        <v>14967</v>
      </c>
      <c r="L23" s="68">
        <v>0</v>
      </c>
      <c r="M23" s="68"/>
      <c r="N23" s="68"/>
      <c r="O23" s="68"/>
      <c r="P23" s="77">
        <f t="shared" si="2"/>
        <v>0</v>
      </c>
    </row>
    <row r="24" spans="1:23" s="42" customFormat="1" x14ac:dyDescent="0.45">
      <c r="A24" s="41" t="s">
        <v>24</v>
      </c>
      <c r="G24" s="71">
        <v>5396</v>
      </c>
      <c r="H24" s="71">
        <v>1393</v>
      </c>
      <c r="I24" s="72">
        <v>310</v>
      </c>
      <c r="J24" s="72">
        <v>1385</v>
      </c>
      <c r="K24" s="79">
        <f t="shared" si="1"/>
        <v>8484</v>
      </c>
      <c r="L24" s="72">
        <v>7760</v>
      </c>
      <c r="M24" s="72">
        <v>1449</v>
      </c>
      <c r="N24" s="72">
        <v>1515</v>
      </c>
      <c r="O24" s="72">
        <v>8247</v>
      </c>
      <c r="P24" s="79">
        <f t="shared" si="2"/>
        <v>18971</v>
      </c>
      <c r="Q24" s="42">
        <f>P24/K24</f>
        <v>2.2360914662894862</v>
      </c>
    </row>
    <row r="25" spans="1:23" x14ac:dyDescent="0.45">
      <c r="A25" s="3" t="s">
        <v>7</v>
      </c>
      <c r="B25" s="3" t="s">
        <v>25</v>
      </c>
      <c r="E25" s="35"/>
      <c r="F25" s="35"/>
      <c r="G25" s="73">
        <v>-96</v>
      </c>
      <c r="H25" s="73">
        <v>-75</v>
      </c>
      <c r="I25" s="74">
        <v>-125</v>
      </c>
      <c r="J25" s="74">
        <v>-84</v>
      </c>
      <c r="K25" s="80">
        <f t="shared" si="1"/>
        <v>-380</v>
      </c>
      <c r="L25" s="68">
        <v>-77</v>
      </c>
      <c r="M25" s="68">
        <v>-80</v>
      </c>
      <c r="N25" s="68">
        <v>-95</v>
      </c>
      <c r="O25" s="68">
        <v>-198</v>
      </c>
      <c r="P25" s="77">
        <f t="shared" si="2"/>
        <v>-450</v>
      </c>
    </row>
    <row r="26" spans="1:23" x14ac:dyDescent="0.45">
      <c r="B26" s="3" t="s">
        <v>26</v>
      </c>
      <c r="E26" s="35"/>
      <c r="F26" s="35"/>
      <c r="G26" s="73">
        <v>4960</v>
      </c>
      <c r="H26" s="73">
        <v>4080</v>
      </c>
      <c r="I26" s="74">
        <v>3740</v>
      </c>
      <c r="J26" s="74">
        <v>3020</v>
      </c>
      <c r="K26" s="80">
        <f t="shared" si="1"/>
        <v>15800</v>
      </c>
      <c r="L26" s="68">
        <v>4850</v>
      </c>
      <c r="M26" s="68">
        <v>4080</v>
      </c>
      <c r="N26" s="68">
        <v>3970</v>
      </c>
      <c r="O26" s="68">
        <v>3220</v>
      </c>
      <c r="P26" s="77">
        <f t="shared" si="2"/>
        <v>16120</v>
      </c>
    </row>
    <row r="27" spans="1:23" x14ac:dyDescent="0.45">
      <c r="B27" s="3" t="s">
        <v>7</v>
      </c>
      <c r="C27" s="3" t="s">
        <v>27</v>
      </c>
      <c r="G27" s="67">
        <v>4864</v>
      </c>
      <c r="H27" s="67">
        <v>4005</v>
      </c>
      <c r="I27" s="68">
        <v>3615</v>
      </c>
      <c r="J27" s="68">
        <v>2936</v>
      </c>
      <c r="K27" s="81">
        <f t="shared" si="1"/>
        <v>15420</v>
      </c>
      <c r="L27" s="68">
        <v>4773</v>
      </c>
      <c r="M27" s="68">
        <v>4000</v>
      </c>
      <c r="N27" s="68">
        <v>3875</v>
      </c>
      <c r="O27" s="68">
        <v>3022</v>
      </c>
      <c r="P27" s="77">
        <f t="shared" si="2"/>
        <v>15670</v>
      </c>
    </row>
    <row r="28" spans="1:23" x14ac:dyDescent="0.45">
      <c r="B28" s="21" t="s">
        <v>28</v>
      </c>
      <c r="C28" s="6"/>
      <c r="D28" s="6"/>
      <c r="E28" s="6"/>
      <c r="F28" s="6"/>
      <c r="G28" s="69">
        <v>2</v>
      </c>
      <c r="H28" s="69">
        <v>13</v>
      </c>
      <c r="I28" s="70">
        <v>-12</v>
      </c>
      <c r="J28" s="70">
        <v>1</v>
      </c>
      <c r="K28" s="78">
        <f t="shared" si="1"/>
        <v>4</v>
      </c>
      <c r="L28" s="70">
        <v>1</v>
      </c>
      <c r="M28" s="70">
        <v>1</v>
      </c>
      <c r="N28" s="70">
        <v>13</v>
      </c>
      <c r="O28" s="70">
        <v>-12</v>
      </c>
      <c r="P28" s="78">
        <f t="shared" si="2"/>
        <v>3</v>
      </c>
      <c r="Q28" s="22">
        <v>0</v>
      </c>
      <c r="R28" s="22">
        <v>0</v>
      </c>
      <c r="S28" s="22">
        <v>180</v>
      </c>
    </row>
    <row r="29" spans="1:23" x14ac:dyDescent="0.45">
      <c r="B29" s="21" t="s">
        <v>29</v>
      </c>
      <c r="C29" s="6"/>
      <c r="D29" s="6"/>
      <c r="E29" s="6"/>
      <c r="F29" s="6"/>
      <c r="G29" s="69">
        <v>-253</v>
      </c>
      <c r="H29" s="69">
        <v>-228</v>
      </c>
      <c r="I29" s="70">
        <v>554</v>
      </c>
      <c r="J29" s="70">
        <v>-1333</v>
      </c>
      <c r="K29" s="78">
        <f t="shared" si="1"/>
        <v>-1260</v>
      </c>
      <c r="L29" s="70">
        <v>-35</v>
      </c>
      <c r="M29" s="70">
        <v>1373</v>
      </c>
      <c r="N29" s="70">
        <v>1162</v>
      </c>
      <c r="O29" s="70">
        <v>495</v>
      </c>
      <c r="P29" s="78">
        <f t="shared" si="2"/>
        <v>2995</v>
      </c>
      <c r="Q29" s="22">
        <v>3021</v>
      </c>
      <c r="R29" s="23">
        <v>2069</v>
      </c>
      <c r="S29">
        <v>48</v>
      </c>
    </row>
    <row r="30" spans="1:23" x14ac:dyDescent="0.45">
      <c r="B30" s="21" t="s">
        <v>7</v>
      </c>
      <c r="C30" s="21" t="s">
        <v>30</v>
      </c>
      <c r="D30" s="6"/>
      <c r="E30" s="6"/>
      <c r="F30" s="6"/>
      <c r="G30" s="69">
        <v>-251</v>
      </c>
      <c r="H30" s="69">
        <v>-215</v>
      </c>
      <c r="I30" s="70">
        <v>542</v>
      </c>
      <c r="J30" s="70">
        <v>-1332</v>
      </c>
      <c r="K30" s="82">
        <f t="shared" si="1"/>
        <v>-1256</v>
      </c>
      <c r="L30" s="70">
        <v>-34</v>
      </c>
      <c r="M30" s="70">
        <v>1374</v>
      </c>
      <c r="N30" s="70">
        <v>1175</v>
      </c>
      <c r="O30" s="70">
        <v>483</v>
      </c>
      <c r="P30" s="78">
        <f t="shared" si="2"/>
        <v>2998</v>
      </c>
      <c r="Q30" s="22">
        <v>3021</v>
      </c>
      <c r="R30" s="23">
        <v>2069</v>
      </c>
      <c r="S30">
        <v>228</v>
      </c>
    </row>
    <row r="31" spans="1:23" x14ac:dyDescent="0.45">
      <c r="B31" s="3" t="s">
        <v>31</v>
      </c>
      <c r="D31" s="35"/>
      <c r="E31" s="35"/>
      <c r="F31" s="35"/>
      <c r="G31" s="73">
        <v>-1137</v>
      </c>
      <c r="H31" s="73">
        <v>-1759</v>
      </c>
      <c r="I31" s="74">
        <v>-4567</v>
      </c>
      <c r="J31" s="74">
        <v>-973</v>
      </c>
      <c r="K31" s="80">
        <f t="shared" si="1"/>
        <v>-8436</v>
      </c>
      <c r="L31" s="68">
        <v>-2446</v>
      </c>
      <c r="M31" s="68">
        <v>-4351</v>
      </c>
      <c r="N31" s="68">
        <v>-2905</v>
      </c>
      <c r="O31" s="68">
        <v>1913</v>
      </c>
      <c r="P31" s="77">
        <f t="shared" si="2"/>
        <v>-7789</v>
      </c>
    </row>
    <row r="32" spans="1:23" x14ac:dyDescent="0.45">
      <c r="B32" s="3" t="s">
        <v>7</v>
      </c>
      <c r="C32" s="3" t="s">
        <v>32</v>
      </c>
      <c r="G32" s="67">
        <v>-1295</v>
      </c>
      <c r="H32" s="67">
        <v>-1983</v>
      </c>
      <c r="I32" s="68">
        <v>-4456</v>
      </c>
      <c r="J32" s="68">
        <v>-713</v>
      </c>
      <c r="K32" s="77">
        <f t="shared" si="1"/>
        <v>-8447</v>
      </c>
      <c r="L32" s="68">
        <v>-2551</v>
      </c>
      <c r="M32" s="68">
        <v>-4267</v>
      </c>
      <c r="N32" s="68">
        <v>-2891</v>
      </c>
      <c r="O32" s="68">
        <v>1628</v>
      </c>
      <c r="P32" s="77">
        <f t="shared" si="2"/>
        <v>-8081</v>
      </c>
    </row>
    <row r="33" spans="2:16" x14ac:dyDescent="0.45">
      <c r="C33" s="3" t="s">
        <v>7</v>
      </c>
      <c r="D33" s="3" t="s">
        <v>33</v>
      </c>
      <c r="G33" s="67">
        <v>-598</v>
      </c>
      <c r="H33" s="67">
        <v>-1478</v>
      </c>
      <c r="I33" s="68">
        <v>-3777</v>
      </c>
      <c r="J33" s="68">
        <v>166</v>
      </c>
      <c r="K33" s="77">
        <f t="shared" si="1"/>
        <v>-5687</v>
      </c>
      <c r="L33" s="68">
        <v>-1324</v>
      </c>
      <c r="M33" s="68">
        <v>-3015</v>
      </c>
      <c r="N33" s="68">
        <v>-2390</v>
      </c>
      <c r="O33" s="68">
        <v>2383</v>
      </c>
      <c r="P33" s="77">
        <f t="shared" si="2"/>
        <v>-4346</v>
      </c>
    </row>
    <row r="34" spans="2:16" x14ac:dyDescent="0.45">
      <c r="D34" s="3" t="s">
        <v>34</v>
      </c>
      <c r="G34" s="67">
        <v>-697</v>
      </c>
      <c r="H34" s="67">
        <v>-505</v>
      </c>
      <c r="I34" s="68">
        <v>-679</v>
      </c>
      <c r="J34" s="68">
        <v>-879</v>
      </c>
      <c r="K34" s="77">
        <f t="shared" si="1"/>
        <v>-2760</v>
      </c>
      <c r="L34" s="68">
        <v>-1227</v>
      </c>
      <c r="M34" s="68">
        <v>-1252</v>
      </c>
      <c r="N34" s="68">
        <v>-501</v>
      </c>
      <c r="O34" s="68">
        <v>-755</v>
      </c>
      <c r="P34" s="77">
        <f t="shared" si="2"/>
        <v>-3735</v>
      </c>
    </row>
    <row r="35" spans="2:16" x14ac:dyDescent="0.45">
      <c r="C35" s="3" t="s">
        <v>35</v>
      </c>
      <c r="G35" s="67"/>
      <c r="H35" s="67"/>
      <c r="I35" s="68"/>
      <c r="J35" s="68"/>
      <c r="K35" s="77"/>
      <c r="L35" s="68"/>
      <c r="M35" s="68"/>
      <c r="N35" s="68"/>
      <c r="O35" s="68"/>
      <c r="P35" s="77"/>
    </row>
    <row r="36" spans="2:16" x14ac:dyDescent="0.45">
      <c r="C36" s="3" t="s">
        <v>36</v>
      </c>
      <c r="G36" s="67"/>
      <c r="H36" s="67"/>
      <c r="I36" s="68"/>
      <c r="J36" s="68"/>
      <c r="K36" s="77"/>
      <c r="L36" s="68"/>
      <c r="M36" s="68"/>
      <c r="N36" s="68"/>
      <c r="O36" s="68"/>
      <c r="P36" s="77"/>
    </row>
    <row r="37" spans="2:16" x14ac:dyDescent="0.45">
      <c r="C37" s="3" t="s">
        <v>37</v>
      </c>
      <c r="G37" s="67">
        <v>158</v>
      </c>
      <c r="H37" s="67">
        <v>224</v>
      </c>
      <c r="I37" s="68">
        <v>-111</v>
      </c>
      <c r="J37" s="68">
        <v>-260</v>
      </c>
      <c r="K37" s="77">
        <f t="shared" si="1"/>
        <v>11</v>
      </c>
      <c r="L37" s="68">
        <v>105</v>
      </c>
      <c r="M37" s="68">
        <v>-84</v>
      </c>
      <c r="N37" s="68">
        <v>-14</v>
      </c>
      <c r="O37" s="68">
        <v>285</v>
      </c>
      <c r="P37" s="77">
        <f t="shared" si="2"/>
        <v>292</v>
      </c>
    </row>
    <row r="38" spans="2:16" x14ac:dyDescent="0.45">
      <c r="B38" s="3" t="s">
        <v>38</v>
      </c>
      <c r="C38" s="35"/>
      <c r="D38" s="35"/>
      <c r="E38" s="35"/>
      <c r="F38" s="35"/>
      <c r="G38" s="73">
        <v>1920</v>
      </c>
      <c r="H38" s="73">
        <v>-638</v>
      </c>
      <c r="I38" s="74">
        <v>719</v>
      </c>
      <c r="J38" s="74">
        <v>754</v>
      </c>
      <c r="K38" s="80">
        <f t="shared" si="1"/>
        <v>2755</v>
      </c>
      <c r="L38" s="68">
        <v>5467</v>
      </c>
      <c r="M38" s="68">
        <v>426</v>
      </c>
      <c r="N38" s="68">
        <v>-630</v>
      </c>
      <c r="O38" s="68">
        <v>2829</v>
      </c>
      <c r="P38" s="77">
        <f t="shared" si="2"/>
        <v>8092</v>
      </c>
    </row>
    <row r="39" spans="2:16" x14ac:dyDescent="0.45">
      <c r="B39" s="3" t="s">
        <v>7</v>
      </c>
      <c r="C39" s="3" t="s">
        <v>32</v>
      </c>
      <c r="G39" s="67">
        <v>554</v>
      </c>
      <c r="H39" s="67">
        <v>-64</v>
      </c>
      <c r="I39" s="68">
        <v>-498</v>
      </c>
      <c r="J39" s="68">
        <v>405</v>
      </c>
      <c r="K39" s="77">
        <f t="shared" si="1"/>
        <v>397</v>
      </c>
      <c r="L39" s="68">
        <v>1846</v>
      </c>
      <c r="M39" s="68">
        <v>1309</v>
      </c>
      <c r="N39" s="68">
        <v>-697</v>
      </c>
      <c r="O39" s="68">
        <v>417</v>
      </c>
      <c r="P39" s="77">
        <f t="shared" si="2"/>
        <v>2875</v>
      </c>
    </row>
    <row r="40" spans="2:16" x14ac:dyDescent="0.45">
      <c r="C40" s="3" t="s">
        <v>7</v>
      </c>
      <c r="D40" s="3" t="s">
        <v>33</v>
      </c>
      <c r="G40" s="67">
        <v>410</v>
      </c>
      <c r="H40" s="67">
        <v>-92</v>
      </c>
      <c r="I40" s="68">
        <v>-543</v>
      </c>
      <c r="J40" s="68">
        <v>366</v>
      </c>
      <c r="K40" s="77">
        <f t="shared" si="1"/>
        <v>141</v>
      </c>
      <c r="L40" s="68">
        <v>1835</v>
      </c>
      <c r="M40" s="68">
        <v>1266</v>
      </c>
      <c r="N40" s="68">
        <v>-755</v>
      </c>
      <c r="O40" s="68">
        <v>397</v>
      </c>
      <c r="P40" s="77">
        <f t="shared" si="2"/>
        <v>2743</v>
      </c>
    </row>
    <row r="41" spans="2:16" x14ac:dyDescent="0.45">
      <c r="D41" s="3" t="s">
        <v>34</v>
      </c>
      <c r="G41" s="67">
        <v>144</v>
      </c>
      <c r="H41" s="67">
        <v>28</v>
      </c>
      <c r="I41" s="68">
        <v>45</v>
      </c>
      <c r="J41" s="68">
        <v>39</v>
      </c>
      <c r="K41" s="77">
        <f t="shared" si="1"/>
        <v>256</v>
      </c>
      <c r="L41" s="68">
        <v>11</v>
      </c>
      <c r="M41" s="68">
        <v>43</v>
      </c>
      <c r="N41" s="68">
        <v>58</v>
      </c>
      <c r="O41" s="68">
        <v>20</v>
      </c>
      <c r="P41" s="77">
        <f t="shared" si="2"/>
        <v>132</v>
      </c>
    </row>
    <row r="42" spans="2:16" x14ac:dyDescent="0.45">
      <c r="C42" s="3" t="s">
        <v>39</v>
      </c>
      <c r="G42" s="67">
        <v>1366</v>
      </c>
      <c r="H42" s="67">
        <v>-574</v>
      </c>
      <c r="I42" s="68">
        <v>1217</v>
      </c>
      <c r="J42" s="68">
        <v>349</v>
      </c>
      <c r="K42" s="77">
        <f t="shared" si="1"/>
        <v>2358</v>
      </c>
      <c r="L42" s="68">
        <v>3621</v>
      </c>
      <c r="M42" s="68">
        <v>-883</v>
      </c>
      <c r="N42" s="68">
        <v>67</v>
      </c>
      <c r="O42" s="68">
        <v>2412</v>
      </c>
      <c r="P42" s="77">
        <f t="shared" si="2"/>
        <v>5217</v>
      </c>
    </row>
    <row r="43" spans="2:16" x14ac:dyDescent="0.45">
      <c r="C43" s="3" t="s">
        <v>7</v>
      </c>
      <c r="D43" s="3" t="s">
        <v>40</v>
      </c>
      <c r="G43" s="67">
        <v>198</v>
      </c>
      <c r="H43" s="67">
        <v>-978</v>
      </c>
      <c r="I43" s="68">
        <v>594</v>
      </c>
      <c r="J43" s="68">
        <v>190</v>
      </c>
      <c r="K43" s="77">
        <f t="shared" si="1"/>
        <v>4</v>
      </c>
      <c r="L43" s="68">
        <v>433</v>
      </c>
      <c r="M43" s="68">
        <v>-680</v>
      </c>
      <c r="N43" s="68">
        <v>-904</v>
      </c>
      <c r="O43" s="68">
        <v>1437</v>
      </c>
      <c r="P43" s="77">
        <f t="shared" si="2"/>
        <v>286</v>
      </c>
    </row>
    <row r="44" spans="2:16" x14ac:dyDescent="0.45">
      <c r="D44" s="3" t="s">
        <v>7</v>
      </c>
      <c r="E44" s="3" t="s">
        <v>41</v>
      </c>
      <c r="G44" s="67">
        <v>8585</v>
      </c>
      <c r="H44" s="67">
        <v>5928</v>
      </c>
      <c r="I44" s="68">
        <v>5859</v>
      </c>
      <c r="J44" s="68">
        <v>6554</v>
      </c>
      <c r="K44" s="77">
        <f t="shared" si="1"/>
        <v>26926</v>
      </c>
      <c r="L44" s="68">
        <v>7748</v>
      </c>
      <c r="M44" s="68">
        <v>1331</v>
      </c>
      <c r="N44" s="68">
        <v>3330</v>
      </c>
      <c r="O44" s="68">
        <v>5976</v>
      </c>
      <c r="P44" s="77">
        <f t="shared" si="2"/>
        <v>18385</v>
      </c>
    </row>
    <row r="45" spans="2:16" x14ac:dyDescent="0.45">
      <c r="E45" s="3" t="s">
        <v>42</v>
      </c>
      <c r="G45" s="67">
        <v>-8387</v>
      </c>
      <c r="H45" s="67">
        <v>-6906</v>
      </c>
      <c r="I45" s="68">
        <v>-5265</v>
      </c>
      <c r="J45" s="68">
        <v>-6364</v>
      </c>
      <c r="K45" s="77">
        <f t="shared" si="1"/>
        <v>-26922</v>
      </c>
      <c r="L45" s="68">
        <v>-7315</v>
      </c>
      <c r="M45" s="68">
        <v>-2011</v>
      </c>
      <c r="N45" s="68">
        <v>-4234</v>
      </c>
      <c r="O45" s="68">
        <v>-4539</v>
      </c>
      <c r="P45" s="77">
        <f t="shared" si="2"/>
        <v>-18099</v>
      </c>
    </row>
    <row r="46" spans="2:16" x14ac:dyDescent="0.45">
      <c r="D46" s="3" t="s">
        <v>43</v>
      </c>
      <c r="G46" s="67">
        <v>1168</v>
      </c>
      <c r="H46" s="67">
        <v>404</v>
      </c>
      <c r="I46" s="68">
        <v>624</v>
      </c>
      <c r="J46" s="68">
        <v>159</v>
      </c>
      <c r="K46" s="77">
        <f t="shared" si="1"/>
        <v>2355</v>
      </c>
      <c r="L46" s="68">
        <v>3188</v>
      </c>
      <c r="M46" s="68">
        <v>-203</v>
      </c>
      <c r="N46" s="68">
        <v>971</v>
      </c>
      <c r="O46" s="68">
        <v>975</v>
      </c>
      <c r="P46" s="77">
        <f t="shared" si="2"/>
        <v>4931</v>
      </c>
    </row>
    <row r="47" spans="2:16" x14ac:dyDescent="0.45">
      <c r="D47" s="3" t="s">
        <v>7</v>
      </c>
      <c r="E47" s="3" t="s">
        <v>41</v>
      </c>
      <c r="G47" s="67">
        <v>3740</v>
      </c>
      <c r="H47" s="67">
        <v>2733</v>
      </c>
      <c r="I47" s="68">
        <v>2805</v>
      </c>
      <c r="J47" s="68">
        <v>2201</v>
      </c>
      <c r="K47" s="77">
        <f t="shared" si="1"/>
        <v>11479</v>
      </c>
      <c r="L47" s="68">
        <v>5003</v>
      </c>
      <c r="M47" s="68">
        <v>2102</v>
      </c>
      <c r="N47" s="68">
        <v>2735</v>
      </c>
      <c r="O47" s="68">
        <v>3190</v>
      </c>
      <c r="P47" s="77">
        <f t="shared" si="2"/>
        <v>13030</v>
      </c>
    </row>
    <row r="48" spans="2:16" x14ac:dyDescent="0.45">
      <c r="E48" s="3" t="s">
        <v>7</v>
      </c>
      <c r="F48" s="3" t="s">
        <v>44</v>
      </c>
      <c r="G48" s="67">
        <v>596</v>
      </c>
      <c r="H48" s="67">
        <v>398</v>
      </c>
      <c r="I48" s="68">
        <v>553</v>
      </c>
      <c r="J48" s="68">
        <v>467</v>
      </c>
      <c r="K48" s="77">
        <f t="shared" si="1"/>
        <v>2014</v>
      </c>
      <c r="L48" s="68">
        <v>933</v>
      </c>
      <c r="M48" s="68">
        <v>226</v>
      </c>
      <c r="N48" s="68">
        <v>261</v>
      </c>
      <c r="O48" s="68">
        <v>930</v>
      </c>
      <c r="P48" s="77">
        <f t="shared" si="2"/>
        <v>2350</v>
      </c>
    </row>
    <row r="49" spans="1:18" x14ac:dyDescent="0.45">
      <c r="F49" s="3" t="s">
        <v>45</v>
      </c>
      <c r="G49" s="67">
        <v>3144</v>
      </c>
      <c r="H49" s="67">
        <v>2335</v>
      </c>
      <c r="I49" s="68">
        <v>2252</v>
      </c>
      <c r="J49" s="68">
        <v>1734</v>
      </c>
      <c r="K49" s="77">
        <f t="shared" si="1"/>
        <v>9465</v>
      </c>
      <c r="L49" s="68">
        <v>4070</v>
      </c>
      <c r="M49" s="68">
        <v>1876</v>
      </c>
      <c r="N49" s="68">
        <v>2474</v>
      </c>
      <c r="O49" s="68">
        <v>2260</v>
      </c>
      <c r="P49" s="77">
        <f t="shared" si="2"/>
        <v>10680</v>
      </c>
    </row>
    <row r="50" spans="1:18" x14ac:dyDescent="0.45">
      <c r="E50" s="3" t="s">
        <v>42</v>
      </c>
      <c r="G50" s="67">
        <v>-2572</v>
      </c>
      <c r="H50" s="67">
        <v>-2329</v>
      </c>
      <c r="I50" s="68">
        <v>-2181</v>
      </c>
      <c r="J50" s="68">
        <v>-2042</v>
      </c>
      <c r="K50" s="77">
        <f t="shared" si="1"/>
        <v>-9124</v>
      </c>
      <c r="L50" s="68">
        <v>-1815</v>
      </c>
      <c r="M50" s="68">
        <v>-2305</v>
      </c>
      <c r="N50" s="68">
        <v>-1764</v>
      </c>
      <c r="O50" s="68">
        <v>-2215</v>
      </c>
      <c r="P50" s="77">
        <f t="shared" si="2"/>
        <v>-8099</v>
      </c>
    </row>
    <row r="51" spans="1:18" x14ac:dyDescent="0.45">
      <c r="E51" s="3" t="s">
        <v>7</v>
      </c>
      <c r="F51" s="3" t="s">
        <v>44</v>
      </c>
      <c r="G51" s="67">
        <v>-430</v>
      </c>
      <c r="H51" s="67">
        <v>-508</v>
      </c>
      <c r="I51" s="68">
        <v>-389</v>
      </c>
      <c r="J51" s="68">
        <v>-499</v>
      </c>
      <c r="K51" s="77">
        <f t="shared" si="1"/>
        <v>-1826</v>
      </c>
      <c r="L51" s="68">
        <v>-254</v>
      </c>
      <c r="M51" s="68">
        <v>-579</v>
      </c>
      <c r="N51" s="68">
        <v>-328</v>
      </c>
      <c r="O51" s="68">
        <v>-603</v>
      </c>
      <c r="P51" s="77">
        <f t="shared" si="2"/>
        <v>-1764</v>
      </c>
    </row>
    <row r="52" spans="1:18" x14ac:dyDescent="0.45">
      <c r="F52" s="3" t="s">
        <v>45</v>
      </c>
      <c r="G52" s="67">
        <v>-2142</v>
      </c>
      <c r="H52" s="67">
        <v>-1821</v>
      </c>
      <c r="I52" s="68">
        <v>-1792</v>
      </c>
      <c r="J52" s="68">
        <v>-1543</v>
      </c>
      <c r="K52" s="77">
        <f t="shared" si="1"/>
        <v>-7298</v>
      </c>
      <c r="L52" s="68">
        <v>-1561</v>
      </c>
      <c r="M52" s="68">
        <v>-1726</v>
      </c>
      <c r="N52" s="68">
        <v>-1436</v>
      </c>
      <c r="O52" s="68">
        <v>-1612</v>
      </c>
      <c r="P52" s="77">
        <f t="shared" si="2"/>
        <v>-6335</v>
      </c>
    </row>
    <row r="53" spans="1:18" x14ac:dyDescent="0.45">
      <c r="C53" s="3" t="s">
        <v>36</v>
      </c>
      <c r="G53" s="67"/>
      <c r="H53" s="67"/>
      <c r="I53" s="68"/>
      <c r="J53" s="68"/>
      <c r="K53" s="77"/>
      <c r="L53" s="68"/>
      <c r="M53" s="68"/>
      <c r="N53" s="68"/>
      <c r="O53" s="68"/>
      <c r="P53" s="77"/>
    </row>
    <row r="54" spans="1:18" x14ac:dyDescent="0.45">
      <c r="C54" s="3" t="s">
        <v>37</v>
      </c>
      <c r="G54" s="67"/>
      <c r="H54" s="67"/>
      <c r="I54" s="68"/>
      <c r="J54" s="68"/>
      <c r="K54" s="77"/>
      <c r="L54" s="68"/>
      <c r="M54" s="68"/>
      <c r="N54" s="68"/>
      <c r="O54" s="68"/>
      <c r="P54" s="77"/>
    </row>
    <row r="55" spans="1:18" x14ac:dyDescent="0.45">
      <c r="B55" s="3" t="s">
        <v>46</v>
      </c>
      <c r="G55" s="67">
        <v>783</v>
      </c>
      <c r="H55" s="67">
        <v>-2397</v>
      </c>
      <c r="I55" s="68">
        <v>-3848</v>
      </c>
      <c r="J55" s="68">
        <v>-219</v>
      </c>
      <c r="K55" s="81">
        <f t="shared" si="1"/>
        <v>-5681</v>
      </c>
      <c r="L55" s="68">
        <v>3021</v>
      </c>
      <c r="M55" s="68">
        <v>-3925</v>
      </c>
      <c r="N55" s="68">
        <v>-3535</v>
      </c>
      <c r="O55" s="68">
        <v>4742</v>
      </c>
      <c r="P55" s="77">
        <f t="shared" si="2"/>
        <v>303</v>
      </c>
    </row>
    <row r="56" spans="1:18" x14ac:dyDescent="0.45">
      <c r="A56" s="3" t="s">
        <v>47</v>
      </c>
      <c r="G56" s="67">
        <v>-1304</v>
      </c>
      <c r="H56" s="67">
        <v>-4918</v>
      </c>
      <c r="I56" s="68">
        <v>1870</v>
      </c>
      <c r="J56" s="68">
        <v>-2467</v>
      </c>
      <c r="K56" s="77">
        <f t="shared" si="1"/>
        <v>-6819</v>
      </c>
      <c r="L56" s="68">
        <v>-3030</v>
      </c>
      <c r="M56" s="68">
        <v>-2859</v>
      </c>
      <c r="N56" s="68">
        <v>715</v>
      </c>
      <c r="O56" s="68">
        <v>-2711</v>
      </c>
      <c r="P56" s="77">
        <f t="shared" si="2"/>
        <v>-7885</v>
      </c>
    </row>
    <row r="57" spans="1:18" s="44" customFormat="1" x14ac:dyDescent="0.45">
      <c r="A57" s="43" t="s">
        <v>48</v>
      </c>
      <c r="G57" s="75">
        <v>6252</v>
      </c>
      <c r="H57" s="75">
        <v>5259</v>
      </c>
      <c r="I57" s="76">
        <v>2005</v>
      </c>
      <c r="J57" s="76">
        <v>3116</v>
      </c>
      <c r="K57" s="83">
        <f t="shared" si="1"/>
        <v>16632</v>
      </c>
      <c r="L57" s="76">
        <v>9260</v>
      </c>
      <c r="M57" s="76">
        <v>4851</v>
      </c>
      <c r="N57" s="76">
        <v>1930</v>
      </c>
      <c r="O57" s="76">
        <v>7213</v>
      </c>
      <c r="P57" s="83">
        <f t="shared" si="2"/>
        <v>23254</v>
      </c>
      <c r="Q57" s="44">
        <f>O57/J57</f>
        <v>2.3148267008985881</v>
      </c>
      <c r="R57" s="44">
        <f>(K57-P57)/P57</f>
        <v>-0.28476821192052981</v>
      </c>
    </row>
    <row r="58" spans="1:18" x14ac:dyDescent="0.45">
      <c r="A58" s="33" t="s">
        <v>49</v>
      </c>
      <c r="G58" s="67">
        <v>-6252</v>
      </c>
      <c r="H58" s="67">
        <v>-5259</v>
      </c>
      <c r="I58" s="68">
        <v>-2005</v>
      </c>
      <c r="J58" s="68">
        <v>-3116</v>
      </c>
      <c r="K58" s="77">
        <f t="shared" si="1"/>
        <v>-16632</v>
      </c>
      <c r="L58" s="68">
        <v>-9260</v>
      </c>
      <c r="M58" s="68">
        <v>-4851</v>
      </c>
      <c r="N58" s="68">
        <v>-1930</v>
      </c>
      <c r="O58" s="68">
        <v>-7213</v>
      </c>
      <c r="P58" s="77">
        <f t="shared" si="2"/>
        <v>-23254</v>
      </c>
    </row>
    <row r="59" spans="1:18" x14ac:dyDescent="0.45">
      <c r="A59" s="3" t="s">
        <v>7</v>
      </c>
      <c r="B59" s="3" t="s">
        <v>50</v>
      </c>
      <c r="G59" s="67">
        <v>-6252</v>
      </c>
      <c r="H59" s="67">
        <v>-5259</v>
      </c>
      <c r="I59" s="68">
        <v>-2005</v>
      </c>
      <c r="J59" s="68">
        <v>-3116</v>
      </c>
      <c r="K59" s="77">
        <f t="shared" si="1"/>
        <v>-16632</v>
      </c>
      <c r="L59" s="68">
        <v>-9260</v>
      </c>
      <c r="M59" s="68">
        <v>-4851</v>
      </c>
      <c r="N59" s="68">
        <v>-1930</v>
      </c>
      <c r="O59" s="68">
        <v>-7213</v>
      </c>
      <c r="P59" s="77">
        <f t="shared" si="2"/>
        <v>-23254</v>
      </c>
    </row>
    <row r="60" spans="1:18" x14ac:dyDescent="0.45">
      <c r="B60" s="3" t="s">
        <v>51</v>
      </c>
      <c r="G60" s="67">
        <v>0</v>
      </c>
      <c r="H60" s="67">
        <v>0</v>
      </c>
      <c r="I60" s="68">
        <v>0</v>
      </c>
      <c r="J60" s="68">
        <v>0</v>
      </c>
      <c r="K60" s="77">
        <f t="shared" si="1"/>
        <v>0</v>
      </c>
      <c r="L60" s="68">
        <v>0</v>
      </c>
      <c r="M60" s="68">
        <v>0</v>
      </c>
      <c r="N60" s="68">
        <v>0</v>
      </c>
      <c r="O60" s="68">
        <v>0</v>
      </c>
      <c r="P60" s="77">
        <f t="shared" si="2"/>
        <v>0</v>
      </c>
    </row>
    <row r="61" spans="1:18" x14ac:dyDescent="0.45">
      <c r="B61" s="3" t="s">
        <v>52</v>
      </c>
      <c r="G61" s="67">
        <v>0</v>
      </c>
      <c r="H61" s="67">
        <v>0</v>
      </c>
      <c r="I61" s="68">
        <v>0</v>
      </c>
      <c r="J61" s="68">
        <v>0</v>
      </c>
      <c r="K61" s="77">
        <f t="shared" si="1"/>
        <v>0</v>
      </c>
      <c r="L61" s="68">
        <v>0</v>
      </c>
      <c r="M61" s="68">
        <v>0</v>
      </c>
      <c r="N61" s="68">
        <v>0</v>
      </c>
      <c r="O61" s="68">
        <v>0</v>
      </c>
      <c r="P61" s="77">
        <f t="shared" si="2"/>
        <v>0</v>
      </c>
    </row>
    <row r="63" spans="1:18" x14ac:dyDescent="0.45">
      <c r="M63">
        <f>I57-J57</f>
        <v>-1111</v>
      </c>
    </row>
    <row r="64" spans="1:18" x14ac:dyDescent="0.45">
      <c r="N64">
        <f>I57-N57</f>
        <v>75</v>
      </c>
    </row>
  </sheetData>
  <mergeCells count="4">
    <mergeCell ref="A1:G1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65C-1950-4A8A-B85F-B01B16476FAD}">
  <dimension ref="A1:O34"/>
  <sheetViews>
    <sheetView tabSelected="1" topLeftCell="C13" zoomScale="85" zoomScaleNormal="85" workbookViewId="0">
      <selection activeCell="I33" sqref="I33"/>
    </sheetView>
  </sheetViews>
  <sheetFormatPr defaultRowHeight="14.25" x14ac:dyDescent="0.45"/>
  <cols>
    <col min="2" max="2" width="14.6640625" customWidth="1"/>
    <col min="3" max="6" width="15" style="25" customWidth="1"/>
    <col min="7" max="7" width="19" customWidth="1"/>
    <col min="8" max="8" width="16.46484375" customWidth="1"/>
    <col min="9" max="9" width="21.46484375" customWidth="1"/>
    <col min="10" max="10" width="13.796875" customWidth="1"/>
    <col min="12" max="12" width="40.53125" customWidth="1"/>
    <col min="13" max="13" width="23.6640625" customWidth="1"/>
    <col min="14" max="14" width="36.796875" customWidth="1"/>
    <col min="15" max="15" width="22.86328125" customWidth="1"/>
  </cols>
  <sheetData>
    <row r="1" spans="1:15" x14ac:dyDescent="0.45">
      <c r="A1" s="3"/>
      <c r="B1" s="10"/>
      <c r="F1" s="25" t="s">
        <v>63</v>
      </c>
      <c r="G1" s="25" t="s">
        <v>64</v>
      </c>
      <c r="H1" s="25" t="s">
        <v>65</v>
      </c>
      <c r="I1" s="25" t="s">
        <v>66</v>
      </c>
      <c r="J1" s="25" t="s">
        <v>90</v>
      </c>
      <c r="L1" s="3"/>
      <c r="M1" s="25" t="s">
        <v>106</v>
      </c>
    </row>
    <row r="2" spans="1:15" x14ac:dyDescent="0.45">
      <c r="A2" s="3" t="s">
        <v>31</v>
      </c>
      <c r="B2" s="10"/>
      <c r="F2" s="26">
        <v>-973</v>
      </c>
      <c r="G2" s="26">
        <v>-4567</v>
      </c>
      <c r="H2" s="24">
        <v>-1759</v>
      </c>
      <c r="I2" s="24">
        <v>-1137</v>
      </c>
      <c r="J2" s="25">
        <f t="shared" ref="J2:J5" si="0">SUM(F2:I2)</f>
        <v>-8436</v>
      </c>
      <c r="L2" s="3" t="s">
        <v>31</v>
      </c>
      <c r="M2">
        <v>-8436</v>
      </c>
    </row>
    <row r="3" spans="1:15" x14ac:dyDescent="0.45">
      <c r="A3" s="3" t="s">
        <v>7</v>
      </c>
      <c r="B3" s="3" t="s">
        <v>32</v>
      </c>
      <c r="F3" s="26">
        <v>-713</v>
      </c>
      <c r="G3" s="26">
        <v>-4456</v>
      </c>
      <c r="H3" s="24">
        <v>-1983</v>
      </c>
      <c r="I3" s="24">
        <v>-1295</v>
      </c>
      <c r="J3" s="25">
        <f t="shared" si="0"/>
        <v>-8447</v>
      </c>
      <c r="L3" s="3" t="s">
        <v>32</v>
      </c>
      <c r="M3">
        <v>-8447</v>
      </c>
    </row>
    <row r="4" spans="1:15" x14ac:dyDescent="0.45">
      <c r="A4" s="10"/>
      <c r="B4" s="3" t="s">
        <v>7</v>
      </c>
      <c r="C4" s="34" t="s">
        <v>33</v>
      </c>
      <c r="F4" s="26">
        <v>166</v>
      </c>
      <c r="G4" s="26">
        <v>-3777</v>
      </c>
      <c r="H4" s="24">
        <v>-1478</v>
      </c>
      <c r="I4" s="24">
        <v>-598</v>
      </c>
      <c r="J4" s="25">
        <f t="shared" si="0"/>
        <v>-5687</v>
      </c>
      <c r="K4">
        <f>J4/J3 * 100</f>
        <v>67.325677755416123</v>
      </c>
      <c r="L4" s="3" t="s">
        <v>37</v>
      </c>
      <c r="M4">
        <v>11</v>
      </c>
    </row>
    <row r="5" spans="1:15" x14ac:dyDescent="0.45">
      <c r="A5" s="10"/>
      <c r="B5" s="10"/>
      <c r="C5" s="34" t="s">
        <v>34</v>
      </c>
      <c r="F5" s="26">
        <v>-879</v>
      </c>
      <c r="G5" s="26">
        <v>-679</v>
      </c>
      <c r="H5" s="24">
        <v>-505</v>
      </c>
      <c r="I5" s="24">
        <v>-697</v>
      </c>
      <c r="J5" s="25">
        <f t="shared" si="0"/>
        <v>-2760</v>
      </c>
      <c r="L5" s="3" t="s">
        <v>38</v>
      </c>
      <c r="M5">
        <v>2755</v>
      </c>
    </row>
    <row r="6" spans="1:15" x14ac:dyDescent="0.45">
      <c r="A6" s="10"/>
      <c r="B6" s="3" t="s">
        <v>35</v>
      </c>
      <c r="F6" s="26"/>
      <c r="G6" s="26"/>
      <c r="H6" s="24"/>
      <c r="I6" s="24"/>
      <c r="J6" s="25"/>
      <c r="L6" s="3" t="s">
        <v>32</v>
      </c>
      <c r="M6">
        <v>397</v>
      </c>
    </row>
    <row r="7" spans="1:15" x14ac:dyDescent="0.45">
      <c r="A7" s="10"/>
      <c r="B7" s="3" t="s">
        <v>36</v>
      </c>
      <c r="F7" s="26"/>
      <c r="G7" s="26"/>
      <c r="H7" s="24"/>
      <c r="I7" s="24"/>
      <c r="J7" s="25"/>
      <c r="L7" s="3" t="s">
        <v>39</v>
      </c>
      <c r="M7">
        <v>2358</v>
      </c>
    </row>
    <row r="8" spans="1:15" x14ac:dyDescent="0.45">
      <c r="A8" s="10"/>
      <c r="B8" s="3" t="s">
        <v>37</v>
      </c>
      <c r="F8" s="26">
        <v>-260</v>
      </c>
      <c r="G8" s="26">
        <v>-111</v>
      </c>
      <c r="H8" s="24">
        <v>224</v>
      </c>
      <c r="I8" s="24">
        <v>158</v>
      </c>
      <c r="J8" s="25">
        <f t="shared" ref="J8:J23" si="1">SUM(F8:I8)</f>
        <v>11</v>
      </c>
      <c r="L8" s="3" t="s">
        <v>46</v>
      </c>
      <c r="M8">
        <v>-5681</v>
      </c>
    </row>
    <row r="9" spans="1:15" x14ac:dyDescent="0.45">
      <c r="A9" s="36" t="s">
        <v>38</v>
      </c>
      <c r="B9" s="35"/>
      <c r="C9" s="37"/>
      <c r="D9" s="37"/>
      <c r="E9" s="37"/>
      <c r="F9" s="38">
        <v>754</v>
      </c>
      <c r="G9" s="38">
        <v>719</v>
      </c>
      <c r="H9" s="39">
        <v>-638</v>
      </c>
      <c r="I9" s="39">
        <v>1920</v>
      </c>
      <c r="J9" s="37">
        <f t="shared" si="1"/>
        <v>2755</v>
      </c>
    </row>
    <row r="10" spans="1:15" x14ac:dyDescent="0.45">
      <c r="A10" s="3" t="s">
        <v>7</v>
      </c>
      <c r="B10" s="3" t="s">
        <v>32</v>
      </c>
      <c r="F10" s="26">
        <v>405</v>
      </c>
      <c r="G10" s="26">
        <v>-498</v>
      </c>
      <c r="H10" s="24">
        <v>-64</v>
      </c>
      <c r="I10" s="24">
        <v>554</v>
      </c>
      <c r="J10" s="25">
        <f t="shared" si="1"/>
        <v>397</v>
      </c>
      <c r="M10" s="3" t="s">
        <v>32</v>
      </c>
      <c r="N10" s="3" t="s">
        <v>37</v>
      </c>
      <c r="O10" s="3" t="s">
        <v>39</v>
      </c>
    </row>
    <row r="11" spans="1:15" x14ac:dyDescent="0.45">
      <c r="A11" s="10"/>
      <c r="B11" s="3" t="s">
        <v>7</v>
      </c>
      <c r="C11" s="34" t="s">
        <v>33</v>
      </c>
      <c r="F11" s="26">
        <v>366</v>
      </c>
      <c r="G11" s="26">
        <v>-543</v>
      </c>
      <c r="H11" s="24">
        <v>-92</v>
      </c>
      <c r="I11" s="24">
        <v>410</v>
      </c>
      <c r="J11" s="25">
        <f t="shared" si="1"/>
        <v>141</v>
      </c>
      <c r="L11" s="3" t="s">
        <v>31</v>
      </c>
      <c r="M11" s="31">
        <v>-8447</v>
      </c>
      <c r="N11" s="31">
        <v>11</v>
      </c>
    </row>
    <row r="12" spans="1:15" x14ac:dyDescent="0.45">
      <c r="A12" s="10"/>
      <c r="B12" s="10"/>
      <c r="C12" s="34" t="s">
        <v>34</v>
      </c>
      <c r="F12" s="26">
        <v>39</v>
      </c>
      <c r="G12" s="26">
        <v>45</v>
      </c>
      <c r="H12" s="24">
        <v>28</v>
      </c>
      <c r="I12" s="24">
        <v>144</v>
      </c>
      <c r="J12" s="25">
        <f t="shared" si="1"/>
        <v>256</v>
      </c>
      <c r="L12" s="3" t="s">
        <v>38</v>
      </c>
      <c r="M12" s="31">
        <v>397</v>
      </c>
      <c r="O12" s="31">
        <v>2358</v>
      </c>
    </row>
    <row r="13" spans="1:15" x14ac:dyDescent="0.45">
      <c r="A13" s="10"/>
      <c r="B13" s="3" t="s">
        <v>39</v>
      </c>
      <c r="D13" s="25">
        <f>J17/J13</f>
        <v>0.99872773536895676</v>
      </c>
      <c r="F13" s="26">
        <v>349</v>
      </c>
      <c r="G13" s="26">
        <v>1217</v>
      </c>
      <c r="H13" s="24">
        <v>-574</v>
      </c>
      <c r="I13" s="24">
        <v>1366</v>
      </c>
      <c r="J13" s="25">
        <f t="shared" si="1"/>
        <v>2358</v>
      </c>
    </row>
    <row r="14" spans="1:15" x14ac:dyDescent="0.45">
      <c r="A14" s="10"/>
      <c r="B14" s="3" t="s">
        <v>7</v>
      </c>
      <c r="C14" s="34" t="s">
        <v>40</v>
      </c>
      <c r="F14" s="26">
        <v>190</v>
      </c>
      <c r="G14" s="26">
        <v>594</v>
      </c>
      <c r="H14" s="24">
        <v>-978</v>
      </c>
      <c r="I14" s="24">
        <v>198</v>
      </c>
      <c r="J14" s="25">
        <f t="shared" si="1"/>
        <v>4</v>
      </c>
    </row>
    <row r="15" spans="1:15" x14ac:dyDescent="0.45">
      <c r="A15" s="10"/>
      <c r="B15" s="10"/>
      <c r="C15" s="34" t="s">
        <v>7</v>
      </c>
      <c r="D15" s="34" t="s">
        <v>41</v>
      </c>
      <c r="F15" s="26">
        <v>6554</v>
      </c>
      <c r="G15" s="26">
        <v>5859</v>
      </c>
      <c r="H15" s="24">
        <v>5928</v>
      </c>
      <c r="I15" s="24">
        <v>8585</v>
      </c>
      <c r="J15" s="25">
        <f t="shared" si="1"/>
        <v>26926</v>
      </c>
    </row>
    <row r="16" spans="1:15" x14ac:dyDescent="0.45">
      <c r="A16" s="10"/>
      <c r="B16" s="10"/>
      <c r="D16" s="34" t="s">
        <v>42</v>
      </c>
      <c r="F16" s="26">
        <v>-6364</v>
      </c>
      <c r="G16" s="26">
        <v>-5265</v>
      </c>
      <c r="H16" s="24">
        <v>-6906</v>
      </c>
      <c r="I16" s="24">
        <v>-8387</v>
      </c>
      <c r="J16" s="25">
        <f t="shared" si="1"/>
        <v>-26922</v>
      </c>
    </row>
    <row r="17" spans="1:10" x14ac:dyDescent="0.45">
      <c r="A17" s="10"/>
      <c r="B17" s="10"/>
      <c r="C17" s="34" t="s">
        <v>43</v>
      </c>
      <c r="F17" s="26">
        <v>159</v>
      </c>
      <c r="G17" s="26">
        <v>624</v>
      </c>
      <c r="H17" s="24">
        <v>404</v>
      </c>
      <c r="I17" s="24">
        <v>1168</v>
      </c>
      <c r="J17" s="25">
        <f t="shared" si="1"/>
        <v>2355</v>
      </c>
    </row>
    <row r="18" spans="1:10" x14ac:dyDescent="0.45">
      <c r="A18" s="10"/>
      <c r="B18" s="10"/>
      <c r="C18" s="34" t="s">
        <v>7</v>
      </c>
      <c r="D18" s="34" t="s">
        <v>41</v>
      </c>
      <c r="F18" s="26">
        <v>2201</v>
      </c>
      <c r="G18" s="26">
        <v>2805</v>
      </c>
      <c r="H18" s="24">
        <v>2733</v>
      </c>
      <c r="I18" s="24">
        <v>3740</v>
      </c>
      <c r="J18" s="25">
        <f t="shared" si="1"/>
        <v>11479</v>
      </c>
    </row>
    <row r="19" spans="1:10" x14ac:dyDescent="0.45">
      <c r="A19" s="10"/>
      <c r="B19" s="10"/>
      <c r="D19" s="34" t="s">
        <v>7</v>
      </c>
      <c r="E19" s="34" t="s">
        <v>44</v>
      </c>
      <c r="F19" s="26">
        <v>467</v>
      </c>
      <c r="G19" s="26">
        <v>553</v>
      </c>
      <c r="H19" s="24">
        <v>398</v>
      </c>
      <c r="I19" s="24">
        <v>596</v>
      </c>
      <c r="J19" s="25">
        <f t="shared" si="1"/>
        <v>2014</v>
      </c>
    </row>
    <row r="20" spans="1:10" x14ac:dyDescent="0.45">
      <c r="A20" s="10"/>
      <c r="B20" s="10"/>
      <c r="E20" s="34" t="s">
        <v>45</v>
      </c>
      <c r="F20" s="26">
        <v>1734</v>
      </c>
      <c r="G20" s="26">
        <v>2252</v>
      </c>
      <c r="H20" s="24">
        <v>2335</v>
      </c>
      <c r="I20" s="24">
        <v>3144</v>
      </c>
      <c r="J20" s="25">
        <f t="shared" si="1"/>
        <v>9465</v>
      </c>
    </row>
    <row r="21" spans="1:10" x14ac:dyDescent="0.45">
      <c r="A21" s="10"/>
      <c r="B21" s="10"/>
      <c r="D21" s="34" t="s">
        <v>42</v>
      </c>
      <c r="F21" s="26">
        <v>-2042</v>
      </c>
      <c r="G21" s="26">
        <v>-2181</v>
      </c>
      <c r="H21" s="24">
        <v>-2329</v>
      </c>
      <c r="I21" s="24">
        <v>-2572</v>
      </c>
      <c r="J21" s="25">
        <f t="shared" si="1"/>
        <v>-9124</v>
      </c>
    </row>
    <row r="22" spans="1:10" x14ac:dyDescent="0.45">
      <c r="A22" s="10"/>
      <c r="B22" s="10"/>
      <c r="D22" s="34" t="s">
        <v>7</v>
      </c>
      <c r="E22" s="34" t="s">
        <v>44</v>
      </c>
      <c r="F22" s="26">
        <v>-499</v>
      </c>
      <c r="G22" s="26">
        <v>-389</v>
      </c>
      <c r="H22" s="24">
        <v>-508</v>
      </c>
      <c r="I22" s="24">
        <v>-430</v>
      </c>
      <c r="J22" s="25">
        <f t="shared" si="1"/>
        <v>-1826</v>
      </c>
    </row>
    <row r="23" spans="1:10" x14ac:dyDescent="0.45">
      <c r="A23" s="10"/>
      <c r="B23" s="10"/>
      <c r="E23" s="34" t="s">
        <v>45</v>
      </c>
      <c r="F23" s="26">
        <v>-1543</v>
      </c>
      <c r="G23" s="26">
        <v>-1792</v>
      </c>
      <c r="H23" s="24">
        <v>-1821</v>
      </c>
      <c r="I23" s="24">
        <v>-2142</v>
      </c>
      <c r="J23" s="25">
        <f t="shared" si="1"/>
        <v>-7298</v>
      </c>
    </row>
    <row r="24" spans="1:10" x14ac:dyDescent="0.45">
      <c r="A24" s="10"/>
      <c r="B24" s="3" t="s">
        <v>36</v>
      </c>
      <c r="F24" s="26"/>
      <c r="G24" s="26"/>
      <c r="H24" s="24"/>
      <c r="I24" s="24"/>
      <c r="J24" s="25"/>
    </row>
    <row r="25" spans="1:10" x14ac:dyDescent="0.45">
      <c r="A25" s="10"/>
      <c r="B25" s="3" t="s">
        <v>37</v>
      </c>
      <c r="F25" s="26"/>
      <c r="G25" s="26"/>
      <c r="H25" s="24"/>
      <c r="I25" s="24"/>
      <c r="J25" s="25"/>
    </row>
    <row r="26" spans="1:10" x14ac:dyDescent="0.45">
      <c r="A26" s="3" t="s">
        <v>46</v>
      </c>
      <c r="B26" s="10"/>
      <c r="F26" s="26">
        <v>-219</v>
      </c>
      <c r="G26" s="26">
        <v>-3848</v>
      </c>
      <c r="H26" s="24">
        <v>-2397</v>
      </c>
      <c r="I26" s="24">
        <v>783</v>
      </c>
      <c r="J26" s="25">
        <f t="shared" ref="J26" si="2">SUM(F26:I26)</f>
        <v>-5681</v>
      </c>
    </row>
    <row r="31" spans="1:10" x14ac:dyDescent="0.45">
      <c r="C31" s="25" t="s">
        <v>66</v>
      </c>
      <c r="D31" s="25" t="s">
        <v>65</v>
      </c>
      <c r="E31" s="25" t="s">
        <v>64</v>
      </c>
      <c r="F31" s="25" t="s">
        <v>63</v>
      </c>
      <c r="G31" s="25" t="s">
        <v>90</v>
      </c>
    </row>
    <row r="32" spans="1:10" x14ac:dyDescent="0.45">
      <c r="B32" s="33" t="s">
        <v>107</v>
      </c>
      <c r="C32" s="24">
        <v>80051</v>
      </c>
      <c r="D32" s="24">
        <v>79813</v>
      </c>
      <c r="E32" s="26">
        <v>59367</v>
      </c>
      <c r="F32" s="26">
        <v>63398</v>
      </c>
      <c r="G32" s="25">
        <f t="shared" ref="G32:G34" si="3">SUM(C32:F32)</f>
        <v>282629</v>
      </c>
    </row>
    <row r="33" spans="2:7" x14ac:dyDescent="0.45">
      <c r="B33" s="33" t="s">
        <v>108</v>
      </c>
      <c r="C33" s="24">
        <v>73661</v>
      </c>
      <c r="D33" s="24">
        <v>66152</v>
      </c>
      <c r="E33" s="26">
        <v>55058</v>
      </c>
      <c r="F33" s="26">
        <v>57143</v>
      </c>
      <c r="G33" s="25">
        <f t="shared" si="3"/>
        <v>252014</v>
      </c>
    </row>
    <row r="34" spans="2:7" x14ac:dyDescent="0.45">
      <c r="B34" s="33" t="s">
        <v>62</v>
      </c>
      <c r="C34" s="24">
        <v>6390</v>
      </c>
      <c r="D34" s="24">
        <v>13661</v>
      </c>
      <c r="E34" s="26">
        <v>4309</v>
      </c>
      <c r="F34" s="26">
        <v>6255</v>
      </c>
      <c r="G34" s="25">
        <f t="shared" si="3"/>
        <v>30615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BoP 2020</vt:lpstr>
      <vt:lpstr>Trade Balance</vt:lpstr>
      <vt:lpstr>BoP 2020 2021</vt:lpstr>
      <vt:lpstr>Trade Balance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Duc Nguyen</cp:lastModifiedBy>
  <dcterms:created xsi:type="dcterms:W3CDTF">2015-06-05T18:17:20Z</dcterms:created>
  <dcterms:modified xsi:type="dcterms:W3CDTF">2024-06-15T15:54:34Z</dcterms:modified>
</cp:coreProperties>
</file>