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1475" windowHeight="7230" firstSheet="2" activeTab="2"/>
  </bookViews>
  <sheets>
    <sheet name="Guidleline" sheetId="1" r:id="rId1"/>
    <sheet name="Cover" sheetId="2" r:id="rId2"/>
    <sheet name="Test Report" sheetId="3" r:id="rId3"/>
    <sheet name="FunctionList" sheetId="4" r:id="rId4"/>
    <sheet name="Accept Card" sheetId="6" r:id="rId5"/>
    <sheet name="Read card" sheetId="5" r:id="rId6"/>
    <sheet name="Validate Card" sheetId="7" r:id="rId7"/>
    <sheet name="Validate PIN" sheetId="8" r:id="rId8"/>
    <sheet name="CheckAttempt" sheetId="10" r:id="rId9"/>
  </sheets>
  <externalReferences>
    <externalReference r:id="rId10"/>
  </externalReferences>
  <definedNames>
    <definedName name="E">'Accept Card'!$E:$E</definedName>
    <definedName name="F">'Accept Card'!$E:$E</definedName>
  </definedNames>
  <calcPr calcId="144525"/>
</workbook>
</file>

<file path=xl/calcChain.xml><?xml version="1.0" encoding="utf-8"?>
<calcChain xmlns="http://schemas.openxmlformats.org/spreadsheetml/2006/main">
  <c r="G15" i="3" l="1"/>
  <c r="I16" i="3"/>
  <c r="H16" i="3"/>
  <c r="G16" i="3"/>
  <c r="F16" i="3"/>
  <c r="E16" i="3"/>
  <c r="D16" i="3"/>
  <c r="C16" i="3"/>
  <c r="I15" i="3"/>
  <c r="H15" i="3"/>
  <c r="F15" i="3"/>
  <c r="E15" i="3"/>
  <c r="D15" i="3"/>
  <c r="C15" i="3"/>
  <c r="I14" i="3"/>
  <c r="H14" i="3"/>
  <c r="G14" i="3"/>
  <c r="F14" i="3"/>
  <c r="E14" i="3"/>
  <c r="D14" i="3"/>
  <c r="G13" i="3"/>
  <c r="C14" i="3"/>
  <c r="I12" i="3"/>
  <c r="H12" i="3"/>
  <c r="G12" i="3"/>
  <c r="F12" i="3"/>
  <c r="E12" i="3"/>
  <c r="D12" i="3"/>
  <c r="C12" i="3"/>
  <c r="A7" i="5"/>
  <c r="L7" i="6"/>
  <c r="K7" i="6"/>
  <c r="C7" i="6"/>
  <c r="N7" i="10"/>
  <c r="M7" i="10"/>
  <c r="L7" i="10"/>
  <c r="K7" i="10"/>
  <c r="C7" i="10"/>
  <c r="A7" i="10"/>
  <c r="E7" i="10" s="1"/>
  <c r="K4" i="10"/>
  <c r="N7" i="8"/>
  <c r="M7" i="8"/>
  <c r="L7" i="8"/>
  <c r="K7" i="8"/>
  <c r="C7" i="8"/>
  <c r="A7" i="8"/>
  <c r="K4" i="8"/>
  <c r="N7" i="7"/>
  <c r="M7" i="7"/>
  <c r="L7" i="7"/>
  <c r="K7" i="7"/>
  <c r="C7" i="7"/>
  <c r="A7" i="7"/>
  <c r="E7" i="7" s="1"/>
  <c r="K4" i="7"/>
  <c r="E7" i="8" l="1"/>
  <c r="E4" i="4"/>
  <c r="E3" i="4"/>
  <c r="M7" i="5"/>
  <c r="H13" i="3" s="1"/>
  <c r="L7" i="5"/>
  <c r="K7" i="5"/>
  <c r="F13" i="3" s="1"/>
  <c r="N7" i="5"/>
  <c r="I13" i="3" s="1"/>
  <c r="I21" i="3" s="1"/>
  <c r="C7" i="5"/>
  <c r="D13" i="3" s="1"/>
  <c r="C13" i="3"/>
  <c r="K4" i="6"/>
  <c r="M7" i="6"/>
  <c r="A7" i="6"/>
  <c r="N7" i="6"/>
  <c r="C21" i="3" l="1"/>
  <c r="D23" i="3" s="1"/>
  <c r="D21" i="3"/>
  <c r="F21" i="3"/>
  <c r="D25" i="3" s="1"/>
  <c r="H21" i="3"/>
  <c r="E7" i="6"/>
  <c r="G21" i="3"/>
  <c r="D26" i="3"/>
  <c r="E7" i="5"/>
  <c r="E13" i="3" s="1"/>
  <c r="K4" i="5"/>
  <c r="D27" i="3"/>
  <c r="D24" i="3" l="1"/>
  <c r="E21" i="3"/>
</calcChain>
</file>

<file path=xl/sharedStrings.xml><?xml version="1.0" encoding="utf-8"?>
<sst xmlns="http://schemas.openxmlformats.org/spreadsheetml/2006/main" count="466" uniqueCount="134">
  <si>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</si>
  <si>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</si>
  <si>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</si>
  <si>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</si>
  <si>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</si>
  <si>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</si>
  <si>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</si>
  <si>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</si>
  <si>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</si>
  <si>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</si>
  <si>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</si>
  <si>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</si>
  <si>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</si>
  <si>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</si>
  <si>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</si>
  <si>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</si>
  <si>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</si>
  <si>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</si>
  <si>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</si>
  <si>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DAIPA</t>
  </si>
  <si>
    <t>&lt;Project Code&gt;_Cover_vx.x</t>
  </si>
  <si>
    <t>Mock1_G4_DHCN</t>
  </si>
  <si>
    <t>UNIT TEST REPORT</t>
  </si>
  <si>
    <t>&lt;Project Code&gt;_Test Report_vx.x</t>
  </si>
  <si>
    <t>Notes</t>
  </si>
  <si>
    <t>No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</si>
  <si>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</si>
  <si>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</si>
  <si>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</si>
  <si>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</si>
  <si>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</si>
  <si>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</si>
  <si>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</si>
  <si>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</si>
  <si>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</si>
  <si>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</si>
  <si>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</si>
  <si>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</si>
  <si>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</si>
  <si>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</si>
  <si>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</si>
  <si>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</si>
  <si>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</si>
  <si>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</si>
  <si>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</si>
  <si>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Function Code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</si>
  <si>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</si>
  <si>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</si>
  <si>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</si>
  <si>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</si>
  <si>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</si>
  <si>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</si>
  <si>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</si>
  <si>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</si>
  <si>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</si>
  <si>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</si>
  <si>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</si>
  <si>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</si>
  <si>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</si>
  <si>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</si>
  <si>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</si>
  <si>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</si>
  <si>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</si>
  <si>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</si>
  <si>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</si>
  <si>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</si>
  <si>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</si>
  <si>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</si>
  <si>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</si>
  <si>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</si>
  <si>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null</t>
  </si>
  <si>
    <t>Result</t>
  </si>
  <si>
    <t>Type(N : Normal, A : Abnormal, B : Boundary)</t>
  </si>
  <si>
    <t>Passed/Failed</t>
  </si>
  <si>
    <t>P</t>
  </si>
  <si>
    <t>Executed Date</t>
  </si>
  <si>
    <t>Show wrong card screen</t>
  </si>
  <si>
    <t>Show invalid card screen</t>
  </si>
  <si>
    <t>o</t>
  </si>
  <si>
    <t>24/8/2014</t>
  </si>
  <si>
    <t>24/8/2015</t>
  </si>
  <si>
    <t>24/8/2016</t>
  </si>
  <si>
    <t>24/8/2017</t>
  </si>
  <si>
    <t>24/8/2018</t>
  </si>
  <si>
    <t>24/8/2019</t>
  </si>
  <si>
    <t>24/8/2020</t>
  </si>
  <si>
    <t>24/8/2021</t>
  </si>
  <si>
    <t>24/8/2022</t>
  </si>
  <si>
    <t>24/8/2023</t>
  </si>
  <si>
    <t>24/8/2024</t>
  </si>
  <si>
    <t>24/8/2025</t>
  </si>
  <si>
    <t>24/8/2026</t>
  </si>
  <si>
    <t>24/8/2027</t>
  </si>
  <si>
    <t>24/8/2028</t>
  </si>
  <si>
    <t>Read Card</t>
  </si>
  <si>
    <t>DaiPA</t>
  </si>
  <si>
    <t>Check PIN</t>
  </si>
  <si>
    <t>UC1 Validation</t>
  </si>
  <si>
    <t>Read card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</si>
  <si>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</si>
  <si>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</si>
  <si>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</si>
  <si>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</si>
  <si>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</si>
  <si>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</si>
  <si>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</si>
  <si>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Input: Number card</t>
  </si>
  <si>
    <t>"."</t>
  </si>
  <si>
    <t>","</t>
  </si>
  <si>
    <t>Read card()</t>
  </si>
  <si>
    <t>Return</t>
  </si>
  <si>
    <t>"0"</t>
  </si>
  <si>
    <t>"123456789"</t>
  </si>
  <si>
    <t>"124235.35,6"</t>
  </si>
  <si>
    <t>Input</t>
  </si>
  <si>
    <t>numbercard</t>
  </si>
  <si>
    <t>Message</t>
  </si>
  <si>
    <t>AcceptCard() return ture</t>
  </si>
  <si>
    <t>ExpiredDate</t>
  </si>
  <si>
    <t>Input2:</t>
  </si>
  <si>
    <t>NowDate</t>
  </si>
  <si>
    <t>28-08-2014</t>
  </si>
  <si>
    <t>27-08-2014</t>
  </si>
  <si>
    <t>ValidateCard return True</t>
  </si>
  <si>
    <t>PIN from Customer</t>
  </si>
  <si>
    <t>PIN get from Card table</t>
  </si>
  <si>
    <t>ValidatePIN return False</t>
  </si>
  <si>
    <t>attempt</t>
  </si>
  <si>
    <t>wrong PIN,re-entr PIN</t>
  </si>
  <si>
    <t>BLOCK CARD screen</t>
  </si>
  <si>
    <t>Accept Card</t>
  </si>
  <si>
    <t>Validate Card</t>
  </si>
  <si>
    <t>Validate PIN</t>
  </si>
  <si>
    <t>CheckAttempt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</si>
</sst>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i/>
      <sz val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8">
    <xf numFmtId="0" fontId="0" fillId="0" borderId="0"/>
    <xf numFmtId="0" fontId="2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18">
    <xf numFmtId="0" fontId="0" fillId="0" borderId="0" xfId="0"/>
    <xf numFmtId="0" fontId="2" fillId="0" borderId="0" xfId="1">
      <alignment vertical="center"/>
    </xf>
    <xf numFmtId="0" fontId="22" fillId="0" borderId="10" xfId="41" applyFont="1" applyBorder="1" applyAlignment="1">
      <alignment horizontal="center" vertical="center"/>
    </xf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38" fillId="0" borderId="11" xfId="41" applyFont="1" applyBorder="1" applyAlignment="1"/>
    <xf numFmtId="0" fontId="38" fillId="0" borderId="11" xfId="41" applyFont="1" applyBorder="1" applyAlignment="1">
      <alignment horizontal="left" indent="1"/>
    </xf>
    <xf numFmtId="0" fontId="38" fillId="0" borderId="16" xfId="41" applyFont="1" applyBorder="1" applyAlignment="1">
      <alignment vertical="top" wrapText="1"/>
    </xf>
    <xf numFmtId="0" fontId="38" fillId="0" borderId="17" xfId="41" applyFont="1" applyBorder="1" applyAlignment="1">
      <alignment vertical="top" wrapText="1"/>
    </xf>
    <xf numFmtId="0" fontId="30" fillId="24" borderId="40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0" fontId="34" fillId="27" borderId="46" xfId="41" applyFont="1" applyFill="1" applyBorder="1" applyAlignment="1">
      <alignment horizontal="center" vertical="top"/>
    </xf>
    <xf numFmtId="0" fontId="35" fillId="27" borderId="45" xfId="41" applyFont="1" applyFill="1" applyBorder="1" applyAlignment="1">
      <alignment horizontal="left" vertical="top"/>
    </xf>
    <xf numFmtId="0" fontId="30" fillId="24" borderId="0" xfId="39" applyFont="1" applyFill="1" applyBorder="1"/>
    <xf numFmtId="0" fontId="24" fillId="24" borderId="0" xfId="39" applyFont="1" applyFill="1" applyBorder="1"/>
    <xf numFmtId="164" fontId="24" fillId="24" borderId="0" xfId="39" applyNumberFormat="1" applyFont="1" applyFill="1" applyBorder="1"/>
    <xf numFmtId="0" fontId="30" fillId="24" borderId="40" xfId="41" applyFont="1" applyFill="1" applyBorder="1" applyAlignment="1">
      <alignment horizontal="left" vertical="center"/>
    </xf>
    <xf numFmtId="0" fontId="30" fillId="24" borderId="40" xfId="41" applyFont="1" applyFill="1" applyBorder="1" applyAlignment="1">
      <alignment vertical="center"/>
    </xf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4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5" xfId="41" applyNumberFormat="1" applyFont="1" applyFill="1" applyBorder="1" applyAlignment="1">
      <alignment horizontal="center"/>
    </xf>
    <xf numFmtId="49" fontId="13" fillId="24" borderId="15" xfId="35" applyNumberFormat="1" applyFill="1" applyBorder="1"/>
    <xf numFmtId="0" fontId="2" fillId="0" borderId="0" xfId="1">
      <alignment vertical="center"/>
    </xf>
    <xf numFmtId="1" fontId="24" fillId="24" borderId="0" xfId="41" applyNumberFormat="1" applyFont="1" applyFill="1" applyProtection="1">
      <protection hidden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5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16" xfId="41" applyNumberFormat="1" applyFont="1" applyFill="1" applyBorder="1" applyAlignment="1">
      <alignment horizontal="center" vertical="center"/>
    </xf>
    <xf numFmtId="0" fontId="38" fillId="24" borderId="10" xfId="41" applyFont="1" applyFill="1" applyBorder="1" applyAlignment="1">
      <alignment horizontal="left"/>
    </xf>
    <xf numFmtId="0" fontId="38" fillId="24" borderId="44" xfId="41" applyFont="1" applyFill="1" applyBorder="1" applyAlignment="1">
      <alignment horizontal="left"/>
    </xf>
    <xf numFmtId="0" fontId="38" fillId="24" borderId="11" xfId="41" applyFont="1" applyFill="1" applyBorder="1" applyAlignment="1">
      <alignment horizontal="left"/>
    </xf>
    <xf numFmtId="0" fontId="13" fillId="24" borderId="15" xfId="35" applyNumberFormat="1" applyFill="1" applyBorder="1" applyAlignment="1" applyProtection="1">
      <alignment horizontal="left" vertical="center"/>
    </xf>
    <xf numFmtId="0" fontId="13" fillId="24" borderId="15" xfId="35" applyFill="1" applyBorder="1" applyAlignment="1">
      <alignment horizontal="left" vertical="center"/>
    </xf>
    <xf numFmtId="1" fontId="24" fillId="24" borderId="23" xfId="41" applyNumberFormat="1" applyFont="1" applyFill="1" applyBorder="1" applyAlignment="1">
      <alignment vertical="center" wrapText="1"/>
    </xf>
    <xf numFmtId="165" fontId="34" fillId="0" borderId="31" xfId="41" applyNumberFormat="1" applyFont="1" applyBorder="1" applyAlignment="1" applyProtection="1">
      <alignment vertical="top" textRotation="255"/>
    </xf>
    <xf numFmtId="0" fontId="37" fillId="0" borderId="45" xfId="41" applyFont="1" applyBorder="1" applyAlignment="1">
      <alignment horizontal="center"/>
    </xf>
    <xf numFmtId="0" fontId="37" fillId="0" borderId="48" xfId="41" applyFont="1" applyBorder="1" applyAlignment="1">
      <alignment horizontal="center"/>
    </xf>
    <xf numFmtId="0" fontId="34" fillId="27" borderId="47" xfId="41" applyFont="1" applyFill="1" applyBorder="1" applyAlignment="1">
      <alignment horizontal="right" vertical="top"/>
    </xf>
    <xf numFmtId="0" fontId="2" fillId="0" borderId="0" xfId="1">
      <alignment vertical="center"/>
    </xf>
    <xf numFmtId="0" fontId="34" fillId="0" borderId="27" xfId="41" applyFont="1" applyBorder="1"/>
    <xf numFmtId="0" fontId="35" fillId="0" borderId="27" xfId="41" applyFont="1" applyBorder="1" applyAlignment="1">
      <alignment horizontal="left"/>
    </xf>
    <xf numFmtId="0" fontId="35" fillId="0" borderId="0" xfId="41" applyFont="1" applyAlignment="1">
      <alignment horizontal="left"/>
    </xf>
    <xf numFmtId="0" fontId="35" fillId="27" borderId="28" xfId="41" applyFont="1" applyFill="1" applyBorder="1" applyAlignment="1">
      <alignment horizontal="left" vertical="top"/>
    </xf>
    <xf numFmtId="0" fontId="34" fillId="27" borderId="29" xfId="41" applyFont="1" applyFill="1" applyBorder="1" applyAlignment="1">
      <alignment horizontal="center" vertical="top"/>
    </xf>
    <xf numFmtId="0" fontId="34" fillId="27" borderId="30" xfId="41" applyFont="1" applyFill="1" applyBorder="1" applyAlignment="1">
      <alignment horizontal="right" vertical="top"/>
    </xf>
    <xf numFmtId="0" fontId="37" fillId="0" borderId="31" xfId="41" applyFont="1" applyBorder="1" applyAlignment="1">
      <alignment horizontal="center"/>
    </xf>
    <xf numFmtId="0" fontId="35" fillId="27" borderId="32" xfId="41" applyFont="1" applyFill="1" applyBorder="1" applyAlignment="1">
      <alignment horizontal="left" vertical="top"/>
    </xf>
    <xf numFmtId="0" fontId="34" fillId="27" borderId="33" xfId="41" applyFont="1" applyFill="1" applyBorder="1" applyAlignment="1">
      <alignment horizontal="center" vertical="top"/>
    </xf>
    <xf numFmtId="0" fontId="34" fillId="27" borderId="34" xfId="41" applyFont="1" applyFill="1" applyBorder="1" applyAlignment="1">
      <alignment horizontal="right" vertical="top"/>
    </xf>
    <xf numFmtId="0" fontId="37" fillId="0" borderId="35" xfId="41" applyFont="1" applyBorder="1" applyAlignment="1">
      <alignment horizontal="center"/>
    </xf>
    <xf numFmtId="0" fontId="35" fillId="27" borderId="36" xfId="41" applyFont="1" applyFill="1" applyBorder="1" applyAlignment="1"/>
    <xf numFmtId="0" fontId="35" fillId="27" borderId="37" xfId="41" applyFont="1" applyFill="1" applyBorder="1" applyAlignment="1"/>
    <xf numFmtId="0" fontId="34" fillId="27" borderId="38" xfId="41" applyFont="1" applyFill="1" applyBorder="1" applyAlignment="1">
      <alignment horizontal="right"/>
    </xf>
    <xf numFmtId="0" fontId="35" fillId="27" borderId="28" xfId="41" applyFont="1" applyFill="1" applyBorder="1" applyAlignment="1"/>
    <xf numFmtId="0" fontId="34" fillId="27" borderId="29" xfId="41" applyFont="1" applyFill="1" applyBorder="1" applyAlignment="1"/>
    <xf numFmtId="0" fontId="34" fillId="27" borderId="30" xfId="41" applyFont="1" applyFill="1" applyBorder="1" applyAlignment="1">
      <alignment horizontal="right"/>
    </xf>
    <xf numFmtId="0" fontId="40" fillId="0" borderId="31" xfId="41" applyFont="1" applyBorder="1" applyAlignment="1">
      <alignment horizontal="center"/>
    </xf>
    <xf numFmtId="0" fontId="40" fillId="0" borderId="35" xfId="41" applyFont="1" applyBorder="1" applyAlignment="1">
      <alignment horizontal="center"/>
    </xf>
    <xf numFmtId="0" fontId="40" fillId="0" borderId="39" xfId="41" applyFont="1" applyBorder="1" applyAlignment="1">
      <alignment horizontal="center"/>
    </xf>
    <xf numFmtId="0" fontId="39" fillId="27" borderId="29" xfId="41" applyFont="1" applyFill="1" applyBorder="1" applyAlignment="1"/>
    <xf numFmtId="0" fontId="34" fillId="0" borderId="31" xfId="41" applyFont="1" applyBorder="1" applyAlignment="1">
      <alignment horizontal="center"/>
    </xf>
    <xf numFmtId="0" fontId="36" fillId="24" borderId="41" xfId="40" applyFont="1" applyFill="1" applyBorder="1" applyAlignment="1">
      <alignment wrapText="1"/>
    </xf>
    <xf numFmtId="0" fontId="36" fillId="24" borderId="42" xfId="40" applyFont="1" applyFill="1" applyBorder="1" applyAlignment="1">
      <alignment wrapText="1"/>
    </xf>
    <xf numFmtId="0" fontId="34" fillId="24" borderId="43" xfId="41" applyNumberFormat="1" applyFont="1" applyFill="1" applyBorder="1" applyAlignment="1">
      <alignment horizontal="center" vertical="center"/>
    </xf>
    <xf numFmtId="0" fontId="35" fillId="27" borderId="45" xfId="41" applyFont="1" applyFill="1" applyBorder="1" applyAlignment="1"/>
    <xf numFmtId="0" fontId="34" fillId="27" borderId="46" xfId="41" applyFont="1" applyFill="1" applyBorder="1" applyAlignment="1"/>
    <xf numFmtId="0" fontId="34" fillId="27" borderId="47" xfId="41" applyFont="1" applyFill="1" applyBorder="1" applyAlignment="1">
      <alignment horizontal="right"/>
    </xf>
    <xf numFmtId="0" fontId="40" fillId="0" borderId="48" xfId="41" applyFont="1" applyBorder="1" applyAlignment="1">
      <alignment horizontal="center"/>
    </xf>
    <xf numFmtId="0" fontId="34" fillId="0" borderId="49" xfId="41" applyFont="1" applyBorder="1" applyAlignment="1">
      <alignment horizontal="center"/>
    </xf>
    <xf numFmtId="0" fontId="40" fillId="0" borderId="50" xfId="41" applyFont="1" applyBorder="1" applyAlignment="1">
      <alignment horizontal="center"/>
    </xf>
    <xf numFmtId="0" fontId="42" fillId="28" borderId="51" xfId="41" applyFont="1" applyFill="1" applyBorder="1" applyAlignment="1">
      <alignment vertical="center"/>
    </xf>
    <xf numFmtId="0" fontId="40" fillId="0" borderId="52" xfId="41" applyFont="1" applyBorder="1" applyAlignment="1">
      <alignment horizontal="center"/>
    </xf>
    <xf numFmtId="0" fontId="40" fillId="0" borderId="53" xfId="41" applyFont="1" applyBorder="1" applyAlignment="1">
      <alignment horizontal="center"/>
    </xf>
    <xf numFmtId="0" fontId="40" fillId="0" borderId="54" xfId="41" applyFont="1" applyBorder="1" applyAlignment="1">
      <alignment horizontal="center"/>
    </xf>
    <xf numFmtId="0" fontId="34" fillId="0" borderId="55" xfId="41" applyFont="1" applyBorder="1" applyAlignment="1">
      <alignment horizontal="center"/>
    </xf>
    <xf numFmtId="0" fontId="34" fillId="0" borderId="50" xfId="41" applyFont="1" applyBorder="1" applyAlignment="1">
      <alignment horizontal="center"/>
    </xf>
    <xf numFmtId="0" fontId="34" fillId="0" borderId="35" xfId="41" applyFont="1" applyBorder="1" applyAlignment="1">
      <alignment textRotation="255"/>
    </xf>
    <xf numFmtId="0" fontId="34" fillId="0" borderId="52" xfId="41" applyFont="1" applyBorder="1" applyAlignment="1">
      <alignment textRotation="255"/>
    </xf>
    <xf numFmtId="0" fontId="42" fillId="28" borderId="51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center"/>
    </xf>
    <xf numFmtId="0" fontId="35" fillId="27" borderId="36" xfId="41" applyFont="1" applyFill="1" applyBorder="1" applyAlignment="1">
      <alignment horizontal="left" vertical="top"/>
    </xf>
    <xf numFmtId="0" fontId="34" fillId="27" borderId="37" xfId="41" applyFont="1" applyFill="1" applyBorder="1" applyAlignment="1">
      <alignment horizontal="center" vertical="top"/>
    </xf>
    <xf numFmtId="0" fontId="34" fillId="27" borderId="38" xfId="41" applyFont="1" applyFill="1" applyBorder="1" applyAlignment="1">
      <alignment horizontal="right" vertical="top"/>
    </xf>
    <xf numFmtId="0" fontId="42" fillId="28" borderId="57" xfId="41" applyFont="1" applyFill="1" applyBorder="1" applyAlignment="1">
      <alignment vertical="top"/>
    </xf>
    <xf numFmtId="164" fontId="27" fillId="25" borderId="58" xfId="41" applyNumberFormat="1" applyFont="1" applyFill="1" applyBorder="1" applyAlignment="1">
      <alignment horizontal="center" vertical="center"/>
    </xf>
    <xf numFmtId="0" fontId="42" fillId="28" borderId="59" xfId="41" applyFont="1" applyFill="1" applyBorder="1" applyAlignment="1">
      <alignment horizontal="left"/>
    </xf>
    <xf numFmtId="0" fontId="43" fillId="28" borderId="59" xfId="41" applyFont="1" applyFill="1" applyBorder="1"/>
    <xf numFmtId="0" fontId="43" fillId="28" borderId="59" xfId="41" applyFont="1" applyFill="1" applyBorder="1" applyAlignment="1">
      <alignment horizontal="right"/>
    </xf>
    <xf numFmtId="0" fontId="42" fillId="28" borderId="59" xfId="41" applyFont="1" applyFill="1" applyBorder="1" applyAlignment="1">
      <alignment vertical="top" textRotation="180"/>
    </xf>
    <xf numFmtId="0" fontId="42" fillId="28" borderId="60" xfId="41" applyFont="1" applyFill="1" applyBorder="1" applyAlignment="1">
      <alignment vertical="top" textRotation="180"/>
    </xf>
    <xf numFmtId="0" fontId="34" fillId="27" borderId="30" xfId="41" applyFont="1" applyFill="1" applyBorder="1" applyAlignment="1">
      <alignment horizontal="right" wrapText="1"/>
    </xf>
    <xf numFmtId="0" fontId="35" fillId="27" borderId="28" xfId="41" applyFont="1" applyFill="1" applyBorder="1" applyAlignment="1">
      <alignment wrapText="1"/>
    </xf>
    <xf numFmtId="0" fontId="2" fillId="0" borderId="0" xfId="1">
      <alignment vertic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0" fontId="34" fillId="0" borderId="27" xfId="41" applyFont="1" applyBorder="1"/>
    <xf numFmtId="0" fontId="35" fillId="0" borderId="27" xfId="41" applyFont="1" applyBorder="1" applyAlignment="1">
      <alignment horizontal="left"/>
    </xf>
    <xf numFmtId="0" fontId="35" fillId="0" borderId="0" xfId="41" applyFont="1" applyAlignment="1">
      <alignment horizontal="left"/>
    </xf>
    <xf numFmtId="0" fontId="35" fillId="27" borderId="28" xfId="41" applyFont="1" applyFill="1" applyBorder="1" applyAlignment="1">
      <alignment horizontal="left" vertical="top"/>
    </xf>
    <xf numFmtId="0" fontId="34" fillId="27" borderId="29" xfId="41" applyFont="1" applyFill="1" applyBorder="1" applyAlignment="1">
      <alignment horizontal="center" vertical="top"/>
    </xf>
    <xf numFmtId="0" fontId="34" fillId="27" borderId="30" xfId="41" applyFont="1" applyFill="1" applyBorder="1" applyAlignment="1">
      <alignment horizontal="right" vertical="top"/>
    </xf>
    <xf numFmtId="0" fontId="37" fillId="0" borderId="31" xfId="41" applyFont="1" applyBorder="1" applyAlignment="1">
      <alignment horizontal="center"/>
    </xf>
    <xf numFmtId="0" fontId="35" fillId="27" borderId="32" xfId="41" applyFont="1" applyFill="1" applyBorder="1" applyAlignment="1">
      <alignment horizontal="left" vertical="top"/>
    </xf>
    <xf numFmtId="0" fontId="34" fillId="27" borderId="33" xfId="41" applyFont="1" applyFill="1" applyBorder="1" applyAlignment="1">
      <alignment horizontal="center" vertical="top"/>
    </xf>
    <xf numFmtId="0" fontId="34" fillId="27" borderId="34" xfId="41" applyFont="1" applyFill="1" applyBorder="1" applyAlignment="1">
      <alignment horizontal="right" vertical="top"/>
    </xf>
    <xf numFmtId="0" fontId="37" fillId="0" borderId="35" xfId="41" applyFont="1" applyBorder="1" applyAlignment="1">
      <alignment horizontal="center"/>
    </xf>
    <xf numFmtId="0" fontId="35" fillId="27" borderId="36" xfId="41" applyFont="1" applyFill="1" applyBorder="1" applyAlignment="1"/>
    <xf numFmtId="0" fontId="35" fillId="27" borderId="37" xfId="41" applyFont="1" applyFill="1" applyBorder="1" applyAlignment="1"/>
    <xf numFmtId="0" fontId="34" fillId="27" borderId="38" xfId="41" applyFont="1" applyFill="1" applyBorder="1" applyAlignment="1">
      <alignment horizontal="right"/>
    </xf>
    <xf numFmtId="0" fontId="35" fillId="27" borderId="28" xfId="41" applyFont="1" applyFill="1" applyBorder="1" applyAlignment="1"/>
    <xf numFmtId="0" fontId="34" fillId="27" borderId="29" xfId="41" applyFont="1" applyFill="1" applyBorder="1" applyAlignment="1"/>
    <xf numFmtId="0" fontId="34" fillId="27" borderId="30" xfId="41" applyFont="1" applyFill="1" applyBorder="1" applyAlignment="1">
      <alignment horizontal="right"/>
    </xf>
    <xf numFmtId="0" fontId="40" fillId="0" borderId="31" xfId="41" applyFont="1" applyBorder="1" applyAlignment="1">
      <alignment horizontal="center"/>
    </xf>
    <xf numFmtId="0" fontId="40" fillId="0" borderId="35" xfId="41" applyFont="1" applyBorder="1" applyAlignment="1">
      <alignment horizontal="center"/>
    </xf>
    <xf numFmtId="0" fontId="40" fillId="0" borderId="39" xfId="41" applyFont="1" applyBorder="1" applyAlignment="1">
      <alignment horizontal="center"/>
    </xf>
    <xf numFmtId="0" fontId="39" fillId="27" borderId="29" xfId="41" applyFont="1" applyFill="1" applyBorder="1" applyAlignment="1"/>
    <xf numFmtId="0" fontId="34" fillId="0" borderId="31" xfId="41" applyFont="1" applyBorder="1" applyAlignment="1">
      <alignment horizontal="center"/>
    </xf>
    <xf numFmtId="0" fontId="36" fillId="24" borderId="41" xfId="40" applyFont="1" applyFill="1" applyBorder="1" applyAlignment="1">
      <alignment wrapText="1"/>
    </xf>
    <xf numFmtId="0" fontId="36" fillId="24" borderId="42" xfId="40" applyFont="1" applyFill="1" applyBorder="1" applyAlignment="1">
      <alignment wrapText="1"/>
    </xf>
    <xf numFmtId="0" fontId="34" fillId="24" borderId="43" xfId="41" applyNumberFormat="1" applyFont="1" applyFill="1" applyBorder="1" applyAlignment="1">
      <alignment horizontal="center" vertical="center"/>
    </xf>
    <xf numFmtId="0" fontId="35" fillId="27" borderId="45" xfId="41" applyFont="1" applyFill="1" applyBorder="1" applyAlignment="1"/>
    <xf numFmtId="0" fontId="34" fillId="27" borderId="46" xfId="41" applyFont="1" applyFill="1" applyBorder="1" applyAlignment="1"/>
    <xf numFmtId="0" fontId="34" fillId="27" borderId="47" xfId="41" applyFont="1" applyFill="1" applyBorder="1" applyAlignment="1">
      <alignment horizontal="right"/>
    </xf>
    <xf numFmtId="0" fontId="40" fillId="0" borderId="48" xfId="41" applyFont="1" applyBorder="1" applyAlignment="1">
      <alignment horizontal="center"/>
    </xf>
    <xf numFmtId="0" fontId="34" fillId="0" borderId="49" xfId="41" applyFont="1" applyBorder="1" applyAlignment="1">
      <alignment horizontal="center"/>
    </xf>
    <xf numFmtId="0" fontId="40" fillId="0" borderId="50" xfId="41" applyFont="1" applyBorder="1" applyAlignment="1">
      <alignment horizontal="center"/>
    </xf>
    <xf numFmtId="0" fontId="42" fillId="28" borderId="51" xfId="41" applyFont="1" applyFill="1" applyBorder="1" applyAlignment="1">
      <alignment vertical="center"/>
    </xf>
    <xf numFmtId="0" fontId="40" fillId="0" borderId="52" xfId="41" applyFont="1" applyBorder="1" applyAlignment="1">
      <alignment horizontal="center"/>
    </xf>
    <xf numFmtId="0" fontId="40" fillId="0" borderId="53" xfId="41" applyFont="1" applyBorder="1" applyAlignment="1">
      <alignment horizontal="center"/>
    </xf>
    <xf numFmtId="0" fontId="40" fillId="0" borderId="54" xfId="41" applyFont="1" applyBorder="1" applyAlignment="1">
      <alignment horizontal="center"/>
    </xf>
    <xf numFmtId="0" fontId="34" fillId="0" borderId="55" xfId="41" applyFont="1" applyBorder="1" applyAlignment="1">
      <alignment horizontal="center"/>
    </xf>
    <xf numFmtId="0" fontId="34" fillId="0" borderId="50" xfId="41" applyFont="1" applyBorder="1" applyAlignment="1">
      <alignment horizontal="center"/>
    </xf>
    <xf numFmtId="0" fontId="34" fillId="0" borderId="35" xfId="41" applyFont="1" applyBorder="1" applyAlignment="1">
      <alignment textRotation="255"/>
    </xf>
    <xf numFmtId="0" fontId="34" fillId="0" borderId="52" xfId="41" applyFont="1" applyBorder="1" applyAlignment="1">
      <alignment textRotation="255"/>
    </xf>
    <xf numFmtId="0" fontId="42" fillId="28" borderId="51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center"/>
    </xf>
    <xf numFmtId="0" fontId="35" fillId="27" borderId="36" xfId="41" applyFont="1" applyFill="1" applyBorder="1" applyAlignment="1">
      <alignment horizontal="left" vertical="top"/>
    </xf>
    <xf numFmtId="0" fontId="34" fillId="27" borderId="37" xfId="41" applyFont="1" applyFill="1" applyBorder="1" applyAlignment="1">
      <alignment horizontal="center" vertical="top"/>
    </xf>
    <xf numFmtId="0" fontId="34" fillId="27" borderId="38" xfId="41" applyFont="1" applyFill="1" applyBorder="1" applyAlignment="1">
      <alignment horizontal="right" vertical="top"/>
    </xf>
    <xf numFmtId="0" fontId="42" fillId="28" borderId="57" xfId="41" applyFont="1" applyFill="1" applyBorder="1" applyAlignment="1">
      <alignment vertical="top"/>
    </xf>
    <xf numFmtId="164" fontId="27" fillId="25" borderId="58" xfId="41" applyNumberFormat="1" applyFont="1" applyFill="1" applyBorder="1" applyAlignment="1">
      <alignment horizontal="center" vertical="center"/>
    </xf>
    <xf numFmtId="0" fontId="42" fillId="28" borderId="59" xfId="41" applyFont="1" applyFill="1" applyBorder="1" applyAlignment="1">
      <alignment horizontal="left"/>
    </xf>
    <xf numFmtId="0" fontId="43" fillId="28" borderId="59" xfId="41" applyFont="1" applyFill="1" applyBorder="1"/>
    <xf numFmtId="0" fontId="43" fillId="28" borderId="59" xfId="41" applyFont="1" applyFill="1" applyBorder="1" applyAlignment="1">
      <alignment horizontal="right"/>
    </xf>
    <xf numFmtId="0" fontId="42" fillId="28" borderId="59" xfId="41" applyFont="1" applyFill="1" applyBorder="1" applyAlignment="1">
      <alignment vertical="top" textRotation="180"/>
    </xf>
    <xf numFmtId="0" fontId="42" fillId="28" borderId="60" xfId="41" applyFont="1" applyFill="1" applyBorder="1" applyAlignment="1">
      <alignment vertical="top" textRotation="180"/>
    </xf>
    <xf numFmtId="0" fontId="34" fillId="27" borderId="30" xfId="41" applyFont="1" applyFill="1" applyBorder="1" applyAlignment="1">
      <alignment horizontal="right" wrapText="1"/>
    </xf>
    <xf numFmtId="0" fontId="35" fillId="27" borderId="28" xfId="41" applyFont="1" applyFill="1" applyBorder="1" applyAlignment="1">
      <alignment wrapText="1"/>
    </xf>
    <xf numFmtId="49" fontId="13" fillId="24" borderId="15" xfId="35" applyNumberFormat="1" applyFill="1" applyBorder="1"/>
    <xf numFmtId="0" fontId="44" fillId="0" borderId="30" xfId="0" applyFont="1" applyBorder="1" applyAlignment="1"/>
    <xf numFmtId="0" fontId="44" fillId="0" borderId="28" xfId="0" applyFont="1" applyBorder="1" applyAlignment="1">
      <alignment horizontal="right"/>
    </xf>
    <xf numFmtId="0" fontId="44" fillId="0" borderId="29" xfId="0" applyFont="1" applyBorder="1" applyAlignment="1">
      <alignment horizontal="right"/>
    </xf>
    <xf numFmtId="0" fontId="0" fillId="0" borderId="31" xfId="0" applyBorder="1"/>
    <xf numFmtId="0" fontId="42" fillId="28" borderId="81" xfId="41" applyFont="1" applyFill="1" applyBorder="1" applyAlignment="1">
      <alignment vertical="center"/>
    </xf>
    <xf numFmtId="0" fontId="0" fillId="0" borderId="30" xfId="0" applyBorder="1"/>
    <xf numFmtId="0" fontId="34" fillId="27" borderId="30" xfId="41" applyFont="1" applyFill="1" applyBorder="1" applyAlignment="1">
      <alignment horizontal="right" vertical="top"/>
    </xf>
    <xf numFmtId="0" fontId="0" fillId="0" borderId="30" xfId="0" applyBorder="1" applyAlignment="1">
      <alignment horizontal="right"/>
    </xf>
    <xf numFmtId="0" fontId="13" fillId="24" borderId="15" xfId="35" quotePrefix="1" applyNumberFormat="1" applyFill="1" applyBorder="1" applyAlignment="1" applyProtection="1">
      <alignment horizontal="left" vertical="center"/>
    </xf>
    <xf numFmtId="0" fontId="2" fillId="0" borderId="0" xfId="1">
      <alignment vertical="center"/>
    </xf>
    <xf numFmtId="0" fontId="24" fillId="24" borderId="0" xfId="41" applyFont="1" applyFill="1" applyBorder="1"/>
    <xf numFmtId="0" fontId="32" fillId="25" borderId="26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41" fillId="28" borderId="0" xfId="1" applyFont="1" applyFill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23" fillId="0" borderId="40" xfId="41" applyFont="1" applyBorder="1" applyAlignment="1">
      <alignment horizontal="center" vertical="center"/>
    </xf>
    <xf numFmtId="0" fontId="38" fillId="0" borderId="40" xfId="41" applyFont="1" applyBorder="1" applyAlignment="1">
      <alignment horizontal="left"/>
    </xf>
    <xf numFmtId="0" fontId="30" fillId="24" borderId="40" xfId="41" applyFont="1" applyFill="1" applyBorder="1" applyAlignment="1">
      <alignment horizontal="left" vertical="center"/>
    </xf>
    <xf numFmtId="0" fontId="38" fillId="0" borderId="40" xfId="41" applyFont="1" applyBorder="1" applyAlignment="1">
      <alignment horizontal="left" vertical="center"/>
    </xf>
    <xf numFmtId="0" fontId="23" fillId="24" borderId="0" xfId="39" applyFont="1" applyFill="1" applyBorder="1" applyAlignment="1">
      <alignment horizontal="center"/>
    </xf>
    <xf numFmtId="0" fontId="38" fillId="24" borderId="40" xfId="41" applyFont="1" applyFill="1" applyBorder="1" applyAlignment="1">
      <alignment horizontal="left"/>
    </xf>
    <xf numFmtId="0" fontId="30" fillId="24" borderId="40" xfId="41" applyFont="1" applyFill="1" applyBorder="1" applyAlignment="1">
      <alignment horizontal="left"/>
    </xf>
    <xf numFmtId="0" fontId="24" fillId="24" borderId="10" xfId="41" applyFont="1" applyFill="1" applyBorder="1" applyAlignment="1">
      <alignment horizontal="center"/>
    </xf>
    <xf numFmtId="0" fontId="30" fillId="24" borderId="44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0" fontId="30" fillId="24" borderId="10" xfId="41" applyFont="1" applyFill="1" applyBorder="1" applyAlignment="1">
      <alignment horizontal="center"/>
    </xf>
    <xf numFmtId="14" fontId="38" fillId="24" borderId="10" xfId="41" applyNumberFormat="1" applyFont="1" applyFill="1" applyBorder="1" applyAlignment="1">
      <alignment horizontal="left" vertical="top"/>
    </xf>
    <xf numFmtId="14" fontId="38" fillId="24" borderId="44" xfId="41" applyNumberFormat="1" applyFont="1" applyFill="1" applyBorder="1" applyAlignment="1">
      <alignment horizontal="left" vertical="top"/>
    </xf>
    <xf numFmtId="14" fontId="38" fillId="24" borderId="11" xfId="41" applyNumberFormat="1" applyFont="1" applyFill="1" applyBorder="1" applyAlignment="1">
      <alignment horizontal="left" vertical="top"/>
    </xf>
    <xf numFmtId="0" fontId="38" fillId="24" borderId="40" xfId="39" applyFont="1" applyFill="1" applyBorder="1" applyAlignment="1">
      <alignment vertical="top"/>
    </xf>
    <xf numFmtId="1" fontId="30" fillId="24" borderId="40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38" fillId="24" borderId="10" xfId="41" applyFont="1" applyFill="1" applyBorder="1" applyAlignment="1">
      <alignment horizontal="left"/>
    </xf>
    <xf numFmtId="0" fontId="38" fillId="24" borderId="44" xfId="41" applyFont="1" applyFill="1" applyBorder="1" applyAlignment="1">
      <alignment horizontal="left"/>
    </xf>
    <xf numFmtId="0" fontId="38" fillId="24" borderId="11" xfId="41" applyFont="1" applyFill="1" applyBorder="1" applyAlignment="1">
      <alignment horizontal="left"/>
    </xf>
    <xf numFmtId="0" fontId="38" fillId="24" borderId="10" xfId="41" applyFont="1" applyFill="1" applyBorder="1" applyAlignment="1">
      <alignment horizontal="left" vertical="top" wrapText="1"/>
    </xf>
    <xf numFmtId="0" fontId="38" fillId="24" borderId="44" xfId="41" applyFont="1" applyFill="1" applyBorder="1" applyAlignment="1">
      <alignment horizontal="left" vertical="top" wrapText="1"/>
    </xf>
    <xf numFmtId="0" fontId="38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4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0" fontId="34" fillId="0" borderId="35" xfId="41" applyFont="1" applyBorder="1" applyAlignment="1">
      <alignment horizontal="left" vertical="top"/>
    </xf>
    <xf numFmtId="0" fontId="36" fillId="24" borderId="72" xfId="40" applyFont="1" applyFill="1" applyBorder="1" applyAlignment="1">
      <alignment horizontal="left" wrapText="1"/>
    </xf>
    <xf numFmtId="0" fontId="36" fillId="24" borderId="41" xfId="40" applyFont="1" applyFill="1" applyBorder="1" applyAlignment="1">
      <alignment horizontal="left" wrapText="1"/>
    </xf>
    <xf numFmtId="0" fontId="35" fillId="24" borderId="71" xfId="41" applyFont="1" applyFill="1" applyBorder="1" applyAlignment="1">
      <alignment horizontal="center" vertical="center"/>
    </xf>
    <xf numFmtId="0" fontId="35" fillId="24" borderId="11" xfId="41" applyFont="1" applyFill="1" applyBorder="1" applyAlignment="1">
      <alignment horizontal="center" vertical="center"/>
    </xf>
    <xf numFmtId="0" fontId="35" fillId="24" borderId="71" xfId="40" applyFont="1" applyFill="1" applyBorder="1" applyAlignment="1">
      <alignment horizontal="left" wrapText="1"/>
    </xf>
    <xf numFmtId="0" fontId="35" fillId="24" borderId="11" xfId="40" applyFont="1" applyFill="1" applyBorder="1" applyAlignment="1">
      <alignment horizontal="left" wrapText="1"/>
    </xf>
    <xf numFmtId="0" fontId="36" fillId="24" borderId="73" xfId="40" applyFont="1" applyFill="1" applyBorder="1" applyAlignment="1">
      <alignment horizontal="left" wrapText="1"/>
    </xf>
    <xf numFmtId="0" fontId="36" fillId="24" borderId="74" xfId="40" applyFont="1" applyFill="1" applyBorder="1" applyAlignment="1">
      <alignment horizontal="left" wrapText="1"/>
    </xf>
    <xf numFmtId="0" fontId="35" fillId="24" borderId="44" xfId="41" applyFont="1" applyFill="1" applyBorder="1" applyAlignment="1">
      <alignment horizontal="center" vertical="center" wrapText="1"/>
    </xf>
    <xf numFmtId="0" fontId="34" fillId="24" borderId="43" xfId="41" applyFont="1" applyFill="1" applyBorder="1" applyAlignment="1">
      <alignment horizontal="center" vertical="center"/>
    </xf>
    <xf numFmtId="0" fontId="34" fillId="24" borderId="67" xfId="41" applyFont="1" applyFill="1" applyBorder="1" applyAlignment="1">
      <alignment horizontal="center" vertical="center"/>
    </xf>
    <xf numFmtId="0" fontId="34" fillId="24" borderId="75" xfId="41" applyFont="1" applyFill="1" applyBorder="1" applyAlignment="1">
      <alignment horizontal="center" vertical="center"/>
    </xf>
    <xf numFmtId="0" fontId="35" fillId="24" borderId="76" xfId="41" applyFont="1" applyFill="1" applyBorder="1" applyAlignment="1">
      <alignment horizontal="center" vertical="center" wrapText="1"/>
    </xf>
    <xf numFmtId="0" fontId="35" fillId="24" borderId="77" xfId="41" applyFont="1" applyFill="1" applyBorder="1" applyAlignment="1">
      <alignment horizontal="center" vertical="center" wrapText="1"/>
    </xf>
    <xf numFmtId="0" fontId="35" fillId="24" borderId="10" xfId="41" applyFont="1" applyFill="1" applyBorder="1" applyAlignment="1">
      <alignment horizontal="center" vertical="center" wrapText="1"/>
    </xf>
    <xf numFmtId="0" fontId="35" fillId="24" borderId="28" xfId="40" applyFont="1" applyFill="1" applyBorder="1" applyAlignment="1">
      <alignment horizontal="left" wrapText="1"/>
    </xf>
    <xf numFmtId="0" fontId="35" fillId="24" borderId="29" xfId="40" applyFont="1" applyFill="1" applyBorder="1" applyAlignment="1">
      <alignment horizontal="left" wrapText="1"/>
    </xf>
    <xf numFmtId="0" fontId="35" fillId="24" borderId="30" xfId="40" applyFont="1" applyFill="1" applyBorder="1" applyAlignment="1">
      <alignment horizontal="left" wrapText="1"/>
    </xf>
    <xf numFmtId="0" fontId="34" fillId="24" borderId="76" xfId="40" applyFont="1" applyFill="1" applyBorder="1" applyAlignment="1">
      <alignment horizontal="center" wrapText="1"/>
    </xf>
    <xf numFmtId="0" fontId="34" fillId="24" borderId="44" xfId="40" applyFont="1" applyFill="1" applyBorder="1" applyAlignment="1">
      <alignment horizontal="center" wrapText="1"/>
    </xf>
    <xf numFmtId="0" fontId="34" fillId="24" borderId="79" xfId="40" applyFont="1" applyFill="1" applyBorder="1" applyAlignment="1">
      <alignment horizontal="center" wrapText="1"/>
    </xf>
    <xf numFmtId="0" fontId="35" fillId="24" borderId="80" xfId="41" applyFont="1" applyFill="1" applyBorder="1" applyAlignment="1">
      <alignment horizontal="center" vertical="center" wrapText="1"/>
    </xf>
    <xf numFmtId="0" fontId="34" fillId="24" borderId="70" xfId="41" applyFont="1" applyFill="1" applyBorder="1" applyAlignment="1">
      <alignment horizontal="center" vertical="center"/>
    </xf>
    <xf numFmtId="0" fontId="34" fillId="24" borderId="69" xfId="41" applyFont="1" applyFill="1" applyBorder="1" applyAlignment="1">
      <alignment horizontal="center" vertical="center"/>
    </xf>
    <xf numFmtId="0" fontId="36" fillId="24" borderId="10" xfId="40" applyFont="1" applyFill="1" applyBorder="1" applyAlignment="1">
      <alignment horizontal="center" wrapText="1"/>
    </xf>
    <xf numFmtId="0" fontId="36" fillId="24" borderId="44" xfId="40" applyFont="1" applyFill="1" applyBorder="1" applyAlignment="1">
      <alignment horizontal="center" wrapText="1"/>
    </xf>
    <xf numFmtId="0" fontId="34" fillId="0" borderId="31" xfId="41" applyFont="1" applyBorder="1" applyAlignment="1">
      <alignment horizontal="left"/>
    </xf>
    <xf numFmtId="0" fontId="34" fillId="0" borderId="31" xfId="41" applyFont="1" applyBorder="1" applyAlignment="1">
      <alignment horizontal="left" vertical="top"/>
    </xf>
    <xf numFmtId="0" fontId="34" fillId="0" borderId="49" xfId="41" applyFont="1" applyFill="1" applyBorder="1" applyAlignment="1">
      <alignment horizontal="left"/>
    </xf>
    <xf numFmtId="49" fontId="36" fillId="24" borderId="63" xfId="40" applyNumberFormat="1" applyFont="1" applyFill="1" applyBorder="1" applyAlignment="1">
      <alignment horizontal="left" wrapText="1"/>
    </xf>
    <xf numFmtId="0" fontId="36" fillId="24" borderId="62" xfId="40" applyFont="1" applyFill="1" applyBorder="1" applyAlignment="1">
      <alignment horizontal="left" wrapText="1"/>
    </xf>
    <xf numFmtId="0" fontId="35" fillId="24" borderId="64" xfId="40" applyFont="1" applyFill="1" applyBorder="1" applyAlignment="1">
      <alignment horizontal="left" wrapText="1"/>
    </xf>
    <xf numFmtId="0" fontId="35" fillId="24" borderId="65" xfId="40" applyFont="1" applyFill="1" applyBorder="1" applyAlignment="1">
      <alignment horizontal="left" wrapText="1"/>
    </xf>
    <xf numFmtId="49" fontId="34" fillId="24" borderId="63" xfId="40" applyNumberFormat="1" applyFont="1" applyFill="1" applyBorder="1" applyAlignment="1">
      <alignment horizontal="center" wrapText="1"/>
    </xf>
    <xf numFmtId="0" fontId="34" fillId="24" borderId="62" xfId="40" applyFont="1" applyFill="1" applyBorder="1" applyAlignment="1">
      <alignment horizontal="center" wrapText="1"/>
    </xf>
    <xf numFmtId="0" fontId="34" fillId="24" borderId="78" xfId="40" applyFont="1" applyFill="1" applyBorder="1" applyAlignment="1">
      <alignment horizontal="center" wrapText="1"/>
    </xf>
    <xf numFmtId="0" fontId="35" fillId="24" borderId="61" xfId="40" applyFont="1" applyFill="1" applyBorder="1" applyAlignment="1">
      <alignment horizontal="left" wrapText="1"/>
    </xf>
    <xf numFmtId="0" fontId="35" fillId="24" borderId="62" xfId="40" applyFont="1" applyFill="1" applyBorder="1" applyAlignment="1">
      <alignment horizontal="left" wrapText="1"/>
    </xf>
    <xf numFmtId="0" fontId="34" fillId="24" borderId="66" xfId="41" applyFont="1" applyFill="1" applyBorder="1" applyAlignment="1">
      <alignment horizontal="center" vertical="center"/>
    </xf>
    <xf numFmtId="0" fontId="34" fillId="24" borderId="68" xfId="41" applyFont="1" applyFill="1" applyBorder="1" applyAlignment="1">
      <alignment horizontal="center" vertical="center"/>
    </xf>
    <xf numFmtId="0" fontId="1" fillId="0" borderId="48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34" fillId="27" borderId="28" xfId="41" applyFont="1" applyFill="1" applyBorder="1" applyAlignment="1">
      <alignment horizontal="right" vertical="top"/>
    </xf>
    <xf numFmtId="0" fontId="34" fillId="27" borderId="29" xfId="41" applyFont="1" applyFill="1" applyBorder="1" applyAlignment="1">
      <alignment horizontal="right" vertical="top"/>
    </xf>
    <xf numFmtId="0" fontId="34" fillId="27" borderId="30" xfId="4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44" fillId="0" borderId="28" xfId="0" applyFont="1" applyBorder="1" applyAlignment="1"/>
    <xf numFmtId="0" fontId="44" fillId="0" borderId="29" xfId="0" applyFont="1" applyBorder="1" applyAlignment="1"/>
    <xf numFmtId="0" fontId="34" fillId="27" borderId="28" xfId="41" applyFont="1" applyFill="1" applyBorder="1" applyAlignment="1">
      <alignment wrapText="1"/>
    </xf>
    <xf numFmtId="0" fontId="34" fillId="27" borderId="29" xfId="41" applyFont="1" applyFill="1" applyBorder="1" applyAlignment="1">
      <alignment wrapText="1"/>
    </xf>
    <xf numFmtId="0" fontId="34" fillId="27" borderId="30" xfId="41" applyFont="1" applyFill="1" applyBorder="1" applyAlignment="1">
      <alignment wrapText="1"/>
    </xf>
    <xf numFmtId="0" fontId="0" fillId="0" borderId="46" xfId="0" applyBorder="1" applyAlignment="1">
      <alignment horizontal="right"/>
    </xf>
    <xf numFmtId="0" fontId="34" fillId="27" borderId="82" xfId="41" applyFont="1" applyFill="1" applyBorder="1" applyAlignment="1">
      <alignment horizontal="right" vertical="top"/>
    </xf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34" fillId="27" borderId="31" xfId="41" applyFont="1" applyFill="1" applyBorder="1" applyAlignment="1">
      <alignment horizontal="right" vertical="top"/>
    </xf>
    <xf numFmtId="0" fontId="0" fillId="0" borderId="28" xfId="0" applyBorder="1"/>
    <xf numFmtId="0" fontId="0" fillId="0" borderId="29" xfId="0" applyBorder="1"/>
    <xf numFmtId="0" fontId="1" fillId="0" borderId="28" xfId="0" applyFont="1" applyBorder="1" applyAlignment="1"/>
    <xf numFmtId="0" fontId="1" fillId="0" borderId="29" xfId="0" applyFont="1" applyBorder="1" applyAlignment="1"/>
    <xf numFmtId="0" fontId="0" fillId="0" borderId="30" xfId="0" applyFont="1" applyBorder="1" applyAlignment="1">
      <alignment horizontal="center"/>
    </xf>
    <xf numFmtId="14" fontId="34" fillId="27" borderId="30" xfId="41" applyNumberFormat="1" applyFont="1" applyFill="1" applyBorder="1" applyAlignment="1">
      <alignment horizontal="right" vertical="top"/>
    </xf>
    <xf numFmtId="14" fontId="0" fillId="0" borderId="46" xfId="0" applyNumberFormat="1" applyBorder="1" applyAlignment="1">
      <alignment horizontal="right"/>
    </xf>
    <xf numFmtId="0" fontId="34" fillId="27" borderId="28" xfId="41" applyFont="1" applyFill="1" applyBorder="1" applyAlignment="1">
      <alignment vertical="top"/>
    </xf>
    <xf numFmtId="0" fontId="34" fillId="27" borderId="29" xfId="41" applyFont="1" applyFill="1" applyBorder="1" applyAlignment="1">
      <alignment vertical="top"/>
    </xf>
    <xf numFmtId="0" fontId="34" fillId="27" borderId="30" xfId="41" applyFont="1" applyFill="1" applyBorder="1" applyAlignment="1">
      <alignment vertical="top"/>
    </xf>
    <xf numFmtId="0" fontId="0" fillId="0" borderId="30" xfId="0" applyFont="1" applyBorder="1" applyAlignment="1">
      <alignment horizontal="right"/>
    </xf>
    <xf numFmtId="0" fontId="34" fillId="27" borderId="30" xfId="41" applyNumberFormat="1" applyFont="1" applyFill="1" applyBorder="1" applyAlignment="1">
      <alignment horizontal="right" vertical="top"/>
    </xf>
    <xf numFmtId="0" fontId="0" fillId="0" borderId="46" xfId="0" applyNumberFormat="1" applyBorder="1" applyAlignment="1">
      <alignment horizontal="right"/>
    </xf>
    <xf numFmtId="0" fontId="13" fillId="0" borderId="0" xfId="35"/>
    <xf numFmtId="0" fontId="0" fillId="0" borderId="0" xfId="0" applyAlignment="1">
      <alignment horizontal="center"/>
    </xf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1"/>
    <cellStyle name="Normal_Functional Test Case v1.0" xfId="39"/>
    <cellStyle name="Normal_Sheet1" xfId="40"/>
    <cellStyle name="Normal_Template_UnitTest Case_v0.9" xfId="41"/>
    <cellStyle name="Note 2" xfId="42"/>
    <cellStyle name="Output 2" xfId="43"/>
    <cellStyle name="Title 2" xfId="44"/>
    <cellStyle name="Total 2" xfId="45"/>
    <cellStyle name="Warning Text 2" xfId="46"/>
    <cellStyle name="標準_結合試験(AllOvertheWorld)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Report'!$F$37:$H$37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5"/>
        </a:solidFill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tx>
            <c:strRef>
              <c:f>'Test Report'!$C$21:$E$21</c:f>
              <c:strCache>
                <c:ptCount val="1"/>
                <c:pt idx="0">
                  <c:v>17 0 43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Report'!$C$37:$E$37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solidFill>
          <a:schemeClr val="accent5"/>
        </a:solidFill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95250</xdr:rowOff>
    </xdr:from>
    <xdr:to>
      <xdr:col>0</xdr:col>
      <xdr:colOff>723900</xdr:colOff>
      <xdr:row>1</xdr:row>
      <xdr:rowOff>381000</xdr:rowOff>
    </xdr:to>
    <xdr:pic>
      <xdr:nvPicPr>
        <xdr:cNvPr id="2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5750"/>
          <a:ext cx="3524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428623</xdr:colOff>
      <xdr:row>27</xdr:row>
      <xdr:rowOff>190498</xdr:rowOff>
    </xdr:from>
    <xdr:to>
      <xdr:col>8</xdr:col>
      <xdr:colOff>1541143</xdr:colOff>
      <xdr:row>42</xdr:row>
      <xdr:rowOff>167638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19050</xdr:rowOff>
    </xdr:from>
    <xdr:to>
      <xdr:col>3</xdr:col>
      <xdr:colOff>123825</xdr:colOff>
      <xdr:row>43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nit%20Test%20Case_HieuBV1(v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5" sqref="B5:D5"/>
    </sheetView>
  </sheetViews>
  <sheetFormatPr defaultRowHeight="15"/>
  <cols>
    <col min="1" max="1" width="28.7109375" customWidth="1"/>
    <col min="3" max="3" width="13.5703125" customWidth="1"/>
    <col min="5" max="5" width="29.140625" customWidth="1"/>
    <col min="6" max="6" width="35.42578125" customWidth="1"/>
  </cols>
  <sheetData>
    <row r="2" spans="1:6" ht="32.25">
      <c r="A2" s="2"/>
      <c r="B2" s="216" t="s">
        <v>0</v>
      </c>
      <c r="C2" s="216"/>
      <c r="D2" s="216"/>
      <c r="E2" s="216"/>
      <c r="F2" s="216"/>
    </row>
    <row r="3" spans="1:6">
      <c r="A3" s="3"/>
      <c r="B3" s="4"/>
      <c r="C3" s="1"/>
      <c r="D3" s="1"/>
      <c r="E3" s="5"/>
      <c r="F3" s="1"/>
    </row>
    <row r="4" spans="1:6">
      <c r="A4" s="29" t="s">
        <v>1</v>
      </c>
      <c r="B4" s="217" t="s">
        <v>21</v>
      </c>
      <c r="C4" s="217"/>
      <c r="D4" s="217"/>
      <c r="E4" s="29" t="s">
        <v>3</v>
      </c>
      <c r="F4" s="6" t="s">
        <v>19</v>
      </c>
    </row>
    <row r="5" spans="1:6">
      <c r="A5" s="29" t="s">
        <v>4</v>
      </c>
      <c r="B5" s="217" t="s">
        <v>21</v>
      </c>
      <c r="C5" s="217"/>
      <c r="D5" s="217"/>
      <c r="E5" s="29" t="s">
        <v>6</v>
      </c>
      <c r="F5" s="6"/>
    </row>
    <row r="6" spans="1:6">
      <c r="A6" s="218" t="s">
        <v>7</v>
      </c>
      <c r="B6" s="219" t="s">
        <v>20</v>
      </c>
      <c r="C6" s="219"/>
      <c r="D6" s="219"/>
      <c r="E6" s="29" t="s">
        <v>8</v>
      </c>
      <c r="F6" s="25" t="s">
        <v>9</v>
      </c>
    </row>
    <row r="7" spans="1:6">
      <c r="A7" s="218"/>
      <c r="B7" s="219"/>
      <c r="C7" s="219"/>
      <c r="D7" s="219"/>
      <c r="E7" s="29" t="s">
        <v>10</v>
      </c>
      <c r="F7" s="26"/>
    </row>
    <row r="8" spans="1:6">
      <c r="A8" s="30"/>
      <c r="B8" s="7"/>
      <c r="C8" s="8"/>
      <c r="D8" s="8"/>
      <c r="E8" s="9"/>
      <c r="F8" s="10"/>
    </row>
    <row r="9" spans="1:6">
      <c r="A9" s="11"/>
      <c r="B9" s="12"/>
      <c r="C9" s="12"/>
      <c r="D9" s="12"/>
      <c r="E9" s="12"/>
      <c r="F9" s="1"/>
    </row>
    <row r="10" spans="1:6">
      <c r="A10" s="31" t="s">
        <v>11</v>
      </c>
      <c r="B10" s="1"/>
      <c r="C10" s="1"/>
      <c r="D10" s="1"/>
      <c r="E10" s="1"/>
      <c r="F10" s="1"/>
    </row>
    <row r="11" spans="1:6">
      <c r="A11" s="13" t="s">
        <v>12</v>
      </c>
      <c r="B11" s="14" t="s">
        <v>10</v>
      </c>
      <c r="C11" s="14" t="s">
        <v>13</v>
      </c>
      <c r="D11" s="14" t="s">
        <v>14</v>
      </c>
      <c r="E11" s="14" t="s">
        <v>15</v>
      </c>
      <c r="F11" s="15" t="s">
        <v>16</v>
      </c>
    </row>
    <row r="12" spans="1:6" ht="25.5">
      <c r="A12" s="27" t="s">
        <v>17</v>
      </c>
      <c r="B12" s="16"/>
      <c r="C12" s="17"/>
      <c r="D12" s="17"/>
      <c r="E12" s="18"/>
      <c r="F12" s="28" t="s">
        <v>18</v>
      </c>
    </row>
    <row r="13" spans="1:6">
      <c r="A13" s="19"/>
      <c r="B13" s="16"/>
      <c r="C13" s="17"/>
      <c r="D13" s="17"/>
      <c r="E13" s="17"/>
      <c r="F13" s="20"/>
    </row>
    <row r="14" spans="1:6">
      <c r="A14" s="19"/>
      <c r="B14" s="16"/>
      <c r="C14" s="17"/>
      <c r="D14" s="17"/>
      <c r="E14" s="17"/>
      <c r="F14" s="20"/>
    </row>
    <row r="15" spans="1:6">
      <c r="A15" s="19"/>
      <c r="B15" s="16"/>
      <c r="C15" s="17"/>
      <c r="D15" s="17"/>
      <c r="E15" s="17"/>
      <c r="F15" s="20"/>
    </row>
    <row r="16" spans="1:6">
      <c r="A16" s="19"/>
      <c r="B16" s="16"/>
      <c r="C16" s="17"/>
      <c r="D16" s="17"/>
      <c r="E16" s="17"/>
      <c r="F16" s="20"/>
    </row>
    <row r="17" spans="1:6">
      <c r="A17" s="19"/>
      <c r="B17" s="16"/>
      <c r="C17" s="17"/>
      <c r="D17" s="17"/>
      <c r="E17" s="17"/>
      <c r="F17" s="20"/>
    </row>
    <row r="18" spans="1:6">
      <c r="A18" s="21"/>
      <c r="B18" s="22"/>
      <c r="C18" s="23"/>
      <c r="D18" s="23"/>
      <c r="E18" s="23"/>
      <c r="F18" s="2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9" workbookViewId="0">
      <selection activeCell="G15" sqref="G15"/>
    </sheetView>
  </sheetViews>
  <sheetFormatPr defaultRowHeight="15"/>
  <cols>
    <col min="1" max="1" width="18.7109375" customWidth="1"/>
    <col min="2" max="2" width="17.85546875" customWidth="1"/>
    <col min="3" max="3" width="20" customWidth="1"/>
    <col min="5" max="5" width="12.5703125" customWidth="1"/>
    <col min="9" max="9" width="24.85546875" customWidth="1"/>
  </cols>
  <sheetData>
    <row r="2" spans="1:9" ht="25.5">
      <c r="A2" s="220" t="s">
        <v>22</v>
      </c>
      <c r="B2" s="220"/>
      <c r="C2" s="220"/>
      <c r="D2" s="220"/>
      <c r="E2" s="220"/>
      <c r="F2" s="220"/>
      <c r="G2" s="220"/>
      <c r="H2" s="220"/>
      <c r="I2" s="220"/>
    </row>
    <row r="3" spans="1:9">
      <c r="A3" s="34"/>
      <c r="B3" s="35"/>
      <c r="C3" s="35"/>
      <c r="D3" s="35"/>
      <c r="E3" s="35"/>
      <c r="F3" s="35"/>
      <c r="G3" s="35"/>
      <c r="H3" s="35"/>
      <c r="I3" s="36"/>
    </row>
    <row r="4" spans="1:9">
      <c r="A4" s="37" t="s">
        <v>1</v>
      </c>
      <c r="B4" s="221" t="s">
        <v>2</v>
      </c>
      <c r="C4" s="221"/>
      <c r="D4" s="222" t="s">
        <v>3</v>
      </c>
      <c r="E4" s="222"/>
      <c r="F4" s="223" t="s">
        <v>19</v>
      </c>
      <c r="G4" s="224"/>
      <c r="H4" s="224"/>
      <c r="I4" s="225"/>
    </row>
    <row r="5" spans="1:9">
      <c r="A5" s="37" t="s">
        <v>4</v>
      </c>
      <c r="B5" s="221" t="s">
        <v>5</v>
      </c>
      <c r="C5" s="221"/>
      <c r="D5" s="222" t="s">
        <v>6</v>
      </c>
      <c r="E5" s="222"/>
      <c r="F5" s="226"/>
      <c r="G5" s="224"/>
      <c r="H5" s="224"/>
      <c r="I5" s="225"/>
    </row>
    <row r="6" spans="1:9">
      <c r="A6" s="38" t="s">
        <v>7</v>
      </c>
      <c r="B6" s="221" t="s">
        <v>23</v>
      </c>
      <c r="C6" s="221"/>
      <c r="D6" s="222" t="s">
        <v>8</v>
      </c>
      <c r="E6" s="222"/>
      <c r="F6" s="227">
        <v>41737</v>
      </c>
      <c r="G6" s="228"/>
      <c r="H6" s="228"/>
      <c r="I6" s="229"/>
    </row>
    <row r="7" spans="1:9">
      <c r="A7" s="38" t="s">
        <v>24</v>
      </c>
      <c r="B7" s="230"/>
      <c r="C7" s="230"/>
      <c r="D7" s="230"/>
      <c r="E7" s="230"/>
      <c r="F7" s="230"/>
      <c r="G7" s="230"/>
      <c r="H7" s="230"/>
      <c r="I7" s="230"/>
    </row>
    <row r="11" spans="1:9">
      <c r="A11" s="39" t="s">
        <v>25</v>
      </c>
      <c r="B11" s="40" t="s">
        <v>26</v>
      </c>
      <c r="C11" s="41" t="s">
        <v>27</v>
      </c>
      <c r="D11" s="40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3" t="s">
        <v>33</v>
      </c>
    </row>
    <row r="12" spans="1:9">
      <c r="A12" s="44">
        <v>1</v>
      </c>
      <c r="B12" s="316" t="s">
        <v>130</v>
      </c>
      <c r="C12" s="317">
        <f>'Accept Card'!A7</f>
        <v>6</v>
      </c>
      <c r="D12" s="317">
        <f>'Accept Card'!C7</f>
        <v>0</v>
      </c>
      <c r="E12" s="317">
        <f>'Accept Card'!E7</f>
        <v>9</v>
      </c>
      <c r="F12" s="317">
        <f>'Accept Card'!K7</f>
        <v>1</v>
      </c>
      <c r="G12" s="317">
        <f>'Accept Card'!L7</f>
        <v>4</v>
      </c>
      <c r="H12" s="317">
        <f>'Accept Card'!M7</f>
        <v>1</v>
      </c>
      <c r="I12" s="317">
        <f>'Accept Card'!N7</f>
        <v>15</v>
      </c>
    </row>
    <row r="13" spans="1:9">
      <c r="A13" s="44">
        <v>2</v>
      </c>
      <c r="B13" s="195" t="s">
        <v>98</v>
      </c>
      <c r="C13" s="45">
        <f>'Read card'!A7</f>
        <v>6</v>
      </c>
      <c r="D13" s="45">
        <f>'Read card'!C7</f>
        <v>0</v>
      </c>
      <c r="E13" s="45">
        <f>'Read card'!E7</f>
        <v>9</v>
      </c>
      <c r="F13" s="46">
        <f>'Read card'!K7</f>
        <v>1</v>
      </c>
      <c r="G13" s="45">
        <f>'Read card'!L7</f>
        <v>4</v>
      </c>
      <c r="H13" s="45">
        <f>'Read card'!M7</f>
        <v>1</v>
      </c>
      <c r="I13" s="45">
        <f>'Read card'!N7</f>
        <v>15</v>
      </c>
    </row>
    <row r="14" spans="1:9">
      <c r="A14" s="44">
        <v>3</v>
      </c>
      <c r="B14" s="195" t="s">
        <v>131</v>
      </c>
      <c r="C14" s="45">
        <f>'Validate Card'!A7</f>
        <v>3</v>
      </c>
      <c r="D14" s="45">
        <f>'Validate Card'!C7</f>
        <v>0</v>
      </c>
      <c r="E14" s="45">
        <f>'Validate Card'!E7</f>
        <v>12</v>
      </c>
      <c r="F14" s="45">
        <f>'Validate Card'!K7</f>
        <v>3</v>
      </c>
      <c r="G14" s="45">
        <f>'Validate Card'!L7</f>
        <v>0</v>
      </c>
      <c r="H14" s="45">
        <f>'Validate Card'!M7</f>
        <v>0</v>
      </c>
      <c r="I14" s="45">
        <f>'Validate Card'!N7</f>
        <v>15</v>
      </c>
    </row>
    <row r="15" spans="1:9">
      <c r="A15" s="44">
        <v>4</v>
      </c>
      <c r="B15" s="195" t="s">
        <v>132</v>
      </c>
      <c r="C15" s="45">
        <f>'Validate PIN'!A7</f>
        <v>5</v>
      </c>
      <c r="D15" s="45">
        <f>'Validate PIN'!C7</f>
        <v>0</v>
      </c>
      <c r="E15" s="45">
        <f>'Validate PIN'!E7</f>
        <v>10</v>
      </c>
      <c r="F15" s="45">
        <f>'Validate PIN'!K7</f>
        <v>2</v>
      </c>
      <c r="G15" s="45">
        <f>'Validate PIN'!L7</f>
        <v>2</v>
      </c>
      <c r="H15" s="45">
        <f>'Validate PIN'!M7</f>
        <v>1</v>
      </c>
      <c r="I15" s="45">
        <f>'Validate PIN'!N7</f>
        <v>15</v>
      </c>
    </row>
    <row r="16" spans="1:9">
      <c r="A16" s="44">
        <v>5</v>
      </c>
      <c r="B16" s="195" t="s">
        <v>133</v>
      </c>
      <c r="C16" s="45">
        <f>CheckAttempt!A7</f>
        <v>3</v>
      </c>
      <c r="D16" s="45">
        <f>CheckAttempt!C7</f>
        <v>0</v>
      </c>
      <c r="E16" s="45">
        <f>CheckAttempt!E7</f>
        <v>12</v>
      </c>
      <c r="F16" s="45">
        <f>CheckAttempt!K7</f>
        <v>3</v>
      </c>
      <c r="G16" s="45">
        <f>CheckAttempt!L7</f>
        <v>0</v>
      </c>
      <c r="H16" s="45">
        <f>CheckAttempt!M7</f>
        <v>0</v>
      </c>
      <c r="I16" s="45">
        <f>CheckAttempt!N7</f>
        <v>15</v>
      </c>
    </row>
    <row r="17" spans="1:9">
      <c r="A17" s="44">
        <v>6</v>
      </c>
      <c r="B17" s="47"/>
      <c r="C17" s="45"/>
      <c r="D17" s="45"/>
      <c r="E17" s="45"/>
      <c r="F17" s="46"/>
      <c r="G17" s="45"/>
      <c r="H17" s="45"/>
      <c r="I17" s="45"/>
    </row>
    <row r="18" spans="1:9">
      <c r="A18" s="44">
        <v>7</v>
      </c>
      <c r="B18" s="47"/>
      <c r="C18" s="45"/>
      <c r="D18" s="45"/>
      <c r="E18" s="45"/>
      <c r="F18" s="46"/>
      <c r="G18" s="45"/>
      <c r="H18" s="45"/>
      <c r="I18" s="45"/>
    </row>
    <row r="19" spans="1:9">
      <c r="A19" s="44">
        <v>8</v>
      </c>
      <c r="B19" s="47"/>
      <c r="C19" s="45"/>
      <c r="D19" s="45"/>
      <c r="E19" s="45"/>
      <c r="F19" s="46"/>
      <c r="G19" s="45"/>
      <c r="H19" s="45"/>
      <c r="I19" s="45"/>
    </row>
    <row r="20" spans="1:9">
      <c r="A20" s="44">
        <v>9</v>
      </c>
      <c r="B20" s="47"/>
      <c r="C20" s="45"/>
      <c r="D20" s="45"/>
      <c r="E20" s="45"/>
      <c r="F20" s="46"/>
      <c r="G20" s="45"/>
      <c r="H20" s="45"/>
      <c r="I20" s="45"/>
    </row>
    <row r="21" spans="1:9">
      <c r="A21" s="207"/>
      <c r="B21" s="213" t="s">
        <v>99</v>
      </c>
      <c r="C21" s="208">
        <f>SUM(C13:C20)</f>
        <v>17</v>
      </c>
      <c r="D21" s="208">
        <f>SUM(D13:D20)</f>
        <v>0</v>
      </c>
      <c r="E21" s="208">
        <f>SUM(E13:E20)</f>
        <v>43</v>
      </c>
      <c r="F21" s="208">
        <f>SUM(F13:F20)</f>
        <v>9</v>
      </c>
      <c r="G21" s="208">
        <f>SUM(G13:G20)</f>
        <v>6</v>
      </c>
      <c r="H21" s="208">
        <f>SUM(H13:H20)</f>
        <v>2</v>
      </c>
      <c r="I21" s="208">
        <f>SUM(I13:I20)</f>
        <v>60</v>
      </c>
    </row>
    <row r="22" spans="1:9">
      <c r="A22" s="209"/>
      <c r="B22" s="206"/>
      <c r="C22" s="210"/>
      <c r="D22" s="211"/>
      <c r="E22" s="211"/>
      <c r="F22" s="211"/>
      <c r="G22" s="211"/>
      <c r="H22" s="211"/>
      <c r="I22" s="211"/>
    </row>
    <row r="23" spans="1:9">
      <c r="A23" s="206"/>
      <c r="B23" s="214" t="s">
        <v>100</v>
      </c>
      <c r="C23" s="206"/>
      <c r="D23" s="215">
        <f>(C21+D21)*100/(I21)</f>
        <v>28.333333333333332</v>
      </c>
      <c r="E23" s="206" t="s">
        <v>101</v>
      </c>
      <c r="F23" s="206"/>
      <c r="G23" s="206"/>
      <c r="H23" s="206"/>
      <c r="I23" s="212"/>
    </row>
    <row r="24" spans="1:9">
      <c r="A24" s="206"/>
      <c r="B24" s="214" t="s">
        <v>102</v>
      </c>
      <c r="C24" s="206"/>
      <c r="D24" s="215">
        <f>C21*100/(I21)</f>
        <v>28.333333333333332</v>
      </c>
      <c r="E24" s="206" t="s">
        <v>101</v>
      </c>
      <c r="F24" s="206"/>
      <c r="G24" s="206"/>
      <c r="H24" s="206"/>
      <c r="I24" s="212"/>
    </row>
    <row r="25" spans="1:9">
      <c r="A25" s="205"/>
      <c r="B25" s="214" t="s">
        <v>103</v>
      </c>
      <c r="C25" s="206"/>
      <c r="D25" s="215">
        <f>F21*100/I21</f>
        <v>15</v>
      </c>
      <c r="E25" s="206" t="s">
        <v>101</v>
      </c>
      <c r="F25" s="205"/>
      <c r="G25" s="205"/>
      <c r="H25" s="205"/>
      <c r="I25" s="205"/>
    </row>
    <row r="26" spans="1:9">
      <c r="A26" s="205"/>
      <c r="B26" s="214" t="s">
        <v>104</v>
      </c>
      <c r="C26" s="205"/>
      <c r="D26" s="215">
        <f>G21*100/I21</f>
        <v>10</v>
      </c>
      <c r="E26" s="206" t="s">
        <v>101</v>
      </c>
      <c r="F26" s="205"/>
      <c r="G26" s="205"/>
      <c r="H26" s="205"/>
      <c r="I26" s="205"/>
    </row>
    <row r="27" spans="1:9">
      <c r="A27" s="205"/>
      <c r="B27" s="214" t="s">
        <v>105</v>
      </c>
      <c r="C27" s="205"/>
      <c r="D27" s="215">
        <f>H21*100/I21</f>
        <v>3.3333333333333335</v>
      </c>
      <c r="E27" s="206" t="s">
        <v>101</v>
      </c>
      <c r="F27" s="205"/>
      <c r="G27" s="205"/>
      <c r="H27" s="205"/>
      <c r="I27" s="205"/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hyperlinks>
    <hyperlink ref="B13" location="'Read card'!A1" display="Read card"/>
    <hyperlink ref="B12" location="'Accept Card'!A1" display="Accept Card"/>
    <hyperlink ref="B14" location="'Validate Card'!A1" display="Validate Card"/>
    <hyperlink ref="B15" location="'Validate PIN'!A1" display="Validate PIN"/>
    <hyperlink ref="B16" location="CheckAttempt!A1" display="CheckAttempt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5" sqref="L15"/>
    </sheetView>
  </sheetViews>
  <sheetFormatPr defaultRowHeight="15"/>
  <cols>
    <col min="2" max="2" width="20.7109375" customWidth="1"/>
    <col min="3" max="3" width="18.85546875" customWidth="1"/>
    <col min="4" max="4" width="15" customWidth="1"/>
    <col min="5" max="5" width="16" customWidth="1"/>
    <col min="6" max="6" width="18" customWidth="1"/>
    <col min="7" max="7" width="17.140625" customWidth="1"/>
    <col min="8" max="8" width="13.42578125" customWidth="1"/>
  </cols>
  <sheetData>
    <row r="1" spans="1:8" ht="25.5">
      <c r="A1" s="49"/>
      <c r="B1" s="49"/>
      <c r="C1" s="49"/>
      <c r="D1" s="48"/>
      <c r="E1" s="50" t="s">
        <v>34</v>
      </c>
      <c r="F1" s="50"/>
      <c r="G1" s="51"/>
      <c r="H1" s="48"/>
    </row>
    <row r="2" spans="1:8">
      <c r="A2" s="49"/>
      <c r="B2" s="49"/>
      <c r="C2" s="49"/>
      <c r="D2" s="48"/>
      <c r="E2" s="48"/>
      <c r="F2" s="52"/>
      <c r="G2" s="52"/>
      <c r="H2" s="48"/>
    </row>
    <row r="3" spans="1:8">
      <c r="A3" s="232" t="s">
        <v>1</v>
      </c>
      <c r="B3" s="232"/>
      <c r="C3" s="232"/>
      <c r="D3" s="232"/>
      <c r="E3" s="233" t="str">
        <f>Cover!B4</f>
        <v>Mock1_G4_DHCN</v>
      </c>
      <c r="F3" s="234"/>
      <c r="G3" s="234"/>
      <c r="H3" s="235"/>
    </row>
    <row r="4" spans="1:8">
      <c r="A4" s="232" t="s">
        <v>4</v>
      </c>
      <c r="B4" s="232"/>
      <c r="C4" s="232"/>
      <c r="D4" s="232"/>
      <c r="E4" s="233" t="str">
        <f>Cover!B5</f>
        <v>Mock1_G4_DHCN</v>
      </c>
      <c r="F4" s="234"/>
      <c r="G4" s="234"/>
      <c r="H4" s="235"/>
    </row>
    <row r="5" spans="1:8">
      <c r="A5" s="239" t="s">
        <v>35</v>
      </c>
      <c r="B5" s="240"/>
      <c r="C5" s="240"/>
      <c r="D5" s="241"/>
      <c r="E5" s="73">
        <v>100</v>
      </c>
      <c r="F5" s="74"/>
      <c r="G5" s="74"/>
      <c r="H5" s="75"/>
    </row>
    <row r="6" spans="1:8">
      <c r="A6" s="231" t="s">
        <v>36</v>
      </c>
      <c r="B6" s="231"/>
      <c r="C6" s="231"/>
      <c r="D6" s="231"/>
      <c r="E6" s="236" t="s">
        <v>37</v>
      </c>
      <c r="F6" s="237"/>
      <c r="G6" s="237"/>
      <c r="H6" s="238"/>
    </row>
    <row r="7" spans="1:8">
      <c r="A7" s="53"/>
      <c r="B7" s="53"/>
      <c r="C7" s="53"/>
      <c r="D7" s="54"/>
      <c r="E7" s="55"/>
      <c r="F7" s="54"/>
      <c r="G7" s="54"/>
      <c r="H7" s="54"/>
    </row>
    <row r="8" spans="1:8">
      <c r="A8" s="56"/>
      <c r="B8" s="56"/>
      <c r="C8" s="56"/>
      <c r="D8" s="57"/>
      <c r="E8" s="58"/>
      <c r="F8" s="57"/>
      <c r="G8" s="57"/>
      <c r="H8" s="57"/>
    </row>
    <row r="9" spans="1:8" ht="25.5">
      <c r="A9" s="59" t="s">
        <v>25</v>
      </c>
      <c r="B9" s="60" t="s">
        <v>38</v>
      </c>
      <c r="C9" s="61" t="s">
        <v>39</v>
      </c>
      <c r="D9" s="62" t="s">
        <v>40</v>
      </c>
      <c r="E9" s="63" t="s">
        <v>41</v>
      </c>
      <c r="F9" s="62" t="s">
        <v>42</v>
      </c>
      <c r="G9" s="64" t="s">
        <v>43</v>
      </c>
      <c r="H9" s="65" t="s">
        <v>44</v>
      </c>
    </row>
    <row r="10" spans="1:8">
      <c r="A10" s="72">
        <v>1</v>
      </c>
      <c r="B10" s="66" t="s">
        <v>97</v>
      </c>
      <c r="C10" s="66"/>
      <c r="D10" s="67" t="s">
        <v>130</v>
      </c>
      <c r="E10" s="140" t="s">
        <v>94</v>
      </c>
      <c r="F10" s="204" t="s">
        <v>130</v>
      </c>
      <c r="G10" s="69"/>
      <c r="H10" s="70"/>
    </row>
    <row r="11" spans="1:8">
      <c r="A11" s="72">
        <v>2</v>
      </c>
      <c r="B11" s="139" t="s">
        <v>97</v>
      </c>
      <c r="C11" s="66"/>
      <c r="D11" s="67" t="s">
        <v>94</v>
      </c>
      <c r="E11" s="140" t="s">
        <v>94</v>
      </c>
      <c r="F11" s="204" t="s">
        <v>98</v>
      </c>
      <c r="G11" s="69"/>
      <c r="H11" s="70"/>
    </row>
    <row r="12" spans="1:8">
      <c r="A12" s="72">
        <v>3</v>
      </c>
      <c r="B12" s="66"/>
      <c r="C12" s="66"/>
      <c r="D12" s="67" t="s">
        <v>131</v>
      </c>
      <c r="E12" s="140" t="s">
        <v>131</v>
      </c>
      <c r="F12" s="76" t="s">
        <v>131</v>
      </c>
      <c r="G12" s="69"/>
      <c r="H12" s="70"/>
    </row>
    <row r="13" spans="1:8">
      <c r="A13" s="72">
        <v>4</v>
      </c>
      <c r="B13" s="66"/>
      <c r="C13" s="66"/>
      <c r="D13" s="67" t="s">
        <v>132</v>
      </c>
      <c r="E13" s="140" t="s">
        <v>132</v>
      </c>
      <c r="F13" s="76" t="s">
        <v>132</v>
      </c>
      <c r="G13" s="69"/>
      <c r="H13" s="70"/>
    </row>
    <row r="14" spans="1:8">
      <c r="A14" s="72">
        <v>5</v>
      </c>
      <c r="B14" s="66"/>
      <c r="C14" s="66"/>
      <c r="D14" s="67" t="s">
        <v>133</v>
      </c>
      <c r="E14" s="140" t="s">
        <v>133</v>
      </c>
      <c r="F14" s="76" t="s">
        <v>133</v>
      </c>
      <c r="G14" s="69"/>
      <c r="H14" s="70"/>
    </row>
    <row r="15" spans="1:8">
      <c r="A15" s="72">
        <v>6</v>
      </c>
      <c r="B15" s="66"/>
      <c r="C15" s="66"/>
      <c r="D15" s="67"/>
      <c r="E15" s="67"/>
      <c r="F15" s="77"/>
      <c r="G15" s="71"/>
      <c r="H15" s="70"/>
    </row>
    <row r="16" spans="1:8">
      <c r="A16" s="72">
        <v>7</v>
      </c>
      <c r="B16" s="66"/>
      <c r="C16" s="78"/>
      <c r="D16" s="67"/>
      <c r="E16" s="68"/>
      <c r="F16" s="77"/>
      <c r="G16" s="71"/>
      <c r="H16" s="70"/>
    </row>
    <row r="17" spans="1:8">
      <c r="A17" s="72">
        <v>8</v>
      </c>
      <c r="B17" s="66"/>
      <c r="C17" s="78"/>
      <c r="D17" s="67"/>
      <c r="E17" s="68"/>
      <c r="F17" s="77"/>
      <c r="G17" s="71"/>
      <c r="H17" s="70"/>
    </row>
  </sheetData>
  <mergeCells count="7">
    <mergeCell ref="A6:D6"/>
    <mergeCell ref="A3:D3"/>
    <mergeCell ref="A4:D4"/>
    <mergeCell ref="E3:H3"/>
    <mergeCell ref="E4:H4"/>
    <mergeCell ref="E6:H6"/>
    <mergeCell ref="A5:D5"/>
  </mergeCells>
  <hyperlinks>
    <hyperlink ref="F10" location="'Accept Card'!A1" display="Accept Card"/>
    <hyperlink ref="F11" location="'Read card'!A1" display="Read card"/>
    <hyperlink ref="F12" location="'Validate Card'!A1" display="Validate Card"/>
    <hyperlink ref="F13" location="'Validate PIN'!A1" display="Validate PIN"/>
    <hyperlink ref="F14" location="CheckAttempt!A1" display="CheckAttemp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N7" sqref="N7:S7"/>
    </sheetView>
  </sheetViews>
  <sheetFormatPr defaultRowHeight="15"/>
  <cols>
    <col min="4" max="4" width="15.85546875" customWidth="1"/>
    <col min="5" max="5" width="4.7109375" customWidth="1"/>
    <col min="6" max="6" width="5.42578125" customWidth="1"/>
    <col min="7" max="7" width="4.42578125" customWidth="1"/>
    <col min="8" max="10" width="4.85546875" customWidth="1"/>
    <col min="11" max="11" width="5.42578125" customWidth="1"/>
    <col min="12" max="12" width="5.28515625" customWidth="1"/>
    <col min="13" max="13" width="5.42578125" customWidth="1"/>
    <col min="14" max="14" width="4.7109375" customWidth="1"/>
    <col min="15" max="15" width="4.5703125" customWidth="1"/>
    <col min="16" max="16" width="4" customWidth="1"/>
    <col min="17" max="17" width="5" customWidth="1"/>
    <col min="18" max="18" width="4.85546875" customWidth="1"/>
    <col min="19" max="19" width="4.5703125" customWidth="1"/>
  </cols>
  <sheetData>
    <row r="1" spans="1:19" ht="15.75" thickBot="1">
      <c r="A1" s="141"/>
      <c r="B1" s="142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9">
      <c r="A2" s="279" t="s">
        <v>45</v>
      </c>
      <c r="B2" s="280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47" t="s">
        <v>46</v>
      </c>
      <c r="B3" s="248"/>
      <c r="C3" s="243" t="s">
        <v>95</v>
      </c>
      <c r="D3" s="244"/>
      <c r="E3" s="258" t="s">
        <v>47</v>
      </c>
      <c r="F3" s="259"/>
      <c r="G3" s="259"/>
      <c r="H3" s="259"/>
      <c r="I3" s="259"/>
      <c r="J3" s="260"/>
      <c r="K3" s="244"/>
      <c r="L3" s="244"/>
      <c r="M3" s="244"/>
      <c r="N3" s="163"/>
      <c r="O3" s="163"/>
      <c r="P3" s="163"/>
      <c r="Q3" s="163"/>
      <c r="R3" s="163"/>
      <c r="S3" s="164"/>
    </row>
    <row r="4" spans="1:19">
      <c r="A4" s="247" t="s">
        <v>48</v>
      </c>
      <c r="B4" s="248"/>
      <c r="C4" s="267">
        <v>100</v>
      </c>
      <c r="D4" s="268"/>
      <c r="E4" s="258" t="s">
        <v>49</v>
      </c>
      <c r="F4" s="259"/>
      <c r="G4" s="259"/>
      <c r="H4" s="259"/>
      <c r="I4" s="259"/>
      <c r="J4" s="260"/>
      <c r="K4" s="261">
        <f xml:space="preserve"> IF(FunctionList!E6&lt;&gt;"N/A",SUM(C4*FunctionList!E5/1000,- N7),"N/A")</f>
        <v>-5</v>
      </c>
      <c r="L4" s="262"/>
      <c r="M4" s="262"/>
      <c r="N4" s="262"/>
      <c r="O4" s="262"/>
      <c r="P4" s="262"/>
      <c r="Q4" s="262"/>
      <c r="R4" s="262"/>
      <c r="S4" s="263"/>
    </row>
    <row r="5" spans="1:19">
      <c r="A5" s="247" t="s">
        <v>50</v>
      </c>
      <c r="B5" s="248"/>
      <c r="C5" s="249" t="s">
        <v>51</v>
      </c>
      <c r="D5" s="249"/>
      <c r="E5" s="250"/>
      <c r="F5" s="250"/>
      <c r="G5" s="250"/>
      <c r="H5" s="250"/>
      <c r="I5" s="250"/>
      <c r="J5" s="250"/>
      <c r="K5" s="249"/>
      <c r="L5" s="249"/>
      <c r="M5" s="249"/>
      <c r="N5" s="249"/>
      <c r="O5" s="249"/>
      <c r="P5" s="249"/>
      <c r="Q5" s="249"/>
      <c r="R5" s="249"/>
      <c r="S5" s="249"/>
    </row>
    <row r="6" spans="1:19">
      <c r="A6" s="245" t="s">
        <v>27</v>
      </c>
      <c r="B6" s="246"/>
      <c r="C6" s="257" t="s">
        <v>28</v>
      </c>
      <c r="D6" s="251"/>
      <c r="E6" s="257" t="s">
        <v>29</v>
      </c>
      <c r="F6" s="251"/>
      <c r="G6" s="251"/>
      <c r="H6" s="251"/>
      <c r="I6" s="251"/>
      <c r="J6" s="264"/>
      <c r="K6" s="251" t="s">
        <v>52</v>
      </c>
      <c r="L6" s="251"/>
      <c r="M6" s="251"/>
      <c r="N6" s="255" t="s">
        <v>33</v>
      </c>
      <c r="O6" s="251"/>
      <c r="P6" s="251"/>
      <c r="Q6" s="251"/>
      <c r="R6" s="251"/>
      <c r="S6" s="256"/>
    </row>
    <row r="7" spans="1:19" ht="15.75" thickBot="1">
      <c r="A7" s="265">
        <f>COUNTIF(E48:S48,"P")</f>
        <v>6</v>
      </c>
      <c r="B7" s="266"/>
      <c r="C7" s="281">
        <f>COUNTIF(E48:S48,"F")</f>
        <v>0</v>
      </c>
      <c r="D7" s="253"/>
      <c r="E7" s="281">
        <f>SUM(N7,-A7,-C7)</f>
        <v>9</v>
      </c>
      <c r="F7" s="253"/>
      <c r="G7" s="253"/>
      <c r="H7" s="253"/>
      <c r="I7" s="253"/>
      <c r="J7" s="282"/>
      <c r="K7" s="165">
        <f>COUNTIF(E47:S47,"N")</f>
        <v>1</v>
      </c>
      <c r="L7" s="165">
        <f>COUNTIF(E47:S47,"A")</f>
        <v>4</v>
      </c>
      <c r="M7" s="165">
        <f>COUNTIF(E47:S47,"B")</f>
        <v>1</v>
      </c>
      <c r="N7" s="252">
        <f>COUNTA(E9:S9)</f>
        <v>15</v>
      </c>
      <c r="O7" s="253"/>
      <c r="P7" s="253"/>
      <c r="Q7" s="253"/>
      <c r="R7" s="253"/>
      <c r="S7" s="254"/>
    </row>
    <row r="8" spans="1:19" ht="15.75" thickBot="1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D10" s="185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14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146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146" t="s">
        <v>115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202" t="s">
        <v>70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297" t="s">
        <v>107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91" t="s">
        <v>108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 t="s">
        <v>111</v>
      </c>
      <c r="E17" s="158"/>
      <c r="F17" s="158"/>
      <c r="G17" s="158"/>
      <c r="H17" s="158" t="s">
        <v>78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98" t="s">
        <v>113</v>
      </c>
      <c r="E18" s="158"/>
      <c r="F18" s="158"/>
      <c r="G18" s="158"/>
      <c r="H18" s="158"/>
      <c r="I18" s="158" t="s">
        <v>78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98" t="s">
        <v>112</v>
      </c>
      <c r="E19" s="147"/>
      <c r="F19" s="147"/>
      <c r="G19" s="147"/>
      <c r="H19" s="147"/>
      <c r="I19" s="147"/>
      <c r="J19" s="147" t="s">
        <v>78</v>
      </c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14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14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146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146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283"/>
      <c r="C25" s="283"/>
      <c r="D25" s="284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85"/>
      <c r="C26" s="286"/>
      <c r="D26" s="28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288"/>
      <c r="C27" s="289"/>
      <c r="D27" s="290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199"/>
      <c r="C28" s="199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199"/>
      <c r="C29" s="199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199"/>
      <c r="C30" s="199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199"/>
      <c r="C31" s="199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146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/>
      <c r="F35" s="160"/>
      <c r="G35" s="160"/>
      <c r="H35" s="160"/>
      <c r="I35" s="160"/>
      <c r="J35" s="160" t="s">
        <v>78</v>
      </c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9.5" customHeight="1">
      <c r="A36" s="180"/>
      <c r="B36" s="294"/>
      <c r="C36" s="295"/>
      <c r="D36" s="193" t="b">
        <v>0</v>
      </c>
      <c r="E36" s="147" t="s">
        <v>78</v>
      </c>
      <c r="F36" s="147" t="s">
        <v>78</v>
      </c>
      <c r="G36" s="147" t="s">
        <v>78</v>
      </c>
      <c r="H36" s="147" t="s">
        <v>78</v>
      </c>
      <c r="I36" s="147" t="s">
        <v>78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8.75" customHeight="1">
      <c r="A37" s="180"/>
      <c r="B37" s="294"/>
      <c r="C37" s="295"/>
      <c r="D37" s="29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99"/>
      <c r="C38" s="300"/>
      <c r="D38" s="301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76</v>
      </c>
      <c r="E41" s="158" t="s">
        <v>78</v>
      </c>
      <c r="F41" s="158" t="s">
        <v>78</v>
      </c>
      <c r="G41" s="158" t="s">
        <v>78</v>
      </c>
      <c r="H41" s="158" t="s">
        <v>78</v>
      </c>
      <c r="I41" s="158" t="s">
        <v>78</v>
      </c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271" t="s">
        <v>72</v>
      </c>
      <c r="C47" s="271"/>
      <c r="D47" s="271"/>
      <c r="E47" s="170" t="s">
        <v>31</v>
      </c>
      <c r="F47" s="170" t="s">
        <v>31</v>
      </c>
      <c r="G47" s="170" t="s">
        <v>31</v>
      </c>
      <c r="H47" s="170" t="s">
        <v>32</v>
      </c>
      <c r="I47" s="170" t="s">
        <v>31</v>
      </c>
      <c r="J47" s="170" t="s">
        <v>30</v>
      </c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269" t="s">
        <v>73</v>
      </c>
      <c r="C48" s="269"/>
      <c r="D48" s="269"/>
      <c r="E48" s="162" t="s">
        <v>74</v>
      </c>
      <c r="F48" s="162" t="s">
        <v>74</v>
      </c>
      <c r="G48" s="162" t="s">
        <v>74</v>
      </c>
      <c r="H48" s="162" t="s">
        <v>74</v>
      </c>
      <c r="I48" s="162" t="s">
        <v>74</v>
      </c>
      <c r="J48" s="162" t="s">
        <v>74</v>
      </c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16.5" customHeight="1">
      <c r="A49" s="180"/>
      <c r="B49" s="270" t="s">
        <v>75</v>
      </c>
      <c r="C49" s="270"/>
      <c r="D49" s="270"/>
      <c r="E49" s="79" t="s">
        <v>79</v>
      </c>
      <c r="F49" s="79" t="s">
        <v>80</v>
      </c>
      <c r="G49" s="79" t="s">
        <v>81</v>
      </c>
      <c r="H49" s="79" t="s">
        <v>82</v>
      </c>
      <c r="I49" s="79" t="s">
        <v>83</v>
      </c>
      <c r="J49" s="79" t="s">
        <v>84</v>
      </c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242"/>
      <c r="C50" s="242"/>
      <c r="D50" s="242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30">
    <mergeCell ref="A2:B2"/>
    <mergeCell ref="C2:D2"/>
    <mergeCell ref="E2:J2"/>
    <mergeCell ref="K2:S2"/>
    <mergeCell ref="A3:B3"/>
    <mergeCell ref="C3:D3"/>
    <mergeCell ref="E3:J3"/>
    <mergeCell ref="K3:M3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6:B6"/>
    <mergeCell ref="C6:D6"/>
    <mergeCell ref="E6:J6"/>
    <mergeCell ref="K6:M6"/>
    <mergeCell ref="N6:S6"/>
    <mergeCell ref="B48:D48"/>
    <mergeCell ref="B49:D49"/>
    <mergeCell ref="B50:D50"/>
    <mergeCell ref="B25:D25"/>
    <mergeCell ref="B26:D26"/>
    <mergeCell ref="B27:D27"/>
    <mergeCell ref="B47:D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/>
  </sheetViews>
  <sheetFormatPr defaultRowHeight="15"/>
  <cols>
    <col min="4" max="4" width="19.42578125" customWidth="1"/>
    <col min="5" max="5" width="4" customWidth="1"/>
    <col min="6" max="6" width="3.5703125" customWidth="1"/>
    <col min="7" max="7" width="5.140625" customWidth="1"/>
    <col min="8" max="8" width="4.5703125" customWidth="1"/>
    <col min="9" max="9" width="4.28515625" customWidth="1"/>
    <col min="10" max="10" width="4.42578125" customWidth="1"/>
    <col min="11" max="12" width="4.140625" customWidth="1"/>
    <col min="13" max="13" width="5" customWidth="1"/>
    <col min="14" max="14" width="4.28515625" customWidth="1"/>
    <col min="15" max="15" width="4.7109375" customWidth="1"/>
    <col min="16" max="17" width="4.85546875" customWidth="1"/>
    <col min="18" max="18" width="5.140625" customWidth="1"/>
    <col min="19" max="19" width="5.28515625" customWidth="1"/>
  </cols>
  <sheetData>
    <row r="1" spans="1:19" ht="15.75" thickBot="1">
      <c r="A1" s="84"/>
      <c r="B1" s="85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15" customHeight="1">
      <c r="A2" s="279" t="s">
        <v>45</v>
      </c>
      <c r="B2" s="280"/>
      <c r="C2" s="272" t="s">
        <v>94</v>
      </c>
      <c r="D2" s="273"/>
      <c r="E2" s="274" t="s">
        <v>40</v>
      </c>
      <c r="F2" s="275"/>
      <c r="G2" s="275"/>
      <c r="H2" s="275"/>
      <c r="I2" s="275"/>
      <c r="J2" s="275"/>
      <c r="K2" s="276" t="s">
        <v>94</v>
      </c>
      <c r="L2" s="277"/>
      <c r="M2" s="277"/>
      <c r="N2" s="277"/>
      <c r="O2" s="277"/>
      <c r="P2" s="277"/>
      <c r="Q2" s="277"/>
      <c r="R2" s="277"/>
      <c r="S2" s="278"/>
    </row>
    <row r="3" spans="1:19" ht="15" customHeight="1">
      <c r="A3" s="247" t="s">
        <v>46</v>
      </c>
      <c r="B3" s="248"/>
      <c r="C3" s="243" t="s">
        <v>95</v>
      </c>
      <c r="D3" s="244"/>
      <c r="E3" s="258" t="s">
        <v>47</v>
      </c>
      <c r="F3" s="259"/>
      <c r="G3" s="259"/>
      <c r="H3" s="259"/>
      <c r="I3" s="259"/>
      <c r="J3" s="260"/>
      <c r="K3" s="244"/>
      <c r="L3" s="244"/>
      <c r="M3" s="244"/>
      <c r="N3" s="106"/>
      <c r="O3" s="106"/>
      <c r="P3" s="106"/>
      <c r="Q3" s="106"/>
      <c r="R3" s="106"/>
      <c r="S3" s="107"/>
    </row>
    <row r="4" spans="1:19" ht="15" customHeight="1">
      <c r="A4" s="247" t="s">
        <v>48</v>
      </c>
      <c r="B4" s="248"/>
      <c r="C4" s="267">
        <v>100</v>
      </c>
      <c r="D4" s="268"/>
      <c r="E4" s="258" t="s">
        <v>49</v>
      </c>
      <c r="F4" s="259"/>
      <c r="G4" s="259"/>
      <c r="H4" s="259"/>
      <c r="I4" s="259"/>
      <c r="J4" s="260"/>
      <c r="K4" s="261">
        <f xml:space="preserve"> IF(FunctionList!E5&lt;&gt;"N/A",SUM(C4*FunctionList!E5/1000,- N7),"N/A")</f>
        <v>-5</v>
      </c>
      <c r="L4" s="262"/>
      <c r="M4" s="262"/>
      <c r="N4" s="262"/>
      <c r="O4" s="262"/>
      <c r="P4" s="262"/>
      <c r="Q4" s="262"/>
      <c r="R4" s="262"/>
      <c r="S4" s="263"/>
    </row>
    <row r="5" spans="1:19" ht="15" customHeight="1">
      <c r="A5" s="247" t="s">
        <v>50</v>
      </c>
      <c r="B5" s="248"/>
      <c r="C5" s="249" t="s">
        <v>51</v>
      </c>
      <c r="D5" s="249"/>
      <c r="E5" s="250"/>
      <c r="F5" s="250"/>
      <c r="G5" s="250"/>
      <c r="H5" s="250"/>
      <c r="I5" s="250"/>
      <c r="J5" s="250"/>
      <c r="K5" s="249"/>
      <c r="L5" s="249"/>
      <c r="M5" s="249"/>
      <c r="N5" s="249"/>
      <c r="O5" s="249"/>
      <c r="P5" s="249"/>
      <c r="Q5" s="249"/>
      <c r="R5" s="249"/>
      <c r="S5" s="249"/>
    </row>
    <row r="6" spans="1:19" ht="15" customHeight="1">
      <c r="A6" s="245" t="s">
        <v>27</v>
      </c>
      <c r="B6" s="246"/>
      <c r="C6" s="257" t="s">
        <v>28</v>
      </c>
      <c r="D6" s="251"/>
      <c r="E6" s="257" t="s">
        <v>29</v>
      </c>
      <c r="F6" s="251"/>
      <c r="G6" s="251"/>
      <c r="H6" s="251"/>
      <c r="I6" s="251"/>
      <c r="J6" s="264"/>
      <c r="K6" s="251" t="s">
        <v>52</v>
      </c>
      <c r="L6" s="251"/>
      <c r="M6" s="251"/>
      <c r="N6" s="255" t="s">
        <v>33</v>
      </c>
      <c r="O6" s="251"/>
      <c r="P6" s="251"/>
      <c r="Q6" s="251"/>
      <c r="R6" s="251"/>
      <c r="S6" s="256"/>
    </row>
    <row r="7" spans="1:19" ht="15.75" thickBot="1">
      <c r="A7" s="265">
        <f>COUNTIF(E47:S47,"P")</f>
        <v>6</v>
      </c>
      <c r="B7" s="266"/>
      <c r="C7" s="281">
        <f>COUNTIF(E47:S47,"F")</f>
        <v>0</v>
      </c>
      <c r="D7" s="253"/>
      <c r="E7" s="281">
        <f>SUM(N7,- A7,- C7)</f>
        <v>9</v>
      </c>
      <c r="F7" s="253"/>
      <c r="G7" s="253"/>
      <c r="H7" s="253"/>
      <c r="I7" s="253"/>
      <c r="J7" s="282"/>
      <c r="K7" s="108">
        <f>COUNTIF(E46:S46,"N")</f>
        <v>1</v>
      </c>
      <c r="L7" s="108">
        <f>COUNTIF(E46:S46,"A")</f>
        <v>4</v>
      </c>
      <c r="M7" s="108">
        <f>COUNTIF(E46:S46,"B")</f>
        <v>1</v>
      </c>
      <c r="N7" s="252">
        <f>COUNTA(E9:S9)</f>
        <v>15</v>
      </c>
      <c r="O7" s="253"/>
      <c r="P7" s="253"/>
      <c r="Q7" s="253"/>
      <c r="R7" s="253"/>
      <c r="S7" s="254"/>
    </row>
    <row r="8" spans="1:19" ht="15.75" thickBo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43.5" thickTop="1" thickBot="1">
      <c r="A9" s="130"/>
      <c r="B9" s="131"/>
      <c r="C9" s="132"/>
      <c r="D9" s="133"/>
      <c r="E9" s="134" t="s">
        <v>53</v>
      </c>
      <c r="F9" s="134" t="s">
        <v>54</v>
      </c>
      <c r="G9" s="134" t="s">
        <v>55</v>
      </c>
      <c r="H9" s="134" t="s">
        <v>56</v>
      </c>
      <c r="I9" s="134" t="s">
        <v>57</v>
      </c>
      <c r="J9" s="134" t="s">
        <v>58</v>
      </c>
      <c r="K9" s="134" t="s">
        <v>59</v>
      </c>
      <c r="L9" s="134" t="s">
        <v>60</v>
      </c>
      <c r="M9" s="134" t="s">
        <v>61</v>
      </c>
      <c r="N9" s="134" t="s">
        <v>62</v>
      </c>
      <c r="O9" s="134" t="s">
        <v>63</v>
      </c>
      <c r="P9" s="134" t="s">
        <v>64</v>
      </c>
      <c r="Q9" s="134" t="s">
        <v>65</v>
      </c>
      <c r="R9" s="134" t="s">
        <v>66</v>
      </c>
      <c r="S9" s="135" t="s">
        <v>67</v>
      </c>
    </row>
    <row r="10" spans="1:19" ht="15.75">
      <c r="A10" s="125" t="s">
        <v>68</v>
      </c>
      <c r="B10" s="126" t="s">
        <v>69</v>
      </c>
      <c r="C10" s="127"/>
      <c r="D10" s="128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17"/>
    </row>
    <row r="11" spans="1:19" ht="15.75">
      <c r="A11" s="115"/>
      <c r="B11" s="87"/>
      <c r="C11" s="88"/>
      <c r="D11" s="202" t="s">
        <v>109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14"/>
    </row>
    <row r="12" spans="1:19" ht="15.75">
      <c r="A12" s="115"/>
      <c r="B12" s="87"/>
      <c r="C12" s="88"/>
      <c r="D12" s="89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14"/>
    </row>
    <row r="13" spans="1:19" ht="15.75">
      <c r="A13" s="115"/>
      <c r="B13" s="87" t="s">
        <v>106</v>
      </c>
      <c r="C13" s="88"/>
      <c r="D13" s="89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14"/>
    </row>
    <row r="14" spans="1:19" ht="15.75">
      <c r="A14" s="115"/>
      <c r="B14" s="87"/>
      <c r="C14" s="88"/>
      <c r="D14" s="89" t="s">
        <v>70</v>
      </c>
      <c r="E14" s="158" t="s">
        <v>78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14"/>
    </row>
    <row r="15" spans="1:19" ht="18" customHeight="1">
      <c r="A15" s="115"/>
      <c r="B15" s="87"/>
      <c r="C15" s="297"/>
      <c r="D15" s="297" t="s">
        <v>107</v>
      </c>
      <c r="E15" s="147"/>
      <c r="F15" s="90" t="s">
        <v>78</v>
      </c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</row>
    <row r="16" spans="1:19" ht="15.75">
      <c r="A16" s="115"/>
      <c r="B16" s="87"/>
      <c r="C16" s="88"/>
      <c r="D16" s="291" t="s">
        <v>108</v>
      </c>
      <c r="E16" s="158"/>
      <c r="F16" s="101"/>
      <c r="G16" s="101" t="s">
        <v>78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14"/>
    </row>
    <row r="17" spans="1:19" ht="15.75">
      <c r="A17" s="115"/>
      <c r="B17" s="87"/>
      <c r="D17" s="89" t="s">
        <v>111</v>
      </c>
      <c r="E17" s="158"/>
      <c r="F17" s="101"/>
      <c r="G17" s="101"/>
      <c r="H17" s="101" t="s">
        <v>78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14"/>
    </row>
    <row r="18" spans="1:19" ht="15.75">
      <c r="A18" s="115"/>
      <c r="B18" s="87"/>
      <c r="C18" s="88"/>
      <c r="D18" s="298" t="s">
        <v>113</v>
      </c>
      <c r="E18" s="101"/>
      <c r="F18" s="101"/>
      <c r="G18" s="101"/>
      <c r="H18" s="101"/>
      <c r="I18" s="101" t="s">
        <v>78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14"/>
    </row>
    <row r="19" spans="1:19" ht="16.5">
      <c r="A19" s="115"/>
      <c r="B19" s="292"/>
      <c r="C19" s="293"/>
      <c r="D19" s="298" t="s">
        <v>112</v>
      </c>
      <c r="E19" s="90"/>
      <c r="F19" s="90"/>
      <c r="G19" s="90"/>
      <c r="H19" s="90"/>
      <c r="I19" s="90"/>
      <c r="J19" s="90" t="s">
        <v>78</v>
      </c>
      <c r="K19" s="90"/>
      <c r="L19" s="90"/>
      <c r="M19" s="90"/>
      <c r="N19" s="90"/>
      <c r="O19" s="90"/>
      <c r="P19" s="90"/>
      <c r="Q19" s="90"/>
      <c r="R19" s="90"/>
      <c r="S19" s="90"/>
    </row>
    <row r="20" spans="1:19" ht="15.75">
      <c r="A20" s="115"/>
      <c r="B20" s="292"/>
      <c r="C20" s="293"/>
      <c r="D20" s="293"/>
      <c r="E20" s="196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14"/>
    </row>
    <row r="21" spans="1:19" ht="15.75">
      <c r="A21" s="115"/>
      <c r="B21" s="87"/>
      <c r="C21" s="88"/>
      <c r="D21" s="89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14"/>
    </row>
    <row r="22" spans="1:19" ht="16.5">
      <c r="A22" s="115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</row>
    <row r="23" spans="1:19" ht="16.5">
      <c r="A23" s="115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</row>
    <row r="24" spans="1:19" ht="15.75">
      <c r="A24" s="115"/>
      <c r="B24" s="86"/>
      <c r="C24" s="88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14"/>
    </row>
    <row r="25" spans="1:19" ht="16.5">
      <c r="A25" s="115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</row>
    <row r="26" spans="1:19" ht="16.5">
      <c r="A26" s="115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</row>
    <row r="27" spans="1:19" ht="15.75">
      <c r="A27" s="115"/>
      <c r="B27" s="87"/>
      <c r="C27" s="88"/>
      <c r="D27" s="89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14"/>
    </row>
    <row r="28" spans="1:19" ht="16.5">
      <c r="A28" s="115"/>
      <c r="B28" s="87"/>
      <c r="C28" s="88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</row>
    <row r="29" spans="1:19" ht="17.25" thickBot="1">
      <c r="A29" s="115"/>
      <c r="B29" s="87"/>
      <c r="C29" s="88"/>
      <c r="D29" s="89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</row>
    <row r="30" spans="1:19" ht="16.5" thickTop="1">
      <c r="A30" s="115"/>
      <c r="B30" s="87"/>
      <c r="C30" s="88"/>
      <c r="D30" s="89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14"/>
    </row>
    <row r="31" spans="1:19" ht="17.25" thickBot="1">
      <c r="A31" s="115"/>
      <c r="B31" s="87"/>
      <c r="C31" s="88"/>
      <c r="D31" s="89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</row>
    <row r="32" spans="1:19" ht="17.25" thickTop="1">
      <c r="A32" s="115"/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15"/>
      <c r="B34" s="91"/>
      <c r="C34" s="92"/>
      <c r="D34" s="93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16"/>
    </row>
    <row r="35" spans="1:19" ht="16.5" thickTop="1">
      <c r="A35" s="124" t="s">
        <v>110</v>
      </c>
      <c r="B35" s="95"/>
      <c r="C35" s="96"/>
      <c r="D35" s="97" t="s">
        <v>70</v>
      </c>
      <c r="E35" s="103" t="s">
        <v>78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17"/>
    </row>
    <row r="36" spans="1:19" ht="20.25" customHeight="1">
      <c r="A36" s="123"/>
      <c r="B36" s="294"/>
      <c r="C36" s="295"/>
      <c r="D36" s="193" t="s">
        <v>107</v>
      </c>
      <c r="E36" s="90"/>
      <c r="F36" s="90" t="s">
        <v>78</v>
      </c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</row>
    <row r="37" spans="1:19" ht="16.5">
      <c r="A37" s="123"/>
      <c r="B37" s="294"/>
      <c r="C37" s="295"/>
      <c r="D37" s="193" t="s">
        <v>108</v>
      </c>
      <c r="E37" s="90"/>
      <c r="F37" s="90"/>
      <c r="G37" s="90" t="s">
        <v>78</v>
      </c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</row>
    <row r="38" spans="1:19" ht="15.75">
      <c r="A38" s="123"/>
      <c r="B38" s="137"/>
      <c r="C38" s="99"/>
      <c r="D38" s="136" t="s">
        <v>111</v>
      </c>
      <c r="E38" s="101"/>
      <c r="F38" s="101"/>
      <c r="G38" s="101"/>
      <c r="H38" s="101" t="s">
        <v>78</v>
      </c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14"/>
    </row>
    <row r="39" spans="1:19" ht="15.75">
      <c r="A39" s="123"/>
      <c r="B39" s="137"/>
      <c r="C39" s="99"/>
      <c r="D39" s="136" t="s">
        <v>112</v>
      </c>
      <c r="E39" s="101"/>
      <c r="F39" s="101"/>
      <c r="G39" s="101"/>
      <c r="H39" s="101"/>
      <c r="I39" s="101"/>
      <c r="J39" s="101" t="s">
        <v>78</v>
      </c>
      <c r="K39" s="101"/>
      <c r="L39" s="101"/>
      <c r="M39" s="101"/>
      <c r="N39" s="101"/>
      <c r="O39" s="101"/>
      <c r="P39" s="101"/>
      <c r="Q39" s="101"/>
      <c r="R39" s="101"/>
      <c r="S39" s="114"/>
    </row>
    <row r="40" spans="1:19" ht="15.75">
      <c r="A40" s="123"/>
      <c r="B40" s="137"/>
      <c r="C40" s="104"/>
      <c r="D40" s="298" t="s">
        <v>113</v>
      </c>
      <c r="E40" s="101"/>
      <c r="F40" s="101"/>
      <c r="G40" s="101"/>
      <c r="H40" s="101"/>
      <c r="I40" s="101" t="s">
        <v>78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14"/>
    </row>
    <row r="41" spans="1:19" ht="15.75">
      <c r="A41" s="123"/>
      <c r="B41" s="98"/>
      <c r="C41" s="104"/>
      <c r="D41" s="100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14"/>
    </row>
    <row r="42" spans="1:19" ht="15.75">
      <c r="A42" s="123"/>
      <c r="B42" s="98"/>
      <c r="C42" s="104"/>
      <c r="D42" s="100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14"/>
    </row>
    <row r="43" spans="1:19" ht="15.75">
      <c r="A43" s="123"/>
      <c r="B43" s="98"/>
      <c r="C43" s="104"/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14"/>
    </row>
    <row r="44" spans="1:19" ht="15.75">
      <c r="A44" s="123"/>
      <c r="B44" s="98"/>
      <c r="C44" s="104"/>
      <c r="D44" s="100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14"/>
    </row>
    <row r="45" spans="1:19" ht="16.5" thickBot="1">
      <c r="A45" s="123"/>
      <c r="B45" s="109"/>
      <c r="C45" s="110"/>
      <c r="D45" s="111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8"/>
    </row>
    <row r="46" spans="1:19" ht="15.75" thickTop="1">
      <c r="A46" s="124" t="s">
        <v>71</v>
      </c>
      <c r="B46" s="271" t="s">
        <v>72</v>
      </c>
      <c r="C46" s="271"/>
      <c r="D46" s="271"/>
      <c r="E46" s="113" t="s">
        <v>31</v>
      </c>
      <c r="F46" s="113" t="s">
        <v>31</v>
      </c>
      <c r="G46" s="113" t="s">
        <v>31</v>
      </c>
      <c r="H46" s="113" t="s">
        <v>32</v>
      </c>
      <c r="I46" s="170" t="s">
        <v>30</v>
      </c>
      <c r="J46" s="170" t="s">
        <v>31</v>
      </c>
      <c r="K46" s="113"/>
      <c r="L46" s="113"/>
      <c r="M46" s="113"/>
      <c r="N46" s="113"/>
      <c r="O46" s="113"/>
      <c r="P46" s="113"/>
      <c r="Q46" s="113"/>
      <c r="R46" s="113"/>
      <c r="S46" s="119"/>
    </row>
    <row r="47" spans="1:19">
      <c r="A47" s="123"/>
      <c r="B47" s="269" t="s">
        <v>73</v>
      </c>
      <c r="C47" s="269"/>
      <c r="D47" s="269"/>
      <c r="E47" s="105" t="s">
        <v>74</v>
      </c>
      <c r="F47" s="105" t="s">
        <v>74</v>
      </c>
      <c r="G47" s="105" t="s">
        <v>74</v>
      </c>
      <c r="H47" s="105" t="s">
        <v>74</v>
      </c>
      <c r="I47" s="162" t="s">
        <v>74</v>
      </c>
      <c r="J47" s="162" t="s">
        <v>74</v>
      </c>
      <c r="K47" s="105"/>
      <c r="L47" s="105"/>
      <c r="M47" s="105"/>
      <c r="N47" s="105"/>
      <c r="O47" s="105"/>
      <c r="P47" s="105"/>
      <c r="Q47" s="105"/>
      <c r="R47" s="105"/>
      <c r="S47" s="120"/>
    </row>
    <row r="48" spans="1:19" ht="16.5" customHeight="1">
      <c r="A48" s="123"/>
      <c r="B48" s="270" t="s">
        <v>75</v>
      </c>
      <c r="C48" s="270"/>
      <c r="D48" s="270"/>
      <c r="E48" s="79" t="s">
        <v>79</v>
      </c>
      <c r="F48" s="79" t="s">
        <v>80</v>
      </c>
      <c r="G48" s="79" t="s">
        <v>81</v>
      </c>
      <c r="H48" s="79" t="s">
        <v>82</v>
      </c>
      <c r="I48" s="79" t="s">
        <v>83</v>
      </c>
      <c r="J48" s="79" t="s">
        <v>84</v>
      </c>
      <c r="K48" s="79" t="s">
        <v>85</v>
      </c>
      <c r="L48" s="79" t="s">
        <v>86</v>
      </c>
      <c r="M48" s="79" t="s">
        <v>87</v>
      </c>
      <c r="N48" s="79" t="s">
        <v>88</v>
      </c>
      <c r="O48" s="79" t="s">
        <v>89</v>
      </c>
      <c r="P48" s="79" t="s">
        <v>90</v>
      </c>
      <c r="Q48" s="79" t="s">
        <v>91</v>
      </c>
      <c r="R48" s="79" t="s">
        <v>92</v>
      </c>
      <c r="S48" s="79" t="s">
        <v>93</v>
      </c>
    </row>
    <row r="49" spans="1:19" ht="15.75" thickBot="1">
      <c r="A49" s="129"/>
      <c r="B49" s="242"/>
      <c r="C49" s="242"/>
      <c r="D49" s="242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2"/>
    </row>
    <row r="50" spans="1:19" ht="15.75" thickTop="1"/>
  </sheetData>
  <mergeCells count="27">
    <mergeCell ref="C2:D2"/>
    <mergeCell ref="E2:J2"/>
    <mergeCell ref="K2:S2"/>
    <mergeCell ref="A2:B2"/>
    <mergeCell ref="E7:J7"/>
    <mergeCell ref="C7:D7"/>
    <mergeCell ref="A4:B4"/>
    <mergeCell ref="C4:D4"/>
    <mergeCell ref="B47:D47"/>
    <mergeCell ref="B48:D48"/>
    <mergeCell ref="B46:D46"/>
    <mergeCell ref="B49:D49"/>
    <mergeCell ref="C3:D3"/>
    <mergeCell ref="A6:B6"/>
    <mergeCell ref="A5:B5"/>
    <mergeCell ref="C5:S5"/>
    <mergeCell ref="K6:M6"/>
    <mergeCell ref="N7:S7"/>
    <mergeCell ref="N6:S6"/>
    <mergeCell ref="K3:M3"/>
    <mergeCell ref="C6:D6"/>
    <mergeCell ref="E3:J3"/>
    <mergeCell ref="K4:S4"/>
    <mergeCell ref="E6:J6"/>
    <mergeCell ref="E4:J4"/>
    <mergeCell ref="A7:B7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V37" sqref="V37"/>
    </sheetView>
  </sheetViews>
  <sheetFormatPr defaultRowHeight="15"/>
  <cols>
    <col min="4" max="4" width="13.85546875" customWidth="1"/>
  </cols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9" t="s">
        <v>45</v>
      </c>
      <c r="B2" s="280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47" t="s">
        <v>46</v>
      </c>
      <c r="B3" s="248"/>
      <c r="C3" s="243" t="s">
        <v>95</v>
      </c>
      <c r="D3" s="244"/>
      <c r="E3" s="258" t="s">
        <v>47</v>
      </c>
      <c r="F3" s="259"/>
      <c r="G3" s="259"/>
      <c r="H3" s="259"/>
      <c r="I3" s="259"/>
      <c r="J3" s="260"/>
      <c r="K3" s="244"/>
      <c r="L3" s="244"/>
      <c r="M3" s="244"/>
      <c r="N3" s="163"/>
      <c r="O3" s="163"/>
      <c r="P3" s="163"/>
      <c r="Q3" s="163"/>
      <c r="R3" s="163"/>
      <c r="S3" s="164"/>
    </row>
    <row r="4" spans="1:19">
      <c r="A4" s="247" t="s">
        <v>48</v>
      </c>
      <c r="B4" s="248"/>
      <c r="C4" s="267">
        <v>100</v>
      </c>
      <c r="D4" s="268"/>
      <c r="E4" s="258" t="s">
        <v>49</v>
      </c>
      <c r="F4" s="259"/>
      <c r="G4" s="259"/>
      <c r="H4" s="259"/>
      <c r="I4" s="259"/>
      <c r="J4" s="260"/>
      <c r="K4" s="261">
        <f xml:space="preserve"> IF(FunctionList!E6&lt;&gt;"N/A",SUM(C4*FunctionList!E5/1000,- N7),"N/A")</f>
        <v>-5</v>
      </c>
      <c r="L4" s="262"/>
      <c r="M4" s="262"/>
      <c r="N4" s="262"/>
      <c r="O4" s="262"/>
      <c r="P4" s="262"/>
      <c r="Q4" s="262"/>
      <c r="R4" s="262"/>
      <c r="S4" s="263"/>
    </row>
    <row r="5" spans="1:19">
      <c r="A5" s="247" t="s">
        <v>50</v>
      </c>
      <c r="B5" s="248"/>
      <c r="C5" s="249" t="s">
        <v>51</v>
      </c>
      <c r="D5" s="249"/>
      <c r="E5" s="250"/>
      <c r="F5" s="250"/>
      <c r="G5" s="250"/>
      <c r="H5" s="250"/>
      <c r="I5" s="250"/>
      <c r="J5" s="250"/>
      <c r="K5" s="249"/>
      <c r="L5" s="249"/>
      <c r="M5" s="249"/>
      <c r="N5" s="249"/>
      <c r="O5" s="249"/>
      <c r="P5" s="249"/>
      <c r="Q5" s="249"/>
      <c r="R5" s="249"/>
      <c r="S5" s="249"/>
    </row>
    <row r="6" spans="1:19">
      <c r="A6" s="245" t="s">
        <v>27</v>
      </c>
      <c r="B6" s="246"/>
      <c r="C6" s="257" t="s">
        <v>28</v>
      </c>
      <c r="D6" s="251"/>
      <c r="E6" s="257" t="s">
        <v>29</v>
      </c>
      <c r="F6" s="251"/>
      <c r="G6" s="251"/>
      <c r="H6" s="251"/>
      <c r="I6" s="251"/>
      <c r="J6" s="264"/>
      <c r="K6" s="251" t="s">
        <v>52</v>
      </c>
      <c r="L6" s="251"/>
      <c r="M6" s="251"/>
      <c r="N6" s="255" t="s">
        <v>33</v>
      </c>
      <c r="O6" s="251"/>
      <c r="P6" s="251"/>
      <c r="Q6" s="251"/>
      <c r="R6" s="251"/>
      <c r="S6" s="256"/>
    </row>
    <row r="7" spans="1:19" ht="15.75" thickBot="1">
      <c r="A7" s="265">
        <f>COUNTIF(E48:S48,"P")</f>
        <v>3</v>
      </c>
      <c r="B7" s="266"/>
      <c r="C7" s="281">
        <f>COUNTIF(E48:S48,"F")</f>
        <v>0</v>
      </c>
      <c r="D7" s="253"/>
      <c r="E7" s="281">
        <f>SUM(N7,-A7,-C7)</f>
        <v>12</v>
      </c>
      <c r="F7" s="253"/>
      <c r="G7" s="253"/>
      <c r="H7" s="253"/>
      <c r="I7" s="253"/>
      <c r="J7" s="282"/>
      <c r="K7" s="165">
        <f>COUNTIF(E47:S47,"N")</f>
        <v>3</v>
      </c>
      <c r="L7" s="165">
        <f>COUNTIF(E47:S47,"A")</f>
        <v>0</v>
      </c>
      <c r="M7" s="165">
        <f>COUNTIF(E47:S47,"B")</f>
        <v>0</v>
      </c>
      <c r="N7" s="252">
        <f>COUNTA(E9:S9)</f>
        <v>15</v>
      </c>
      <c r="O7" s="253"/>
      <c r="P7" s="253"/>
      <c r="Q7" s="253"/>
      <c r="R7" s="253"/>
      <c r="S7" s="254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302" t="s">
        <v>117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118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308" t="s">
        <v>121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309">
        <v>41860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 t="s">
        <v>122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01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0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305" t="s">
        <v>119</v>
      </c>
      <c r="C25" s="306"/>
      <c r="D25" s="307" t="s">
        <v>120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99"/>
      <c r="C26" s="300"/>
      <c r="D26" s="301" t="s">
        <v>121</v>
      </c>
      <c r="E26" s="147" t="s">
        <v>78</v>
      </c>
      <c r="F26" s="147" t="s">
        <v>78</v>
      </c>
      <c r="G26" s="147" t="s">
        <v>78</v>
      </c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310"/>
      <c r="C27" s="311"/>
      <c r="D27" s="312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303"/>
      <c r="C28" s="304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303"/>
      <c r="C29" s="304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303"/>
      <c r="C30" s="304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303"/>
      <c r="C31" s="304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 t="s">
        <v>78</v>
      </c>
      <c r="F35" s="160" t="s">
        <v>78</v>
      </c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6.5">
      <c r="A36" s="180"/>
      <c r="B36" s="294"/>
      <c r="C36" s="295"/>
      <c r="D36" s="193" t="b">
        <v>0</v>
      </c>
      <c r="E36" s="147"/>
      <c r="F36" s="147"/>
      <c r="G36" s="147" t="s">
        <v>78</v>
      </c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94"/>
      <c r="C37" s="295"/>
      <c r="D37" s="29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99"/>
      <c r="C38" s="300"/>
      <c r="D38" s="301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77</v>
      </c>
      <c r="E41" s="158"/>
      <c r="F41" s="158"/>
      <c r="G41" s="158" t="s">
        <v>78</v>
      </c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271" t="s">
        <v>72</v>
      </c>
      <c r="C47" s="271"/>
      <c r="D47" s="271"/>
      <c r="E47" s="170" t="s">
        <v>30</v>
      </c>
      <c r="F47" s="170" t="s">
        <v>30</v>
      </c>
      <c r="G47" s="170" t="s">
        <v>30</v>
      </c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269" t="s">
        <v>73</v>
      </c>
      <c r="C48" s="269"/>
      <c r="D48" s="269"/>
      <c r="E48" s="162" t="s">
        <v>74</v>
      </c>
      <c r="F48" s="162" t="s">
        <v>74</v>
      </c>
      <c r="G48" s="162" t="s">
        <v>74</v>
      </c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19.5" customHeight="1">
      <c r="A49" s="180"/>
      <c r="B49" s="270" t="s">
        <v>75</v>
      </c>
      <c r="C49" s="270"/>
      <c r="D49" s="270"/>
      <c r="E49" s="79" t="s">
        <v>79</v>
      </c>
      <c r="F49" s="79" t="s">
        <v>80</v>
      </c>
      <c r="G49" s="79" t="s">
        <v>81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242"/>
      <c r="C50" s="242"/>
      <c r="D50" s="242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B50:D50"/>
    <mergeCell ref="B47:D47"/>
    <mergeCell ref="B48:D48"/>
    <mergeCell ref="B49:D49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M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G47" sqref="G47"/>
    </sheetView>
  </sheetViews>
  <sheetFormatPr defaultRowHeight="15"/>
  <cols>
    <col min="4" max="4" width="12.5703125" customWidth="1"/>
  </cols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9" t="s">
        <v>45</v>
      </c>
      <c r="B2" s="280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47" t="s">
        <v>46</v>
      </c>
      <c r="B3" s="248"/>
      <c r="C3" s="243" t="s">
        <v>95</v>
      </c>
      <c r="D3" s="244"/>
      <c r="E3" s="258" t="s">
        <v>47</v>
      </c>
      <c r="F3" s="259"/>
      <c r="G3" s="259"/>
      <c r="H3" s="259"/>
      <c r="I3" s="259"/>
      <c r="J3" s="260"/>
      <c r="K3" s="244"/>
      <c r="L3" s="244"/>
      <c r="M3" s="244"/>
      <c r="N3" s="163"/>
      <c r="O3" s="163"/>
      <c r="P3" s="163"/>
      <c r="Q3" s="163"/>
      <c r="R3" s="163"/>
      <c r="S3" s="164"/>
    </row>
    <row r="4" spans="1:19">
      <c r="A4" s="247" t="s">
        <v>48</v>
      </c>
      <c r="B4" s="248"/>
      <c r="C4" s="267">
        <v>100</v>
      </c>
      <c r="D4" s="268"/>
      <c r="E4" s="258" t="s">
        <v>49</v>
      </c>
      <c r="F4" s="259"/>
      <c r="G4" s="259"/>
      <c r="H4" s="259"/>
      <c r="I4" s="259"/>
      <c r="J4" s="260"/>
      <c r="K4" s="261">
        <f xml:space="preserve"> IF(FunctionList!E6&lt;&gt;"N/A",SUM(C4*FunctionList!E5/1000,- N7),"N/A")</f>
        <v>-5</v>
      </c>
      <c r="L4" s="262"/>
      <c r="M4" s="262"/>
      <c r="N4" s="262"/>
      <c r="O4" s="262"/>
      <c r="P4" s="262"/>
      <c r="Q4" s="262"/>
      <c r="R4" s="262"/>
      <c r="S4" s="263"/>
    </row>
    <row r="5" spans="1:19">
      <c r="A5" s="247" t="s">
        <v>50</v>
      </c>
      <c r="B5" s="248"/>
      <c r="C5" s="249" t="s">
        <v>51</v>
      </c>
      <c r="D5" s="249"/>
      <c r="E5" s="250"/>
      <c r="F5" s="250"/>
      <c r="G5" s="250"/>
      <c r="H5" s="250"/>
      <c r="I5" s="250"/>
      <c r="J5" s="250"/>
      <c r="K5" s="249"/>
      <c r="L5" s="249"/>
      <c r="M5" s="249"/>
      <c r="N5" s="249"/>
      <c r="O5" s="249"/>
      <c r="P5" s="249"/>
      <c r="Q5" s="249"/>
      <c r="R5" s="249"/>
      <c r="S5" s="249"/>
    </row>
    <row r="6" spans="1:19">
      <c r="A6" s="245" t="s">
        <v>27</v>
      </c>
      <c r="B6" s="246"/>
      <c r="C6" s="257" t="s">
        <v>28</v>
      </c>
      <c r="D6" s="251"/>
      <c r="E6" s="257" t="s">
        <v>29</v>
      </c>
      <c r="F6" s="251"/>
      <c r="G6" s="251"/>
      <c r="H6" s="251"/>
      <c r="I6" s="251"/>
      <c r="J6" s="264"/>
      <c r="K6" s="251" t="s">
        <v>52</v>
      </c>
      <c r="L6" s="251"/>
      <c r="M6" s="251"/>
      <c r="N6" s="255" t="s">
        <v>33</v>
      </c>
      <c r="O6" s="251"/>
      <c r="P6" s="251"/>
      <c r="Q6" s="251"/>
      <c r="R6" s="251"/>
      <c r="S6" s="256"/>
    </row>
    <row r="7" spans="1:19" ht="15.75" thickBot="1">
      <c r="A7" s="265">
        <f>COUNTIF(E48:S48,"P")</f>
        <v>5</v>
      </c>
      <c r="B7" s="266"/>
      <c r="C7" s="281">
        <f>COUNTIF(E48:S48,"F")</f>
        <v>0</v>
      </c>
      <c r="D7" s="253"/>
      <c r="E7" s="281">
        <f>SUM(N7,-A7,-C7)</f>
        <v>10</v>
      </c>
      <c r="F7" s="253"/>
      <c r="G7" s="253"/>
      <c r="H7" s="253"/>
      <c r="I7" s="253"/>
      <c r="J7" s="282"/>
      <c r="K7" s="165">
        <f>COUNTIF(E47:S47,"N")</f>
        <v>2</v>
      </c>
      <c r="L7" s="165">
        <f>COUNTIF(E47:S47,"A")</f>
        <v>2</v>
      </c>
      <c r="M7" s="165">
        <f>COUNTIF(E47:S47,"B")</f>
        <v>1</v>
      </c>
      <c r="N7" s="252">
        <f>COUNTA(E9:S9)</f>
        <v>15</v>
      </c>
      <c r="O7" s="253"/>
      <c r="P7" s="253"/>
      <c r="Q7" s="253"/>
      <c r="R7" s="253"/>
      <c r="S7" s="254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302" t="s">
        <v>123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124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314">
        <v>0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309" t="s">
        <v>107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 t="s">
        <v>108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>
        <v>123456</v>
      </c>
      <c r="E17" s="158"/>
      <c r="F17" s="158"/>
      <c r="G17" s="158"/>
      <c r="H17" s="158" t="s">
        <v>78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>
        <v>1234</v>
      </c>
      <c r="E18" s="158"/>
      <c r="F18" s="158"/>
      <c r="G18" s="158"/>
      <c r="H18" s="158"/>
      <c r="I18" s="158" t="s">
        <v>78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01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0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305" t="s">
        <v>119</v>
      </c>
      <c r="C25" s="306"/>
      <c r="D25" s="313" t="s">
        <v>125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99"/>
      <c r="C26" s="300"/>
      <c r="D26" s="301">
        <v>123456</v>
      </c>
      <c r="E26" s="147" t="s">
        <v>78</v>
      </c>
      <c r="F26" s="147" t="s">
        <v>78</v>
      </c>
      <c r="G26" s="147" t="s">
        <v>78</v>
      </c>
      <c r="H26" s="147" t="s">
        <v>78</v>
      </c>
      <c r="I26" s="147" t="s">
        <v>78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310"/>
      <c r="C27" s="311"/>
      <c r="D27" s="312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303"/>
      <c r="C28" s="304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303"/>
      <c r="C29" s="304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303"/>
      <c r="C30" s="304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303"/>
      <c r="C31" s="304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/>
      <c r="F35" s="160"/>
      <c r="G35" s="160"/>
      <c r="H35" s="160" t="s">
        <v>78</v>
      </c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6.5">
      <c r="A36" s="180"/>
      <c r="B36" s="294"/>
      <c r="C36" s="295"/>
      <c r="D36" s="193" t="b">
        <v>0</v>
      </c>
      <c r="E36" s="147" t="s">
        <v>78</v>
      </c>
      <c r="F36" s="147" t="s">
        <v>78</v>
      </c>
      <c r="G36" s="147" t="s">
        <v>78</v>
      </c>
      <c r="H36" s="147"/>
      <c r="I36" s="147" t="s">
        <v>78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94"/>
      <c r="C37" s="295"/>
      <c r="D37" s="29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99"/>
      <c r="C38" s="300"/>
      <c r="D38" s="301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271" t="s">
        <v>72</v>
      </c>
      <c r="C47" s="271"/>
      <c r="D47" s="271"/>
      <c r="E47" s="170" t="s">
        <v>32</v>
      </c>
      <c r="F47" s="170" t="s">
        <v>31</v>
      </c>
      <c r="G47" s="170" t="s">
        <v>31</v>
      </c>
      <c r="H47" s="170" t="s">
        <v>30</v>
      </c>
      <c r="I47" s="170" t="s">
        <v>30</v>
      </c>
      <c r="J47" s="170"/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269" t="s">
        <v>73</v>
      </c>
      <c r="C48" s="269"/>
      <c r="D48" s="269"/>
      <c r="E48" s="162" t="s">
        <v>74</v>
      </c>
      <c r="F48" s="162" t="s">
        <v>74</v>
      </c>
      <c r="G48" s="162" t="s">
        <v>74</v>
      </c>
      <c r="H48" s="162" t="s">
        <v>74</v>
      </c>
      <c r="I48" s="162" t="s">
        <v>74</v>
      </c>
      <c r="J48" s="162"/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21.75" customHeight="1">
      <c r="A49" s="180"/>
      <c r="B49" s="270" t="s">
        <v>75</v>
      </c>
      <c r="C49" s="270"/>
      <c r="D49" s="270"/>
      <c r="E49" s="79" t="s">
        <v>79</v>
      </c>
      <c r="F49" s="79" t="s">
        <v>80</v>
      </c>
      <c r="G49" s="79" t="s">
        <v>81</v>
      </c>
      <c r="H49" s="79" t="s">
        <v>82</v>
      </c>
      <c r="I49" s="79" t="s">
        <v>83</v>
      </c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242"/>
      <c r="C50" s="242"/>
      <c r="D50" s="242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B47:D47"/>
    <mergeCell ref="B48:D48"/>
    <mergeCell ref="B49:D49"/>
    <mergeCell ref="B50:D50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/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9" t="s">
        <v>45</v>
      </c>
      <c r="B2" s="280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47" t="s">
        <v>46</v>
      </c>
      <c r="B3" s="248"/>
      <c r="C3" s="243" t="s">
        <v>95</v>
      </c>
      <c r="D3" s="244"/>
      <c r="E3" s="258" t="s">
        <v>47</v>
      </c>
      <c r="F3" s="259"/>
      <c r="G3" s="259"/>
      <c r="H3" s="259"/>
      <c r="I3" s="259"/>
      <c r="J3" s="260"/>
      <c r="K3" s="244"/>
      <c r="L3" s="244"/>
      <c r="M3" s="244"/>
      <c r="N3" s="163"/>
      <c r="O3" s="163"/>
      <c r="P3" s="163"/>
      <c r="Q3" s="163"/>
      <c r="R3" s="163"/>
      <c r="S3" s="164"/>
    </row>
    <row r="4" spans="1:19">
      <c r="A4" s="247" t="s">
        <v>48</v>
      </c>
      <c r="B4" s="248"/>
      <c r="C4" s="267">
        <v>100</v>
      </c>
      <c r="D4" s="268"/>
      <c r="E4" s="258" t="s">
        <v>49</v>
      </c>
      <c r="F4" s="259"/>
      <c r="G4" s="259"/>
      <c r="H4" s="259"/>
      <c r="I4" s="259"/>
      <c r="J4" s="260"/>
      <c r="K4" s="261">
        <f xml:space="preserve"> IF(FunctionList!E6&lt;&gt;"N/A",SUM(C4*FunctionList!E5/1000,- N7),"N/A")</f>
        <v>-5</v>
      </c>
      <c r="L4" s="262"/>
      <c r="M4" s="262"/>
      <c r="N4" s="262"/>
      <c r="O4" s="262"/>
      <c r="P4" s="262"/>
      <c r="Q4" s="262"/>
      <c r="R4" s="262"/>
      <c r="S4" s="263"/>
    </row>
    <row r="5" spans="1:19">
      <c r="A5" s="247" t="s">
        <v>50</v>
      </c>
      <c r="B5" s="248"/>
      <c r="C5" s="249" t="s">
        <v>51</v>
      </c>
      <c r="D5" s="249"/>
      <c r="E5" s="250"/>
      <c r="F5" s="250"/>
      <c r="G5" s="250"/>
      <c r="H5" s="250"/>
      <c r="I5" s="250"/>
      <c r="J5" s="250"/>
      <c r="K5" s="249"/>
      <c r="L5" s="249"/>
      <c r="M5" s="249"/>
      <c r="N5" s="249"/>
      <c r="O5" s="249"/>
      <c r="P5" s="249"/>
      <c r="Q5" s="249"/>
      <c r="R5" s="249"/>
      <c r="S5" s="249"/>
    </row>
    <row r="6" spans="1:19">
      <c r="A6" s="245" t="s">
        <v>27</v>
      </c>
      <c r="B6" s="246"/>
      <c r="C6" s="257" t="s">
        <v>28</v>
      </c>
      <c r="D6" s="251"/>
      <c r="E6" s="257" t="s">
        <v>29</v>
      </c>
      <c r="F6" s="251"/>
      <c r="G6" s="251"/>
      <c r="H6" s="251"/>
      <c r="I6" s="251"/>
      <c r="J6" s="264"/>
      <c r="K6" s="251" t="s">
        <v>52</v>
      </c>
      <c r="L6" s="251"/>
      <c r="M6" s="251"/>
      <c r="N6" s="255" t="s">
        <v>33</v>
      </c>
      <c r="O6" s="251"/>
      <c r="P6" s="251"/>
      <c r="Q6" s="251"/>
      <c r="R6" s="251"/>
      <c r="S6" s="256"/>
    </row>
    <row r="7" spans="1:19" ht="15.75" thickBot="1">
      <c r="A7" s="265">
        <f>COUNTIF(E48:S48,"P")</f>
        <v>3</v>
      </c>
      <c r="B7" s="266"/>
      <c r="C7" s="281">
        <f>COUNTIF(E48:S48,"F")</f>
        <v>0</v>
      </c>
      <c r="D7" s="253"/>
      <c r="E7" s="281">
        <f>SUM(N7,-A7,-C7)</f>
        <v>12</v>
      </c>
      <c r="F7" s="253"/>
      <c r="G7" s="253"/>
      <c r="H7" s="253"/>
      <c r="I7" s="253"/>
      <c r="J7" s="282"/>
      <c r="K7" s="165">
        <f>COUNTIF(E47:S47,"N")</f>
        <v>3</v>
      </c>
      <c r="L7" s="165">
        <f>COUNTIF(E47:S47,"A")</f>
        <v>0</v>
      </c>
      <c r="M7" s="165">
        <f>COUNTIF(E47:S47,"B")</f>
        <v>0</v>
      </c>
      <c r="N7" s="252">
        <f>COUNTA(E9:S9)</f>
        <v>15</v>
      </c>
      <c r="O7" s="253"/>
      <c r="P7" s="253"/>
      <c r="Q7" s="253"/>
      <c r="R7" s="253"/>
      <c r="S7" s="254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302" t="s">
        <v>126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127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314">
        <v>1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315">
        <v>2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>
        <v>3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01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0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305"/>
      <c r="C25" s="306"/>
      <c r="D25" s="313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99"/>
      <c r="C26" s="300"/>
      <c r="D26" s="301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310"/>
      <c r="C27" s="311"/>
      <c r="D27" s="312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303"/>
      <c r="C28" s="304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303"/>
      <c r="C29" s="304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303"/>
      <c r="C30" s="304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303"/>
      <c r="C31" s="304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6.5">
      <c r="A36" s="180"/>
      <c r="B36" s="294"/>
      <c r="C36" s="295"/>
      <c r="D36" s="193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94"/>
      <c r="C37" s="295"/>
      <c r="D37" s="29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99"/>
      <c r="C38" s="300"/>
      <c r="D38" s="301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128</v>
      </c>
      <c r="E41" s="158" t="s">
        <v>78</v>
      </c>
      <c r="F41" s="158" t="s">
        <v>78</v>
      </c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 t="s">
        <v>129</v>
      </c>
      <c r="E42" s="158"/>
      <c r="F42" s="158"/>
      <c r="G42" s="158" t="s">
        <v>78</v>
      </c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271" t="s">
        <v>72</v>
      </c>
      <c r="C47" s="271"/>
      <c r="D47" s="271"/>
      <c r="E47" s="170" t="s">
        <v>30</v>
      </c>
      <c r="F47" s="170" t="s">
        <v>30</v>
      </c>
      <c r="G47" s="170" t="s">
        <v>30</v>
      </c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269" t="s">
        <v>73</v>
      </c>
      <c r="C48" s="269"/>
      <c r="D48" s="269"/>
      <c r="E48" s="162" t="s">
        <v>74</v>
      </c>
      <c r="F48" s="162" t="s">
        <v>74</v>
      </c>
      <c r="G48" s="162" t="s">
        <v>74</v>
      </c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17.25" customHeight="1">
      <c r="A49" s="180"/>
      <c r="B49" s="270" t="s">
        <v>75</v>
      </c>
      <c r="C49" s="270"/>
      <c r="D49" s="270"/>
      <c r="E49" s="79" t="s">
        <v>79</v>
      </c>
      <c r="F49" s="79" t="s">
        <v>80</v>
      </c>
      <c r="G49" s="79" t="s">
        <v>81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242"/>
      <c r="C50" s="242"/>
      <c r="D50" s="242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B47:D47"/>
    <mergeCell ref="B48:D48"/>
    <mergeCell ref="B49:D49"/>
    <mergeCell ref="B50:D50"/>
    <mergeCell ref="A6:B6"/>
    <mergeCell ref="C6:D6"/>
    <mergeCell ref="E6:J6"/>
    <mergeCell ref="K6:M6"/>
    <mergeCell ref="N6:S6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2:B2"/>
    <mergeCell ref="C2:D2"/>
    <mergeCell ref="E2:J2"/>
    <mergeCell ref="K2:S2"/>
    <mergeCell ref="A3:B3"/>
    <mergeCell ref="C3:D3"/>
    <mergeCell ref="E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Guidleline</vt:lpstr>
      <vt:lpstr>Cover</vt:lpstr>
      <vt:lpstr>Test Report</vt:lpstr>
      <vt:lpstr>FunctionList</vt:lpstr>
      <vt:lpstr>Accept Card</vt:lpstr>
      <vt:lpstr>Read card</vt:lpstr>
      <vt:lpstr>Validate Card</vt:lpstr>
      <vt:lpstr>Validate PIN</vt:lpstr>
      <vt:lpstr>CheckAttempt</vt:lpstr>
      <vt:lpstr>E</vt:lpstr>
      <vt:lpstr>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daipa</dc:creator>
  <cp:lastModifiedBy>daipa</cp:lastModifiedBy>
  <dcterms:created xsi:type="dcterms:W3CDTF">2014-08-24T13:58:09Z</dcterms:created>
  <dcterms:modified xsi:type="dcterms:W3CDTF">2014-08-28T17:39:02Z</dcterms:modified>
</cp:coreProperties>
</file>