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ming\Payment-Management\"/>
    </mc:Choice>
  </mc:AlternateContent>
  <bookViews>
    <workbookView xWindow="0" yWindow="0" windowWidth="23040" windowHeight="9372"/>
  </bookViews>
  <sheets>
    <sheet name="Luong" sheetId="1" r:id="rId1"/>
    <sheet name="Chi Phi" sheetId="2" r:id="rId2"/>
    <sheet name="Ngan Hang" sheetId="3" r:id="rId3"/>
    <sheet name="Lai No Hang Thang" sheetId="4" r:id="rId4"/>
    <sheet name="Cac Khoan No" sheetId="5" r:id="rId5"/>
  </sheets>
  <calcPr calcId="152511"/>
</workbook>
</file>

<file path=xl/calcChain.xml><?xml version="1.0" encoding="utf-8"?>
<calcChain xmlns="http://schemas.openxmlformats.org/spreadsheetml/2006/main">
  <c r="D4" i="1" l="1"/>
  <c r="E4" i="1"/>
  <c r="E3" i="1"/>
  <c r="D3" i="1"/>
  <c r="F3" i="1" s="1"/>
  <c r="G2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C4" i="4"/>
  <c r="G3" i="1" l="1"/>
  <c r="C3" i="4"/>
  <c r="C5" i="4"/>
  <c r="C6" i="4"/>
  <c r="C7" i="4"/>
  <c r="C8" i="4"/>
  <c r="C9" i="4"/>
  <c r="C10" i="4"/>
  <c r="C11" i="4"/>
  <c r="C12" i="4"/>
  <c r="C13" i="4"/>
  <c r="C2" i="4"/>
  <c r="O2" i="1"/>
  <c r="B3" i="4"/>
  <c r="B4" i="4"/>
  <c r="B5" i="4"/>
  <c r="B6" i="4"/>
  <c r="B7" i="4"/>
  <c r="B8" i="4"/>
  <c r="B9" i="4"/>
  <c r="B10" i="4"/>
  <c r="B11" i="4"/>
  <c r="B12" i="4"/>
  <c r="D12" i="4" s="1"/>
  <c r="B13" i="4"/>
  <c r="B2" i="4"/>
  <c r="D11" i="4" l="1"/>
  <c r="D13" i="4"/>
  <c r="D10" i="4"/>
  <c r="D4" i="4"/>
  <c r="D9" i="4"/>
  <c r="D8" i="4"/>
  <c r="D6" i="4"/>
  <c r="D7" i="4"/>
  <c r="D2" i="4"/>
  <c r="D5" i="4"/>
  <c r="D3" i="4"/>
  <c r="F4" i="1" l="1"/>
  <c r="D5" i="1" s="1"/>
  <c r="F5" i="1" s="1"/>
  <c r="D6" i="1" s="1"/>
  <c r="G4" i="1"/>
  <c r="E5" i="1" s="1"/>
  <c r="G5" i="1" l="1"/>
  <c r="E6" i="1" s="1"/>
  <c r="G6" i="1" s="1"/>
  <c r="E7" i="1" s="1"/>
  <c r="F6" i="1"/>
  <c r="D7" i="1" s="1"/>
  <c r="F7" i="1" l="1"/>
  <c r="D8" i="1" s="1"/>
  <c r="G7" i="1"/>
  <c r="E8" i="1" s="1"/>
  <c r="F8" i="1" l="1"/>
  <c r="D9" i="1" s="1"/>
  <c r="G8" i="1"/>
  <c r="E9" i="1" s="1"/>
  <c r="F9" i="1" l="1"/>
  <c r="D10" i="1" s="1"/>
  <c r="G9" i="1"/>
  <c r="E10" i="1" s="1"/>
  <c r="F10" i="1" l="1"/>
  <c r="D11" i="1" s="1"/>
  <c r="G10" i="1"/>
  <c r="E11" i="1" s="1"/>
  <c r="F11" i="1" l="1"/>
  <c r="D12" i="1" s="1"/>
  <c r="G11" i="1"/>
  <c r="E12" i="1" s="1"/>
  <c r="F12" i="1" l="1"/>
  <c r="D13" i="1" s="1"/>
  <c r="G12" i="1"/>
  <c r="E13" i="1" s="1"/>
  <c r="F13" i="1" l="1"/>
  <c r="D14" i="1" s="1"/>
  <c r="G13" i="1"/>
  <c r="E14" i="1" s="1"/>
  <c r="G14" i="1" l="1"/>
  <c r="F14" i="1"/>
</calcChain>
</file>

<file path=xl/sharedStrings.xml><?xml version="1.0" encoding="utf-8"?>
<sst xmlns="http://schemas.openxmlformats.org/spreadsheetml/2006/main" count="86" uniqueCount="47">
  <si>
    <t>STT</t>
  </si>
  <si>
    <t>Số tiền nợ</t>
  </si>
  <si>
    <t>Hạn trả</t>
  </si>
  <si>
    <t>Chu kỳ</t>
  </si>
  <si>
    <t>Linh hoạt</t>
  </si>
  <si>
    <t>Phần trăm lãi</t>
  </si>
  <si>
    <t>11/2022</t>
  </si>
  <si>
    <t>5/2023</t>
  </si>
  <si>
    <t>Cố định</t>
  </si>
  <si>
    <t>Tháng</t>
  </si>
  <si>
    <t>Lương vợ chồng</t>
  </si>
  <si>
    <t>Lương chung</t>
  </si>
  <si>
    <t>Lương dư</t>
  </si>
  <si>
    <t>Tiền để trả nợ</t>
  </si>
  <si>
    <t>6/2022</t>
  </si>
  <si>
    <t>Tiền điện</t>
  </si>
  <si>
    <t>Tiền nước</t>
  </si>
  <si>
    <t>Ăn uống</t>
  </si>
  <si>
    <t>Chi phí khác</t>
  </si>
  <si>
    <t>Tháng gửi</t>
  </si>
  <si>
    <t>Số tiền</t>
  </si>
  <si>
    <t>Tháng trả</t>
  </si>
  <si>
    <t>Tiền lãi</t>
  </si>
  <si>
    <t>Tổng cộng</t>
  </si>
  <si>
    <t>8/2022</t>
  </si>
  <si>
    <t>Tổng lãi</t>
  </si>
  <si>
    <t>7/2022</t>
  </si>
  <si>
    <t>9/2022</t>
  </si>
  <si>
    <t>10/2022</t>
  </si>
  <si>
    <t>12/2022</t>
  </si>
  <si>
    <t>1/2023</t>
  </si>
  <si>
    <t>2/2023</t>
  </si>
  <si>
    <t>3/2023</t>
  </si>
  <si>
    <t>4/2023</t>
  </si>
  <si>
    <t>Note</t>
  </si>
  <si>
    <t>Lãi 1</t>
  </si>
  <si>
    <t>Ngân hàng</t>
  </si>
  <si>
    <t>Lãi 2</t>
  </si>
  <si>
    <t>Nợ 1</t>
  </si>
  <si>
    <t>Nợ 2</t>
  </si>
  <si>
    <t>Chi phí</t>
  </si>
  <si>
    <t>Ngân hàng 2</t>
  </si>
  <si>
    <t>Chu kỳ lãi</t>
  </si>
  <si>
    <t>6/2023</t>
  </si>
  <si>
    <t>Nợ</t>
  </si>
  <si>
    <t>Lương sau</t>
  </si>
  <si>
    <t>Tiền để trả nợ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</si>
</sst>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indexed="8"/>
      <name val="Calibri"/>
      <family val="2"/>
      <scheme val="minor"/>
    </font>
    <font>
      <b/>
      <sz val="12"/>
      <color indexed="9"/>
      <name val="Calibri"/>
    </font>
    <font>
      <b/>
      <sz val="12"/>
      <color indexed="9"/>
      <name val="Calibri"/>
    </font>
    <font>
      <b/>
      <sz val="12"/>
      <color indexed="9"/>
      <name val="Calibri"/>
    </font>
    <font>
      <b/>
      <sz val="12"/>
      <color indexed="9"/>
      <name val="Calibri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0" fillId="0" borderId="0" xfId="1" applyNumberFormat="1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E21" sqref="E21"/>
    </sheetView>
  </sheetViews>
  <sheetFormatPr defaultRowHeight="14.4" x14ac:dyDescent="0.3"/>
  <cols>
    <col min="1" max="1" width="8.5546875" bestFit="1" customWidth="1"/>
    <col min="2" max="2" width="17.6640625" bestFit="1" customWidth="1"/>
    <col min="3" max="4" width="14.6640625" bestFit="1" customWidth="1"/>
    <col min="5" max="5" width="15.44140625" bestFit="1" customWidth="1"/>
    <col min="6" max="7" width="15.44140625" customWidth="1"/>
    <col min="10" max="11" width="11.109375" customWidth="1"/>
    <col min="12" max="12" width="12" bestFit="1" customWidth="1"/>
    <col min="13" max="13" width="12.5546875" bestFit="1" customWidth="1"/>
    <col min="14" max="14" width="12" bestFit="1" customWidth="1"/>
    <col min="15" max="15" width="13.6640625" bestFit="1" customWidth="1"/>
    <col min="17" max="17" width="15" customWidth="1"/>
  </cols>
  <sheetData>
    <row r="1" spans="1:15" ht="15.6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1" t="s">
        <v>45</v>
      </c>
      <c r="G1" s="1" t="s">
        <v>46</v>
      </c>
      <c r="I1" s="1" t="s">
        <v>34</v>
      </c>
      <c r="J1" s="1" t="s">
        <v>35</v>
      </c>
      <c r="K1" s="1" t="s">
        <v>37</v>
      </c>
      <c r="L1" s="1" t="s">
        <v>36</v>
      </c>
      <c r="M1" s="1" t="s">
        <v>41</v>
      </c>
      <c r="N1" s="1" t="s">
        <v>44</v>
      </c>
      <c r="O1" s="1" t="s">
        <v>40</v>
      </c>
    </row>
    <row r="2" spans="1:15" x14ac:dyDescent="0.3">
      <c r="A2" t="s">
        <v>14</v>
      </c>
      <c r="B2" s="5">
        <v>120000000</v>
      </c>
      <c r="C2" s="5">
        <v>60000000</v>
      </c>
      <c r="D2" s="5">
        <v>0</v>
      </c>
      <c r="E2" s="5">
        <v>0</v>
      </c>
      <c r="F2" s="5">
        <f>IF(D2&lt;0,0,D2)</f>
        <v>0</v>
      </c>
      <c r="G2" s="5">
        <f>IF(D2&lt;0,E2+D2,E2)</f>
        <v>0</v>
      </c>
      <c r="K2">
        <v>7</v>
      </c>
      <c r="L2" s="5">
        <v>120000000</v>
      </c>
      <c r="M2" s="5"/>
      <c r="N2" s="5"/>
      <c r="O2" s="5">
        <f>SUM('Chi Phi'!B2:E2)</f>
        <v>24000000</v>
      </c>
    </row>
    <row r="3" spans="1:15" x14ac:dyDescent="0.3">
      <c r="A3" t="s">
        <v>26</v>
      </c>
      <c r="B3" s="5">
        <v>120000000</v>
      </c>
      <c r="C3" s="5">
        <v>60000000</v>
      </c>
      <c r="D3" s="5">
        <f>F2-'Lai No Hang Thang'!D2-Luong!O2+Luong!C2</f>
        <v>22000000</v>
      </c>
      <c r="E3" s="5">
        <f>B3+G2-L2+M3-N3</f>
        <v>0</v>
      </c>
      <c r="F3" s="5">
        <f t="shared" ref="F3:F14" si="0">IF(D3&lt;0,0,D3)</f>
        <v>22000000</v>
      </c>
      <c r="G3" s="5">
        <f t="shared" ref="G3:G14" si="1">IF(D3&lt;0,E3+D3,E3)</f>
        <v>0</v>
      </c>
      <c r="L3" s="5">
        <v>10000000</v>
      </c>
      <c r="M3" s="5"/>
      <c r="N3" s="5"/>
      <c r="O3" s="5">
        <f>SUM('Chi Phi'!B3:E3)</f>
        <v>186000000</v>
      </c>
    </row>
    <row r="4" spans="1:15" x14ac:dyDescent="0.3">
      <c r="A4" t="s">
        <v>24</v>
      </c>
      <c r="B4" s="5">
        <v>120000000</v>
      </c>
      <c r="C4" s="5">
        <v>60000000</v>
      </c>
      <c r="D4" s="5">
        <f>F3-'Lai No Hang Thang'!D3-Luong!O3+Luong!C3</f>
        <v>-104000000</v>
      </c>
      <c r="E4" s="5">
        <f t="shared" ref="E4:E14" si="2">B4+G3-L3+M4-N4</f>
        <v>110000000</v>
      </c>
      <c r="F4" s="5">
        <f t="shared" si="0"/>
        <v>0</v>
      </c>
      <c r="G4" s="5">
        <f t="shared" si="1"/>
        <v>6000000</v>
      </c>
      <c r="J4">
        <v>2</v>
      </c>
      <c r="L4" s="5">
        <v>120000000</v>
      </c>
      <c r="M4" s="5"/>
      <c r="N4" s="5"/>
      <c r="O4" s="5">
        <f>SUM('Chi Phi'!B4:E4)</f>
        <v>24000000</v>
      </c>
    </row>
    <row r="5" spans="1:15" x14ac:dyDescent="0.3">
      <c r="A5" t="s">
        <v>27</v>
      </c>
      <c r="B5" s="5">
        <v>120000000</v>
      </c>
      <c r="C5" s="5">
        <v>60000000</v>
      </c>
      <c r="D5" s="5">
        <f>F4-'Lai No Hang Thang'!D4-Luong!O4+Luong!C4</f>
        <v>33600000</v>
      </c>
      <c r="E5" s="5">
        <f t="shared" si="2"/>
        <v>6000000</v>
      </c>
      <c r="F5" s="5">
        <f t="shared" si="0"/>
        <v>33600000</v>
      </c>
      <c r="G5" s="5">
        <f t="shared" si="1"/>
        <v>6000000</v>
      </c>
      <c r="L5" s="5"/>
      <c r="M5" s="5"/>
      <c r="N5" s="5"/>
      <c r="O5" s="5">
        <f>SUM('Chi Phi'!B5:E5)</f>
        <v>24000000</v>
      </c>
    </row>
    <row r="6" spans="1:15" x14ac:dyDescent="0.3">
      <c r="A6" t="s">
        <v>28</v>
      </c>
      <c r="B6" s="5">
        <v>120000000</v>
      </c>
      <c r="C6" s="5">
        <v>60000000</v>
      </c>
      <c r="D6" s="5">
        <f>F5-'Lai No Hang Thang'!D5-Luong!O5+Luong!C5</f>
        <v>69600000</v>
      </c>
      <c r="E6" s="5">
        <f t="shared" si="2"/>
        <v>304800000</v>
      </c>
      <c r="F6" s="5">
        <f t="shared" si="0"/>
        <v>69600000</v>
      </c>
      <c r="G6" s="5">
        <f t="shared" si="1"/>
        <v>304800000</v>
      </c>
      <c r="L6" s="5"/>
      <c r="M6" s="5">
        <v>178800000</v>
      </c>
      <c r="N6" s="5"/>
      <c r="O6" s="5">
        <f>SUM('Chi Phi'!B6:E6)</f>
        <v>24000000</v>
      </c>
    </row>
    <row r="7" spans="1:15" x14ac:dyDescent="0.3">
      <c r="A7" t="s">
        <v>6</v>
      </c>
      <c r="B7" s="5">
        <v>120000000</v>
      </c>
      <c r="C7" s="5">
        <v>60000000</v>
      </c>
      <c r="D7" s="5">
        <f>F6-'Lai No Hang Thang'!D6-Luong!O6+Luong!C6</f>
        <v>105600000</v>
      </c>
      <c r="E7" s="5">
        <f t="shared" si="2"/>
        <v>304800000</v>
      </c>
      <c r="F7" s="5">
        <f t="shared" si="0"/>
        <v>105600000</v>
      </c>
      <c r="G7" s="5">
        <f t="shared" si="1"/>
        <v>304800000</v>
      </c>
      <c r="J7">
        <v>1.2</v>
      </c>
      <c r="L7" s="5"/>
      <c r="M7" s="5"/>
      <c r="N7" s="5">
        <v>120000000</v>
      </c>
      <c r="O7" s="5">
        <f>SUM('Chi Phi'!B7:E7)</f>
        <v>24000000</v>
      </c>
    </row>
    <row r="8" spans="1:15" x14ac:dyDescent="0.3">
      <c r="A8" t="s">
        <v>29</v>
      </c>
      <c r="B8" s="5">
        <v>120000000</v>
      </c>
      <c r="C8" s="5">
        <v>60000000</v>
      </c>
      <c r="D8" s="5">
        <f>F7-'Lai No Hang Thang'!D7-Luong!O7+Luong!C7</f>
        <v>140160000</v>
      </c>
      <c r="E8" s="5">
        <f t="shared" si="2"/>
        <v>434900000</v>
      </c>
      <c r="F8" s="5">
        <f t="shared" si="0"/>
        <v>140160000</v>
      </c>
      <c r="G8" s="5">
        <f t="shared" si="1"/>
        <v>434900000</v>
      </c>
      <c r="K8">
        <v>7</v>
      </c>
      <c r="L8" s="5"/>
      <c r="M8" s="5">
        <v>10100000</v>
      </c>
      <c r="N8" s="5"/>
      <c r="O8" s="5">
        <f>SUM('Chi Phi'!B8:E8)</f>
        <v>24000000</v>
      </c>
    </row>
    <row r="9" spans="1:15" x14ac:dyDescent="0.3">
      <c r="A9" t="s">
        <v>30</v>
      </c>
      <c r="B9" s="5">
        <v>120000000</v>
      </c>
      <c r="C9" s="5">
        <v>60000000</v>
      </c>
      <c r="D9" s="5">
        <f>F8-'Lai No Hang Thang'!D8-Luong!O8+Luong!C8</f>
        <v>162160000</v>
      </c>
      <c r="E9" s="5">
        <f t="shared" si="2"/>
        <v>676100000</v>
      </c>
      <c r="F9" s="5">
        <f t="shared" si="0"/>
        <v>162160000</v>
      </c>
      <c r="G9" s="5">
        <f t="shared" si="1"/>
        <v>676100000</v>
      </c>
      <c r="L9" s="5"/>
      <c r="M9" s="5">
        <v>121200000</v>
      </c>
      <c r="N9" s="5"/>
      <c r="O9" s="5">
        <f>SUM('Chi Phi'!B9:E9)</f>
        <v>2400000</v>
      </c>
    </row>
    <row r="10" spans="1:15" x14ac:dyDescent="0.3">
      <c r="A10" t="s">
        <v>31</v>
      </c>
      <c r="B10" s="5">
        <v>100000000</v>
      </c>
      <c r="C10" s="5">
        <v>50000000</v>
      </c>
      <c r="D10" s="5">
        <f>F9-'Lai No Hang Thang'!D9-Luong!O9+Luong!C9</f>
        <v>219760000</v>
      </c>
      <c r="E10" s="5">
        <f t="shared" si="2"/>
        <v>776100000</v>
      </c>
      <c r="F10" s="5">
        <f t="shared" si="0"/>
        <v>219760000</v>
      </c>
      <c r="G10" s="5">
        <f t="shared" si="1"/>
        <v>776100000</v>
      </c>
      <c r="L10" s="5"/>
      <c r="M10" s="5"/>
      <c r="N10" s="5"/>
      <c r="O10" s="5">
        <f>SUM('Chi Phi'!B10:E10)</f>
        <v>20000000</v>
      </c>
    </row>
    <row r="11" spans="1:15" x14ac:dyDescent="0.3">
      <c r="A11" t="s">
        <v>32</v>
      </c>
      <c r="B11" s="5">
        <v>90000000</v>
      </c>
      <c r="C11" s="5">
        <v>45000000</v>
      </c>
      <c r="D11" s="5">
        <f>F10-'Lai No Hang Thang'!D10-Luong!O10+Luong!C10</f>
        <v>249760000</v>
      </c>
      <c r="E11" s="5">
        <f t="shared" si="2"/>
        <v>866100000</v>
      </c>
      <c r="F11" s="5">
        <f t="shared" si="0"/>
        <v>249760000</v>
      </c>
      <c r="G11" s="5">
        <f t="shared" si="1"/>
        <v>866100000</v>
      </c>
      <c r="L11" s="5"/>
      <c r="M11" s="5"/>
      <c r="N11" s="5"/>
      <c r="O11" s="5">
        <f>SUM('Chi Phi'!B11:E11)</f>
        <v>18000000</v>
      </c>
    </row>
    <row r="12" spans="1:15" x14ac:dyDescent="0.3">
      <c r="A12" t="s">
        <v>33</v>
      </c>
      <c r="B12" s="5">
        <v>130000000</v>
      </c>
      <c r="C12" s="5">
        <v>65000000</v>
      </c>
      <c r="D12" s="5">
        <f>F11-'Lai No Hang Thang'!D11-Luong!O11+Luong!C11</f>
        <v>276760000</v>
      </c>
      <c r="E12" s="5">
        <f t="shared" si="2"/>
        <v>996100000</v>
      </c>
      <c r="F12" s="5">
        <f t="shared" si="0"/>
        <v>276760000</v>
      </c>
      <c r="G12" s="5">
        <f t="shared" si="1"/>
        <v>996100000</v>
      </c>
      <c r="L12" s="5"/>
      <c r="M12" s="5"/>
      <c r="N12" s="5"/>
      <c r="O12" s="5">
        <f>SUM('Chi Phi'!B12:E12)</f>
        <v>26000000</v>
      </c>
    </row>
    <row r="13" spans="1:15" x14ac:dyDescent="0.3">
      <c r="A13" t="s">
        <v>7</v>
      </c>
      <c r="B13" s="5">
        <v>24000000</v>
      </c>
      <c r="C13" s="5">
        <v>12000000</v>
      </c>
      <c r="D13" s="5">
        <f>F12-'Lai No Hang Thang'!D12-Luong!O12+Luong!C12</f>
        <v>315760000</v>
      </c>
      <c r="E13" s="5">
        <f t="shared" si="2"/>
        <v>1020100000</v>
      </c>
      <c r="F13" s="5">
        <f t="shared" si="0"/>
        <v>315760000</v>
      </c>
      <c r="G13" s="5">
        <f t="shared" si="1"/>
        <v>1020100000</v>
      </c>
      <c r="L13" s="5"/>
      <c r="M13" s="5"/>
      <c r="N13" s="5"/>
      <c r="O13" s="5">
        <f>SUM('Chi Phi'!B13:E13)</f>
        <v>4800000</v>
      </c>
    </row>
    <row r="14" spans="1:15" x14ac:dyDescent="0.3">
      <c r="A14" t="s">
        <v>43</v>
      </c>
      <c r="B14" s="5">
        <v>120000000</v>
      </c>
      <c r="C14" s="5">
        <v>60000000</v>
      </c>
      <c r="D14" s="5">
        <f>F13-'Lai No Hang Thang'!D13-Luong!O13+Luong!C13</f>
        <v>322960000</v>
      </c>
      <c r="E14" s="5">
        <f t="shared" si="2"/>
        <v>940100000</v>
      </c>
      <c r="F14" s="5">
        <f t="shared" si="0"/>
        <v>322960000</v>
      </c>
      <c r="G14" s="5">
        <f t="shared" si="1"/>
        <v>940100000</v>
      </c>
      <c r="K14">
        <v>7</v>
      </c>
      <c r="N14" s="5">
        <v>200000000</v>
      </c>
      <c r="O14" s="5">
        <f>SUM('Chi Phi'!B14:E14)</f>
        <v>24000000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3" sqref="E3"/>
    </sheetView>
  </sheetViews>
  <sheetFormatPr defaultRowHeight="14.4" x14ac:dyDescent="0.3"/>
  <cols>
    <col min="1" max="1" width="8.5546875" bestFit="1" customWidth="1"/>
    <col min="2" max="2" width="12.6640625" bestFit="1" customWidth="1"/>
    <col min="3" max="4" width="13.6640625" bestFit="1" customWidth="1"/>
    <col min="5" max="5" width="13.77734375" bestFit="1" customWidth="1"/>
  </cols>
  <sheetData>
    <row r="1" spans="1:5" ht="15.6" x14ac:dyDescent="0.3">
      <c r="A1" s="3" t="s">
        <v>9</v>
      </c>
      <c r="B1" s="3" t="s">
        <v>15</v>
      </c>
      <c r="C1" s="3" t="s">
        <v>16</v>
      </c>
      <c r="D1" s="3" t="s">
        <v>17</v>
      </c>
      <c r="E1" s="3" t="s">
        <v>18</v>
      </c>
    </row>
    <row r="2" spans="1:5" x14ac:dyDescent="0.3">
      <c r="A2" t="s">
        <v>14</v>
      </c>
      <c r="B2" s="5">
        <v>6000000</v>
      </c>
      <c r="C2" s="5">
        <v>6000000</v>
      </c>
      <c r="D2" s="5">
        <v>6000000</v>
      </c>
      <c r="E2" s="5">
        <v>6000000</v>
      </c>
    </row>
    <row r="3" spans="1:5" x14ac:dyDescent="0.3">
      <c r="A3" t="s">
        <v>26</v>
      </c>
      <c r="B3" s="5">
        <v>6000000</v>
      </c>
      <c r="C3" s="5">
        <v>60000000</v>
      </c>
      <c r="D3" s="5">
        <v>60000000</v>
      </c>
      <c r="E3" s="5">
        <v>60000000</v>
      </c>
    </row>
    <row r="4" spans="1:5" x14ac:dyDescent="0.3">
      <c r="A4" t="s">
        <v>24</v>
      </c>
      <c r="B4" s="5">
        <v>6000000</v>
      </c>
      <c r="C4" s="5">
        <v>6000000</v>
      </c>
      <c r="D4" s="5">
        <v>6000000</v>
      </c>
      <c r="E4" s="5">
        <v>6000000</v>
      </c>
    </row>
    <row r="5" spans="1:5" x14ac:dyDescent="0.3">
      <c r="A5" t="s">
        <v>27</v>
      </c>
      <c r="B5" s="5">
        <v>6000000</v>
      </c>
      <c r="C5" s="5">
        <v>6000000</v>
      </c>
      <c r="D5" s="5">
        <v>6000000</v>
      </c>
      <c r="E5" s="5">
        <v>6000000</v>
      </c>
    </row>
    <row r="6" spans="1:5" x14ac:dyDescent="0.3">
      <c r="A6" t="s">
        <v>28</v>
      </c>
      <c r="B6" s="5">
        <v>6000000</v>
      </c>
      <c r="C6" s="5">
        <v>6000000</v>
      </c>
      <c r="D6" s="5">
        <v>6000000</v>
      </c>
      <c r="E6" s="5">
        <v>6000000</v>
      </c>
    </row>
    <row r="7" spans="1:5" x14ac:dyDescent="0.3">
      <c r="A7" t="s">
        <v>6</v>
      </c>
      <c r="B7" s="5">
        <v>6000000</v>
      </c>
      <c r="C7" s="5">
        <v>6000000</v>
      </c>
      <c r="D7" s="5">
        <v>6000000</v>
      </c>
      <c r="E7" s="5">
        <v>6000000</v>
      </c>
    </row>
    <row r="8" spans="1:5" x14ac:dyDescent="0.3">
      <c r="A8" t="s">
        <v>29</v>
      </c>
      <c r="B8" s="5">
        <v>6000000</v>
      </c>
      <c r="C8" s="5">
        <v>6000000</v>
      </c>
      <c r="D8" s="5">
        <v>6000000</v>
      </c>
      <c r="E8" s="5">
        <v>6000000</v>
      </c>
    </row>
    <row r="9" spans="1:5" x14ac:dyDescent="0.3">
      <c r="A9" t="s">
        <v>30</v>
      </c>
      <c r="B9" s="5">
        <v>600000</v>
      </c>
      <c r="C9" s="5">
        <v>600000</v>
      </c>
      <c r="D9" s="5">
        <v>600000</v>
      </c>
      <c r="E9" s="5">
        <v>600000</v>
      </c>
    </row>
    <row r="10" spans="1:5" x14ac:dyDescent="0.3">
      <c r="A10" t="s">
        <v>31</v>
      </c>
      <c r="B10" s="5">
        <v>5000000</v>
      </c>
      <c r="C10" s="5">
        <v>5000000</v>
      </c>
      <c r="D10" s="5">
        <v>5000000</v>
      </c>
      <c r="E10" s="5">
        <v>5000000</v>
      </c>
    </row>
    <row r="11" spans="1:5" x14ac:dyDescent="0.3">
      <c r="A11" t="s">
        <v>32</v>
      </c>
      <c r="B11" s="5">
        <v>4500000</v>
      </c>
      <c r="C11" s="5">
        <v>4500000</v>
      </c>
      <c r="D11" s="5">
        <v>4500000</v>
      </c>
      <c r="E11" s="5">
        <v>4500000</v>
      </c>
    </row>
    <row r="12" spans="1:5" x14ac:dyDescent="0.3">
      <c r="A12" t="s">
        <v>33</v>
      </c>
      <c r="B12" s="5">
        <v>6500000</v>
      </c>
      <c r="C12" s="5">
        <v>6500000</v>
      </c>
      <c r="D12" s="5">
        <v>6500000</v>
      </c>
      <c r="E12" s="5">
        <v>6500000</v>
      </c>
    </row>
    <row r="13" spans="1:5" x14ac:dyDescent="0.3">
      <c r="A13" t="s">
        <v>7</v>
      </c>
      <c r="B13" s="5">
        <v>1200000</v>
      </c>
      <c r="C13" s="5">
        <v>1200000</v>
      </c>
      <c r="D13" s="5">
        <v>1200000</v>
      </c>
      <c r="E13" s="5">
        <v>1200000</v>
      </c>
    </row>
    <row r="14" spans="1:5" x14ac:dyDescent="0.3">
      <c r="A14" t="s">
        <v>43</v>
      </c>
      <c r="B14" s="5">
        <v>6000000</v>
      </c>
      <c r="C14" s="5">
        <v>6000000</v>
      </c>
      <c r="D14" s="5">
        <v>6000000</v>
      </c>
      <c r="E14" s="5">
        <v>6000000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4" sqref="H4"/>
    </sheetView>
  </sheetViews>
  <sheetFormatPr defaultRowHeight="14.4" x14ac:dyDescent="0.3"/>
  <cols>
    <col min="1" max="1" width="4.6640625" bestFit="1" customWidth="1"/>
    <col min="2" max="2" width="11.109375" bestFit="1" customWidth="1"/>
    <col min="3" max="3" width="14.6640625" bestFit="1" customWidth="1"/>
    <col min="4" max="4" width="14.44140625" bestFit="1" customWidth="1"/>
    <col min="5" max="5" width="10.6640625" bestFit="1" customWidth="1"/>
    <col min="6" max="6" width="8.88671875" bestFit="1" customWidth="1"/>
    <col min="7" max="7" width="13.6640625" bestFit="1" customWidth="1"/>
    <col min="8" max="8" width="14.6640625" bestFit="1" customWidth="1"/>
  </cols>
  <sheetData>
    <row r="1" spans="1:8" ht="15.6" x14ac:dyDescent="0.3">
      <c r="A1" s="1" t="s">
        <v>0</v>
      </c>
      <c r="B1" s="1" t="s">
        <v>19</v>
      </c>
      <c r="C1" s="1" t="s">
        <v>20</v>
      </c>
      <c r="D1" s="1" t="s">
        <v>5</v>
      </c>
      <c r="E1" s="1" t="s">
        <v>21</v>
      </c>
      <c r="F1" s="1" t="s">
        <v>42</v>
      </c>
      <c r="G1" s="1" t="s">
        <v>22</v>
      </c>
      <c r="H1" s="1" t="s">
        <v>23</v>
      </c>
    </row>
    <row r="2" spans="1:8" x14ac:dyDescent="0.3">
      <c r="A2">
        <v>1</v>
      </c>
      <c r="B2" t="s">
        <v>14</v>
      </c>
      <c r="C2" s="5">
        <v>120000000</v>
      </c>
      <c r="D2">
        <v>7</v>
      </c>
      <c r="E2" t="s">
        <v>28</v>
      </c>
      <c r="F2">
        <v>2</v>
      </c>
      <c r="G2" s="5">
        <v>58800000</v>
      </c>
      <c r="H2" s="5">
        <v>178800000</v>
      </c>
    </row>
    <row r="3" spans="1:8" x14ac:dyDescent="0.3">
      <c r="A3">
        <v>2</v>
      </c>
      <c r="B3" t="s">
        <v>26</v>
      </c>
      <c r="C3" s="5">
        <v>10000000</v>
      </c>
      <c r="D3">
        <v>1</v>
      </c>
      <c r="E3" t="s">
        <v>29</v>
      </c>
      <c r="F3">
        <v>1</v>
      </c>
      <c r="G3" s="5">
        <v>100000</v>
      </c>
      <c r="H3" s="5">
        <v>10100000</v>
      </c>
    </row>
    <row r="4" spans="1:8" x14ac:dyDescent="0.3">
      <c r="A4">
        <v>3</v>
      </c>
      <c r="B4" t="s">
        <v>24</v>
      </c>
      <c r="C4" s="5">
        <v>120000000</v>
      </c>
      <c r="D4">
        <v>1</v>
      </c>
      <c r="E4" t="s">
        <v>30</v>
      </c>
      <c r="F4">
        <v>1</v>
      </c>
      <c r="G4" s="5">
        <v>1200000</v>
      </c>
      <c r="H4" s="5">
        <v>121200000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" sqref="B2"/>
    </sheetView>
  </sheetViews>
  <sheetFormatPr defaultRowHeight="14.4" x14ac:dyDescent="0.3"/>
  <cols>
    <col min="1" max="1" width="8.5546875" bestFit="1" customWidth="1"/>
    <col min="2" max="2" width="8.5546875" customWidth="1"/>
    <col min="3" max="3" width="9" bestFit="1" customWidth="1"/>
    <col min="4" max="4" width="10" bestFit="1" customWidth="1"/>
  </cols>
  <sheetData>
    <row r="1" spans="1:4" ht="15.6" x14ac:dyDescent="0.3">
      <c r="A1" s="4" t="s">
        <v>9</v>
      </c>
      <c r="B1" s="1" t="s">
        <v>38</v>
      </c>
      <c r="C1" s="1" t="s">
        <v>39</v>
      </c>
      <c r="D1" s="4" t="s">
        <v>25</v>
      </c>
    </row>
    <row r="2" spans="1:4" x14ac:dyDescent="0.3">
      <c r="A2" t="s">
        <v>14</v>
      </c>
      <c r="B2">
        <f>'Cac Khoan No'!$B$2*Luong!J2/100</f>
        <v>0</v>
      </c>
      <c r="C2">
        <f>'Cac Khoan No'!$B$3*Luong!K2/100</f>
        <v>14000000</v>
      </c>
      <c r="D2">
        <f>SUM(B2:C2)</f>
        <v>14000000</v>
      </c>
    </row>
    <row r="3" spans="1:4" x14ac:dyDescent="0.3">
      <c r="A3" t="s">
        <v>26</v>
      </c>
      <c r="B3">
        <f>'Cac Khoan No'!$B$2*Luong!J3/100</f>
        <v>0</v>
      </c>
      <c r="C3">
        <f>'Cac Khoan No'!$B$3*Luong!K3/100</f>
        <v>0</v>
      </c>
      <c r="D3">
        <f t="shared" ref="D3:D13" si="0">SUM(B3:C3)</f>
        <v>0</v>
      </c>
    </row>
    <row r="4" spans="1:4" x14ac:dyDescent="0.3">
      <c r="A4" t="s">
        <v>24</v>
      </c>
      <c r="B4">
        <f>'Cac Khoan No'!$B$2*Luong!J4/100</f>
        <v>2400000</v>
      </c>
      <c r="C4">
        <f>'Cac Khoan No'!$B$3*Luong!K4/100</f>
        <v>0</v>
      </c>
      <c r="D4">
        <f t="shared" si="0"/>
        <v>2400000</v>
      </c>
    </row>
    <row r="5" spans="1:4" x14ac:dyDescent="0.3">
      <c r="A5" t="s">
        <v>27</v>
      </c>
      <c r="B5">
        <f>'Cac Khoan No'!$B$2*Luong!J5/100</f>
        <v>0</v>
      </c>
      <c r="C5">
        <f>'Cac Khoan No'!$B$3*Luong!K5/100</f>
        <v>0</v>
      </c>
      <c r="D5">
        <f t="shared" si="0"/>
        <v>0</v>
      </c>
    </row>
    <row r="6" spans="1:4" x14ac:dyDescent="0.3">
      <c r="A6" t="s">
        <v>28</v>
      </c>
      <c r="B6">
        <f>'Cac Khoan No'!$B$2*Luong!J6/100</f>
        <v>0</v>
      </c>
      <c r="C6">
        <f>'Cac Khoan No'!$B$3*Luong!K6/100</f>
        <v>0</v>
      </c>
      <c r="D6">
        <f t="shared" si="0"/>
        <v>0</v>
      </c>
    </row>
    <row r="7" spans="1:4" x14ac:dyDescent="0.3">
      <c r="A7" t="s">
        <v>6</v>
      </c>
      <c r="B7">
        <f>'Cac Khoan No'!$B$2*Luong!J7/100</f>
        <v>1440000</v>
      </c>
      <c r="C7">
        <f>'Cac Khoan No'!$B$3*Luong!K7/100</f>
        <v>0</v>
      </c>
      <c r="D7">
        <f t="shared" si="0"/>
        <v>1440000</v>
      </c>
    </row>
    <row r="8" spans="1:4" x14ac:dyDescent="0.3">
      <c r="A8" t="s">
        <v>29</v>
      </c>
      <c r="B8">
        <f>'Cac Khoan No'!$B$2*Luong!J8/100</f>
        <v>0</v>
      </c>
      <c r="C8">
        <f>'Cac Khoan No'!$B$3*Luong!K8/100</f>
        <v>14000000</v>
      </c>
      <c r="D8">
        <f t="shared" si="0"/>
        <v>14000000</v>
      </c>
    </row>
    <row r="9" spans="1:4" x14ac:dyDescent="0.3">
      <c r="A9" t="s">
        <v>30</v>
      </c>
      <c r="B9">
        <f>'Cac Khoan No'!$B$2*Luong!J9/100</f>
        <v>0</v>
      </c>
      <c r="C9">
        <f>'Cac Khoan No'!$B$3*Luong!K9/100</f>
        <v>0</v>
      </c>
      <c r="D9">
        <f t="shared" si="0"/>
        <v>0</v>
      </c>
    </row>
    <row r="10" spans="1:4" x14ac:dyDescent="0.3">
      <c r="A10" t="s">
        <v>31</v>
      </c>
      <c r="B10">
        <f>'Cac Khoan No'!$B$2*Luong!J10/100</f>
        <v>0</v>
      </c>
      <c r="C10">
        <f>'Cac Khoan No'!$B$3*Luong!K10/100</f>
        <v>0</v>
      </c>
      <c r="D10">
        <f t="shared" si="0"/>
        <v>0</v>
      </c>
    </row>
    <row r="11" spans="1:4" x14ac:dyDescent="0.3">
      <c r="A11" t="s">
        <v>32</v>
      </c>
      <c r="B11">
        <f>'Cac Khoan No'!$B$2*Luong!J11/100</f>
        <v>0</v>
      </c>
      <c r="C11">
        <f>'Cac Khoan No'!$B$3*Luong!K11/100</f>
        <v>0</v>
      </c>
      <c r="D11">
        <f t="shared" si="0"/>
        <v>0</v>
      </c>
    </row>
    <row r="12" spans="1:4" x14ac:dyDescent="0.3">
      <c r="A12" t="s">
        <v>33</v>
      </c>
      <c r="B12">
        <f>'Cac Khoan No'!$B$2*Luong!J12/100</f>
        <v>0</v>
      </c>
      <c r="C12">
        <f>'Cac Khoan No'!$B$3*Luong!K12/100</f>
        <v>0</v>
      </c>
      <c r="D12">
        <f t="shared" si="0"/>
        <v>0</v>
      </c>
    </row>
    <row r="13" spans="1:4" x14ac:dyDescent="0.3">
      <c r="A13" t="s">
        <v>7</v>
      </c>
      <c r="B13">
        <f>'Cac Khoan No'!$B$2*Luong!J13/100</f>
        <v>0</v>
      </c>
      <c r="C13">
        <f>'Cac Khoan No'!$B$3*Luong!K13/100</f>
        <v>0</v>
      </c>
      <c r="D13">
        <f t="shared" si="0"/>
        <v>0</v>
      </c>
    </row>
    <row r="14" spans="1:4" x14ac:dyDescent="0.3">
      <c r="A14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3" sqref="B3"/>
    </sheetView>
  </sheetViews>
  <sheetFormatPr defaultRowHeight="14.4" x14ac:dyDescent="0.3"/>
  <cols>
    <col min="1" max="1" width="4.6640625" bestFit="1" customWidth="1"/>
    <col min="2" max="2" width="14.6640625" bestFit="1" customWidth="1"/>
    <col min="3" max="3" width="8.5546875" bestFit="1" customWidth="1"/>
    <col min="4" max="4" width="7.77734375" bestFit="1" customWidth="1"/>
    <col min="5" max="5" width="10.44140625" bestFit="1" customWidth="1"/>
    <col min="6" max="6" width="14.44140625" bestFit="1" customWidth="1"/>
  </cols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 s="5">
        <v>120000000</v>
      </c>
      <c r="C2" s="6" t="s">
        <v>6</v>
      </c>
      <c r="D2">
        <v>3</v>
      </c>
      <c r="E2" t="s">
        <v>4</v>
      </c>
    </row>
    <row r="3" spans="1:6" x14ac:dyDescent="0.3">
      <c r="A3">
        <v>2</v>
      </c>
      <c r="B3" s="5">
        <v>200000000</v>
      </c>
      <c r="C3" s="6" t="s">
        <v>43</v>
      </c>
      <c r="D3">
        <v>6</v>
      </c>
      <c r="E3" t="s">
        <v>8</v>
      </c>
      <c r="F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Luong</vt:lpstr>
      <vt:lpstr>Chi Phi</vt:lpstr>
      <vt:lpstr>Ngan Hang</vt:lpstr>
      <vt:lpstr>Lai No Hang Thang</vt:lpstr>
      <vt:lpstr>Cac Khoan 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2022-06-02T16:19:02Z</dcterms:created>
  <dcterms:modified xsi:type="dcterms:W3CDTF">2022-06-09T14:32:58Z</dcterms:modified>
</cp:coreProperties>
</file>