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Times Series\Macquerie\"/>
    </mc:Choice>
  </mc:AlternateContent>
  <xr:revisionPtr revIDLastSave="0" documentId="13_ncr:1_{D448EB42-7ADD-4077-AD9F-C70C629924C8}" xr6:coauthVersionLast="47" xr6:coauthVersionMax="47" xr10:uidLastSave="{00000000-0000-0000-0000-000000000000}"/>
  <bookViews>
    <workbookView xWindow="22932" yWindow="-108" windowWidth="30936" windowHeight="16896" xr2:uid="{4DDE2ABF-5F19-4108-83F6-E210DF3C0777}"/>
  </bookViews>
  <sheets>
    <sheet name="Sheet1" sheetId="1" r:id="rId1"/>
    <sheet name="Sheet2" sheetId="2" r:id="rId2"/>
  </sheets>
  <definedNames>
    <definedName name="solver_adj" localSheetId="0" hidden="1">Sheet1!$P$1:$P$2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Sheet1!$P$1</definedName>
    <definedName name="solver_lhs2" localSheetId="0" hidden="1">Sheet1!$P$1</definedName>
    <definedName name="solver_lhs3" localSheetId="0" hidden="1">Sheet1!$P$2</definedName>
    <definedName name="solver_lhs4" localSheetId="0" hidden="1">Sheet1!$P$2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Sheet1!$U$39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3" i="1" s="1"/>
  <c r="E3" i="1" l="1"/>
  <c r="F3" i="1" s="1"/>
  <c r="S3" i="1" s="1"/>
  <c r="T3" i="1" s="1"/>
  <c r="D4" i="1" l="1"/>
  <c r="E4" i="1" s="1"/>
  <c r="D5" i="1" s="1"/>
  <c r="U3" i="1"/>
  <c r="E5" i="1" l="1"/>
  <c r="F5" i="1" s="1"/>
  <c r="S5" i="1" s="1"/>
  <c r="U5" i="1" s="1"/>
  <c r="F4" i="1"/>
  <c r="S4" i="1" s="1"/>
  <c r="T5" i="1" l="1"/>
  <c r="U4" i="1"/>
  <c r="T4" i="1"/>
  <c r="D6" i="1"/>
  <c r="E6" i="1" s="1"/>
  <c r="D7" i="1" s="1"/>
  <c r="F6" i="1" l="1"/>
  <c r="S6" i="1" s="1"/>
  <c r="T6" i="1" s="1"/>
  <c r="E7" i="1"/>
  <c r="F7" i="1" s="1"/>
  <c r="S7" i="1" s="1"/>
  <c r="D8" i="1" l="1"/>
  <c r="E8" i="1" s="1"/>
  <c r="F8" i="1" s="1"/>
  <c r="S8" i="1" s="1"/>
  <c r="U8" i="1" s="1"/>
  <c r="U6" i="1"/>
  <c r="T7" i="1"/>
  <c r="U7" i="1"/>
  <c r="D9" i="1" l="1"/>
  <c r="E9" i="1" s="1"/>
  <c r="D10" i="1" s="1"/>
  <c r="T8" i="1"/>
  <c r="E10" i="1" l="1"/>
  <c r="F10" i="1" s="1"/>
  <c r="S10" i="1" s="1"/>
  <c r="F9" i="1"/>
  <c r="S9" i="1" s="1"/>
  <c r="D11" i="1" l="1"/>
  <c r="E11" i="1" s="1"/>
  <c r="D12" i="1" s="1"/>
  <c r="U10" i="1"/>
  <c r="T10" i="1"/>
  <c r="U9" i="1"/>
  <c r="T9" i="1"/>
  <c r="F11" i="1" l="1"/>
  <c r="S11" i="1" s="1"/>
  <c r="U11" i="1" s="1"/>
  <c r="E12" i="1"/>
  <c r="F12" i="1" s="1"/>
  <c r="S12" i="1" s="1"/>
  <c r="T11" i="1" l="1"/>
  <c r="U12" i="1"/>
  <c r="T12" i="1"/>
  <c r="D13" i="1"/>
  <c r="E13" i="1" l="1"/>
  <c r="F13" i="1" s="1"/>
  <c r="S13" i="1" s="1"/>
  <c r="D14" i="1" l="1"/>
  <c r="E14" i="1" s="1"/>
  <c r="F14" i="1" s="1"/>
  <c r="S14" i="1" s="1"/>
  <c r="U13" i="1"/>
  <c r="T13" i="1"/>
  <c r="U14" i="1" l="1"/>
  <c r="T14" i="1"/>
  <c r="D15" i="1"/>
  <c r="E15" i="1" l="1"/>
  <c r="D16" i="1" s="1"/>
  <c r="E16" i="1" l="1"/>
  <c r="D17" i="1" s="1"/>
  <c r="F15" i="1"/>
  <c r="S15" i="1" s="1"/>
  <c r="E17" i="1" l="1"/>
  <c r="F17" i="1" s="1"/>
  <c r="S17" i="1" s="1"/>
  <c r="T15" i="1"/>
  <c r="U15" i="1"/>
  <c r="F16" i="1"/>
  <c r="S16" i="1" s="1"/>
  <c r="U17" i="1" l="1"/>
  <c r="T17" i="1"/>
  <c r="D18" i="1"/>
  <c r="U16" i="1"/>
  <c r="T16" i="1"/>
  <c r="E18" i="1" l="1"/>
  <c r="D19" i="1" s="1"/>
  <c r="E19" i="1" l="1"/>
  <c r="D20" i="1" s="1"/>
  <c r="F18" i="1"/>
  <c r="S18" i="1" s="1"/>
  <c r="E20" i="1" l="1"/>
  <c r="F20" i="1" s="1"/>
  <c r="S20" i="1" s="1"/>
  <c r="U18" i="1"/>
  <c r="T18" i="1"/>
  <c r="F19" i="1"/>
  <c r="S19" i="1" s="1"/>
  <c r="U20" i="1" l="1"/>
  <c r="T20" i="1"/>
  <c r="T19" i="1"/>
  <c r="U19" i="1"/>
  <c r="D21" i="1"/>
  <c r="E21" i="1" l="1"/>
  <c r="F21" i="1" s="1"/>
  <c r="S21" i="1" s="1"/>
  <c r="D22" i="1" l="1"/>
  <c r="E22" i="1" s="1"/>
  <c r="F22" i="1" s="1"/>
  <c r="S22" i="1" s="1"/>
  <c r="U21" i="1"/>
  <c r="T21" i="1"/>
  <c r="T22" i="1" l="1"/>
  <c r="U22" i="1"/>
  <c r="D23" i="1"/>
  <c r="E23" i="1" l="1"/>
  <c r="F23" i="1" s="1"/>
  <c r="S23" i="1" s="1"/>
  <c r="D24" i="1" l="1"/>
  <c r="E24" i="1" s="1"/>
  <c r="T23" i="1"/>
  <c r="U23" i="1"/>
  <c r="F24" i="1" l="1"/>
  <c r="S24" i="1" s="1"/>
  <c r="U24" i="1" s="1"/>
  <c r="D25" i="1"/>
  <c r="E25" i="1" s="1"/>
  <c r="D26" i="1" s="1"/>
  <c r="T24" i="1" l="1"/>
  <c r="F25" i="1"/>
  <c r="S25" i="1" s="1"/>
  <c r="U25" i="1" s="1"/>
  <c r="E26" i="1"/>
  <c r="F26" i="1" s="1"/>
  <c r="S26" i="1" s="1"/>
  <c r="D27" i="1" l="1"/>
  <c r="E27" i="1" s="1"/>
  <c r="D28" i="1" s="1"/>
  <c r="T25" i="1"/>
  <c r="U26" i="1"/>
  <c r="T26" i="1"/>
  <c r="F27" i="1" l="1"/>
  <c r="S27" i="1" s="1"/>
  <c r="T27" i="1" s="1"/>
  <c r="E28" i="1"/>
  <c r="F28" i="1" s="1"/>
  <c r="S28" i="1" s="1"/>
  <c r="U27" i="1" l="1"/>
  <c r="U28" i="1"/>
  <c r="T28" i="1"/>
  <c r="D29" i="1"/>
  <c r="E29" i="1" l="1"/>
  <c r="F29" i="1" s="1"/>
  <c r="S29" i="1" s="1"/>
  <c r="D30" i="1" l="1"/>
  <c r="E30" i="1" s="1"/>
  <c r="D31" i="1" s="1"/>
  <c r="U29" i="1"/>
  <c r="T29" i="1"/>
  <c r="E31" i="1" l="1"/>
  <c r="F31" i="1" s="1"/>
  <c r="S31" i="1" s="1"/>
  <c r="F30" i="1"/>
  <c r="S30" i="1" s="1"/>
  <c r="D32" i="1" l="1"/>
  <c r="E32" i="1" s="1"/>
  <c r="F32" i="1" s="1"/>
  <c r="S32" i="1" s="1"/>
  <c r="U30" i="1"/>
  <c r="T30" i="1"/>
  <c r="U31" i="1"/>
  <c r="T31" i="1"/>
  <c r="D33" i="1" l="1"/>
  <c r="E33" i="1" s="1"/>
  <c r="D34" i="1" s="1"/>
  <c r="U32" i="1"/>
  <c r="T32" i="1"/>
  <c r="F33" i="1" l="1"/>
  <c r="S33" i="1" s="1"/>
  <c r="U33" i="1" s="1"/>
  <c r="E34" i="1"/>
  <c r="D35" i="1" s="1"/>
  <c r="T33" i="1" l="1"/>
  <c r="F34" i="1"/>
  <c r="S34" i="1" s="1"/>
  <c r="U34" i="1" s="1"/>
  <c r="E35" i="1"/>
  <c r="D36" i="1" s="1"/>
  <c r="T34" i="1" l="1"/>
  <c r="F35" i="1"/>
  <c r="S35" i="1" s="1"/>
  <c r="T35" i="1" s="1"/>
  <c r="E36" i="1"/>
  <c r="F36" i="1" s="1"/>
  <c r="S36" i="1" s="1"/>
  <c r="U35" i="1" l="1"/>
  <c r="U36" i="1"/>
  <c r="T36" i="1"/>
  <c r="D37" i="1"/>
  <c r="E37" i="1" l="1"/>
  <c r="F37" i="1" s="1"/>
  <c r="S37" i="1" s="1"/>
  <c r="U37" i="1" l="1"/>
  <c r="T37" i="1"/>
  <c r="D38" i="1"/>
  <c r="E38" i="1" l="1"/>
  <c r="F38" i="1" s="1"/>
  <c r="S38" i="1" s="1"/>
  <c r="F39" i="1" l="1"/>
  <c r="U38" i="1"/>
  <c r="U39" i="1" s="1"/>
  <c r="T38" i="1"/>
  <c r="T39" i="1" s="1"/>
</calcChain>
</file>

<file path=xl/sharedStrings.xml><?xml version="1.0" encoding="utf-8"?>
<sst xmlns="http://schemas.openxmlformats.org/spreadsheetml/2006/main" count="16" uniqueCount="16">
  <si>
    <t>Quarter</t>
  </si>
  <si>
    <t>Error</t>
  </si>
  <si>
    <t>Absolute Error</t>
  </si>
  <si>
    <t>Squared Error</t>
  </si>
  <si>
    <t>MAE</t>
  </si>
  <si>
    <t>MSE</t>
  </si>
  <si>
    <t>Forecast (F)</t>
  </si>
  <si>
    <t>Dec-2020</t>
  </si>
  <si>
    <t>https://www.abs.gov.au/statistics/economy/national-accounts/australian-national-accounts-national-income-expenditure-and-product/latest-release#data-download</t>
  </si>
  <si>
    <t>Source: Australian Bureau of Statistics,  National Accounts, Australia September 2020</t>
  </si>
  <si>
    <t>Time (t)</t>
  </si>
  <si>
    <t>Level (L)</t>
  </si>
  <si>
    <t>Trend (T)</t>
  </si>
  <si>
    <t>Consumption (Y) ($ millions)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</si>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</sst>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2" borderId="0" xfId="0" applyNumberFormat="1" applyFill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0" fillId="3" borderId="0" xfId="0" applyNumberForma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quotePrefix="1" applyNumberFormat="1" applyFont="1" applyAlignment="1">
      <alignment horizontal="left"/>
    </xf>
    <xf numFmtId="166" fontId="0" fillId="0" borderId="0" xfId="0" applyNumberFormat="1"/>
    <xf numFmtId="0" fontId="1" fillId="3" borderId="0" xfId="0" applyFont="1" applyFill="1"/>
    <xf numFmtId="0" fontId="0" fillId="3" borderId="0" xfId="0" applyFont="1" applyFill="1"/>
    <xf numFmtId="0" fontId="1" fillId="4" borderId="1" xfId="0" applyFont="1" applyFill="1" applyBorder="1"/>
    <xf numFmtId="0" fontId="0" fillId="4" borderId="2" xfId="0" applyFont="1" applyFill="1" applyBorder="1"/>
    <xf numFmtId="165" fontId="0" fillId="4" borderId="2" xfId="0" applyNumberFormat="1" applyFill="1" applyBorder="1"/>
    <xf numFmtId="165" fontId="0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Consumption</a:t>
            </a:r>
            <a:r>
              <a:rPr lang="en-AU" baseline="0"/>
              <a:t> ($ millions)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Consumption (Y) ($ millions)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Sheet1!$B$11:$B$40</c:f>
              <c:strCache>
                <c:ptCount val="30"/>
                <c:pt idx="0">
                  <c:v>Dec-2013</c:v>
                </c:pt>
                <c:pt idx="1">
                  <c:v>Mar-2014</c:v>
                </c:pt>
                <c:pt idx="2">
                  <c:v>Jun-2014</c:v>
                </c:pt>
                <c:pt idx="3">
                  <c:v>Sep-2014</c:v>
                </c:pt>
                <c:pt idx="4">
                  <c:v>Dec-2014</c:v>
                </c:pt>
                <c:pt idx="5">
                  <c:v>Mar-2015</c:v>
                </c:pt>
                <c:pt idx="6">
                  <c:v>Jun-2015</c:v>
                </c:pt>
                <c:pt idx="7">
                  <c:v>Sep-2015</c:v>
                </c:pt>
                <c:pt idx="8">
                  <c:v>Dec-2015</c:v>
                </c:pt>
                <c:pt idx="9">
                  <c:v>Mar-2016</c:v>
                </c:pt>
                <c:pt idx="10">
                  <c:v>Jun-2016</c:v>
                </c:pt>
                <c:pt idx="11">
                  <c:v>Sep-2016</c:v>
                </c:pt>
                <c:pt idx="12">
                  <c:v>Dec-2016</c:v>
                </c:pt>
                <c:pt idx="13">
                  <c:v>Mar-2017</c:v>
                </c:pt>
                <c:pt idx="14">
                  <c:v>Jun-2017</c:v>
                </c:pt>
                <c:pt idx="15">
                  <c:v>Sep-2017</c:v>
                </c:pt>
                <c:pt idx="16">
                  <c:v>Dec-2017</c:v>
                </c:pt>
                <c:pt idx="17">
                  <c:v>Mar-2018</c:v>
                </c:pt>
                <c:pt idx="18">
                  <c:v>Jun-2018</c:v>
                </c:pt>
                <c:pt idx="19">
                  <c:v>Sep-2018</c:v>
                </c:pt>
                <c:pt idx="20">
                  <c:v>Dec-2018</c:v>
                </c:pt>
                <c:pt idx="21">
                  <c:v>Mar-2019</c:v>
                </c:pt>
                <c:pt idx="22">
                  <c:v>Jun-2019</c:v>
                </c:pt>
                <c:pt idx="23">
                  <c:v>Sep-2019</c:v>
                </c:pt>
                <c:pt idx="24">
                  <c:v>Dec-2019</c:v>
                </c:pt>
                <c:pt idx="25">
                  <c:v>Mar-2020</c:v>
                </c:pt>
                <c:pt idx="26">
                  <c:v>Jun-2020</c:v>
                </c:pt>
                <c:pt idx="27">
                  <c:v>Sep-2020</c:v>
                </c:pt>
                <c:pt idx="28">
                  <c:v>Dec-2020</c:v>
                </c:pt>
                <c:pt idx="29">
                  <c:v>Mar-21</c:v>
                </c:pt>
              </c:strCache>
            </c:strRef>
          </c:cat>
          <c:val>
            <c:numRef>
              <c:f>Sheet1!$C$2:$C$39</c:f>
              <c:numCache>
                <c:formatCode>0.0</c:formatCode>
                <c:ptCount val="38"/>
                <c:pt idx="0">
                  <c:v>18936</c:v>
                </c:pt>
                <c:pt idx="1">
                  <c:v>19144</c:v>
                </c:pt>
                <c:pt idx="2">
                  <c:v>19318</c:v>
                </c:pt>
                <c:pt idx="3">
                  <c:v>19629</c:v>
                </c:pt>
                <c:pt idx="4">
                  <c:v>20130</c:v>
                </c:pt>
                <c:pt idx="5">
                  <c:v>20592</c:v>
                </c:pt>
                <c:pt idx="6">
                  <c:v>20833</c:v>
                </c:pt>
                <c:pt idx="7">
                  <c:v>21024</c:v>
                </c:pt>
                <c:pt idx="8">
                  <c:v>21119</c:v>
                </c:pt>
                <c:pt idx="9">
                  <c:v>21052</c:v>
                </c:pt>
                <c:pt idx="10">
                  <c:v>20958</c:v>
                </c:pt>
                <c:pt idx="11">
                  <c:v>20945</c:v>
                </c:pt>
                <c:pt idx="12">
                  <c:v>21172</c:v>
                </c:pt>
                <c:pt idx="13">
                  <c:v>21684</c:v>
                </c:pt>
                <c:pt idx="14">
                  <c:v>22194</c:v>
                </c:pt>
                <c:pt idx="15">
                  <c:v>22375</c:v>
                </c:pt>
                <c:pt idx="16">
                  <c:v>22257</c:v>
                </c:pt>
                <c:pt idx="17">
                  <c:v>22040</c:v>
                </c:pt>
                <c:pt idx="18">
                  <c:v>22169</c:v>
                </c:pt>
                <c:pt idx="19">
                  <c:v>22714</c:v>
                </c:pt>
                <c:pt idx="20">
                  <c:v>23337</c:v>
                </c:pt>
                <c:pt idx="21">
                  <c:v>23787</c:v>
                </c:pt>
                <c:pt idx="22">
                  <c:v>24006</c:v>
                </c:pt>
                <c:pt idx="23">
                  <c:v>24169</c:v>
                </c:pt>
                <c:pt idx="24">
                  <c:v>24709</c:v>
                </c:pt>
                <c:pt idx="25">
                  <c:v>25427</c:v>
                </c:pt>
                <c:pt idx="26">
                  <c:v>26074</c:v>
                </c:pt>
                <c:pt idx="27">
                  <c:v>26386</c:v>
                </c:pt>
                <c:pt idx="28">
                  <c:v>26438</c:v>
                </c:pt>
                <c:pt idx="29">
                  <c:v>26505</c:v>
                </c:pt>
                <c:pt idx="30">
                  <c:v>26780</c:v>
                </c:pt>
                <c:pt idx="31">
                  <c:v>27222</c:v>
                </c:pt>
                <c:pt idx="32">
                  <c:v>27793</c:v>
                </c:pt>
                <c:pt idx="33">
                  <c:v>28432</c:v>
                </c:pt>
                <c:pt idx="34">
                  <c:v>29278</c:v>
                </c:pt>
                <c:pt idx="35">
                  <c:v>30261</c:v>
                </c:pt>
                <c:pt idx="36">
                  <c:v>31208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3-4B7C-949D-F55896B09333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E6691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3-4B7C-949D-F55896B09333}"/>
              </c:ext>
            </c:extLst>
          </c:dPt>
          <c:cat>
            <c:strRef>
              <c:f>Sheet1!$B$11:$B$40</c:f>
              <c:strCache>
                <c:ptCount val="30"/>
                <c:pt idx="0">
                  <c:v>Dec-2013</c:v>
                </c:pt>
                <c:pt idx="1">
                  <c:v>Mar-2014</c:v>
                </c:pt>
                <c:pt idx="2">
                  <c:v>Jun-2014</c:v>
                </c:pt>
                <c:pt idx="3">
                  <c:v>Sep-2014</c:v>
                </c:pt>
                <c:pt idx="4">
                  <c:v>Dec-2014</c:v>
                </c:pt>
                <c:pt idx="5">
                  <c:v>Mar-2015</c:v>
                </c:pt>
                <c:pt idx="6">
                  <c:v>Jun-2015</c:v>
                </c:pt>
                <c:pt idx="7">
                  <c:v>Sep-2015</c:v>
                </c:pt>
                <c:pt idx="8">
                  <c:v>Dec-2015</c:v>
                </c:pt>
                <c:pt idx="9">
                  <c:v>Mar-2016</c:v>
                </c:pt>
                <c:pt idx="10">
                  <c:v>Jun-2016</c:v>
                </c:pt>
                <c:pt idx="11">
                  <c:v>Sep-2016</c:v>
                </c:pt>
                <c:pt idx="12">
                  <c:v>Dec-2016</c:v>
                </c:pt>
                <c:pt idx="13">
                  <c:v>Mar-2017</c:v>
                </c:pt>
                <c:pt idx="14">
                  <c:v>Jun-2017</c:v>
                </c:pt>
                <c:pt idx="15">
                  <c:v>Sep-2017</c:v>
                </c:pt>
                <c:pt idx="16">
                  <c:v>Dec-2017</c:v>
                </c:pt>
                <c:pt idx="17">
                  <c:v>Mar-2018</c:v>
                </c:pt>
                <c:pt idx="18">
                  <c:v>Jun-2018</c:v>
                </c:pt>
                <c:pt idx="19">
                  <c:v>Sep-2018</c:v>
                </c:pt>
                <c:pt idx="20">
                  <c:v>Dec-2018</c:v>
                </c:pt>
                <c:pt idx="21">
                  <c:v>Mar-2019</c:v>
                </c:pt>
                <c:pt idx="22">
                  <c:v>Jun-2019</c:v>
                </c:pt>
                <c:pt idx="23">
                  <c:v>Sep-2019</c:v>
                </c:pt>
                <c:pt idx="24">
                  <c:v>Dec-2019</c:v>
                </c:pt>
                <c:pt idx="25">
                  <c:v>Mar-2020</c:v>
                </c:pt>
                <c:pt idx="26">
                  <c:v>Jun-2020</c:v>
                </c:pt>
                <c:pt idx="27">
                  <c:v>Sep-2020</c:v>
                </c:pt>
                <c:pt idx="28">
                  <c:v>Dec-2020</c:v>
                </c:pt>
                <c:pt idx="29">
                  <c:v>Mar-21</c:v>
                </c:pt>
              </c:strCache>
            </c:strRef>
          </c:cat>
          <c:val>
            <c:numRef>
              <c:f>Sheet1!$F$2:$F$40</c:f>
              <c:numCache>
                <c:formatCode>General</c:formatCode>
                <c:ptCount val="39"/>
                <c:pt idx="1">
                  <c:v>19352</c:v>
                </c:pt>
                <c:pt idx="2">
                  <c:v>19534.035592200704</c:v>
                </c:pt>
                <c:pt idx="3">
                  <c:v>19814.556021921871</c:v>
                </c:pt>
                <c:pt idx="4">
                  <c:v>20263.447671470494</c:v>
                </c:pt>
                <c:pt idx="5">
                  <c:v>20722.349631510166</c:v>
                </c:pt>
                <c:pt idx="6">
                  <c:v>21014.848787116418</c:v>
                </c:pt>
                <c:pt idx="7">
                  <c:v>21229.83719368017</c:v>
                </c:pt>
                <c:pt idx="8">
                  <c:v>21353.195367326003</c:v>
                </c:pt>
                <c:pt idx="9">
                  <c:v>21331.184798369781</c:v>
                </c:pt>
                <c:pt idx="10">
                  <c:v>21254.198848682379</c:v>
                </c:pt>
                <c:pt idx="11">
                  <c:v>21226.076348733477</c:v>
                </c:pt>
                <c:pt idx="12">
                  <c:v>21392.780455474269</c:v>
                </c:pt>
                <c:pt idx="13">
                  <c:v>21823.17289703873</c:v>
                </c:pt>
                <c:pt idx="14">
                  <c:v>22314.358371283393</c:v>
                </c:pt>
                <c:pt idx="15">
                  <c:v>22568.667900036675</c:v>
                </c:pt>
                <c:pt idx="16">
                  <c:v>22538.659886668942</c:v>
                </c:pt>
                <c:pt idx="17">
                  <c:v>22365.853749885882</c:v>
                </c:pt>
                <c:pt idx="18">
                  <c:v>22423.524601684177</c:v>
                </c:pt>
                <c:pt idx="19">
                  <c:v>22853.348769258751</c:v>
                </c:pt>
                <c:pt idx="20">
                  <c:v>23430.693410070453</c:v>
                </c:pt>
                <c:pt idx="21">
                  <c:v>23910.790163085392</c:v>
                </c:pt>
                <c:pt idx="22">
                  <c:v>24191.498016972317</c:v>
                </c:pt>
                <c:pt idx="23">
                  <c:v>24382.317202638649</c:v>
                </c:pt>
                <c:pt idx="24">
                  <c:v>24839.791478277046</c:v>
                </c:pt>
                <c:pt idx="25">
                  <c:v>25496.218581842852</c:v>
                </c:pt>
                <c:pt idx="26">
                  <c:v>26145.446592427812</c:v>
                </c:pt>
                <c:pt idx="27">
                  <c:v>26537.147379831193</c:v>
                </c:pt>
                <c:pt idx="28">
                  <c:v>26669.432585649753</c:v>
                </c:pt>
                <c:pt idx="29">
                  <c:v>26751.86215302319</c:v>
                </c:pt>
                <c:pt idx="30">
                  <c:v>26981.349874596723</c:v>
                </c:pt>
                <c:pt idx="31">
                  <c:v>27373.124521447393</c:v>
                </c:pt>
                <c:pt idx="32">
                  <c:v>27901.766231743426</c:v>
                </c:pt>
                <c:pt idx="33">
                  <c:v>28514.684049036718</c:v>
                </c:pt>
                <c:pt idx="34">
                  <c:v>29305.59718522846</c:v>
                </c:pt>
                <c:pt idx="35">
                  <c:v>30243.199193914494</c:v>
                </c:pt>
                <c:pt idx="36">
                  <c:v>31187.978063746705</c:v>
                </c:pt>
                <c:pt idx="37">
                  <c:v>31395.978063746705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3-4B7C-949D-F55896B0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2335"/>
        <c:axId val="1451931503"/>
      </c:lineChart>
      <c:catAx>
        <c:axId val="145193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503"/>
        <c:crosses val="autoZero"/>
        <c:auto val="1"/>
        <c:lblAlgn val="ctr"/>
        <c:lblOffset val="100"/>
        <c:noMultiLvlLbl val="0"/>
      </c:catAx>
      <c:valAx>
        <c:axId val="14519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408214</xdr:colOff>
      <xdr:row>10</xdr:row>
      <xdr:rowOff>9070</xdr:rowOff>
    </xdr:from>
    <xdr:to>
      <xdr:col>17</xdr:col>
      <xdr:colOff>95250</xdr:colOff>
      <xdr:row>37</xdr:row>
      <xdr:rowOff>176892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E5DCAA-3A1B-4E2A-989D-1A926E4C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38099</xdr:colOff>
      <xdr:row>0</xdr:row>
      <xdr:rowOff>0</xdr:rowOff>
    </xdr:from>
    <xdr:to>
      <xdr:col>12</xdr:col>
      <xdr:colOff>320141</xdr:colOff>
      <xdr:row>6</xdr:row>
      <xdr:rowOff>107234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CAB78E-C483-406D-B8CA-0C457C631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8156" y="0"/>
          <a:ext cx="3792685" cy="1255677"/>
        </a:xfrm>
        <a:prstGeom prst="rect">
          <a:avLst/>
        </a:prstGeom>
      </xdr:spPr>
    </xdr:pic>
    <xdr:clientData/>
  </xdr:twoCellAnchor>
  <xdr:twoCellAnchor editAs="oneCell">
    <xdr:from>
      <xdr:col>6</xdr:col>
      <xdr:colOff>370114</xdr:colOff>
      <xdr:row>44</xdr:row>
      <xdr:rowOff>125185</xdr:rowOff>
    </xdr:from>
    <xdr:to>
      <xdr:col>11</xdr:col>
      <xdr:colOff>240423</xdr:colOff>
      <xdr:row>49</xdr:row>
      <xdr:rowOff>4343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ED1DE3-CC22-4E9A-A863-01C4E2AC9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3857" y="7935685"/>
          <a:ext cx="3380952" cy="804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570514</xdr:colOff>
      <xdr:row>15</xdr:row>
      <xdr:rowOff>50471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0860DF-4CAB-4ABD-B437-C64B1568A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885714" cy="2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29</xdr:row>
      <xdr:rowOff>12700</xdr:rowOff>
    </xdr:from>
    <xdr:to>
      <xdr:col>7</xdr:col>
      <xdr:colOff>40852</xdr:colOff>
      <xdr:row>33</xdr:row>
      <xdr:rowOff>85624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4EBFA-534B-4919-AE8D-B16AB98FA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" y="5353050"/>
          <a:ext cx="3380952" cy="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081-48FB-4A1E-A789-1A669BBCEB17}">
  <dimension ref="A1:U45"/>
  <sheetViews>
    <sheetView tabSelected="1" topLeftCell="D1" zoomScale="140" zoomScaleNormal="140" workbookViewId="0">
      <pane ySplit="1" topLeftCell="A2" activePane="bottomLeft" state="frozen"/>
      <selection pane="bottomLeft" activeCell="O1" sqref="O1:P2"/>
    </sheetView>
  </sheetViews>
  <sheetFormatPr defaultColWidth="8.77734375" defaultRowHeight="14.4" x14ac:dyDescent="0.3"/>
  <cols>
    <col min="1" max="1" width="8.77734375" style="4"/>
    <col min="2" max="2" width="8.88671875" style="4" bestFit="1" customWidth="1"/>
    <col min="3" max="3" width="27.5546875" style="2" customWidth="1"/>
    <col min="4" max="5" width="11.44140625" style="14" customWidth="1"/>
    <col min="6" max="6" width="11.44140625" style="12" customWidth="1"/>
    <col min="7" max="18" width="10.21875" style="4" customWidth="1"/>
    <col min="19" max="19" width="9.5546875" bestFit="1" customWidth="1"/>
    <col min="20" max="20" width="13.109375" bestFit="1" customWidth="1"/>
    <col min="21" max="21" width="13.88671875" bestFit="1" customWidth="1"/>
    <col min="22" max="16384" width="8.77734375" style="4"/>
  </cols>
  <sheetData>
    <row r="1" spans="1:21" s="1" customFormat="1" ht="17.55" customHeight="1" x14ac:dyDescent="0.3">
      <c r="A1" s="8" t="s">
        <v>10</v>
      </c>
      <c r="B1" s="8" t="s">
        <v>0</v>
      </c>
      <c r="C1" s="7" t="s">
        <v>13</v>
      </c>
      <c r="D1" s="13" t="s">
        <v>11</v>
      </c>
      <c r="E1" s="13" t="s">
        <v>12</v>
      </c>
      <c r="F1" s="11" t="s">
        <v>6</v>
      </c>
      <c r="O1" s="1" t="s">
        <v>14</v>
      </c>
      <c r="P1" s="1">
        <v>0.76365905292051739</v>
      </c>
      <c r="S1" s="1" t="s">
        <v>1</v>
      </c>
      <c r="T1" s="1" t="s">
        <v>2</v>
      </c>
      <c r="U1" s="1" t="s">
        <v>3</v>
      </c>
    </row>
    <row r="2" spans="1:21" x14ac:dyDescent="0.3">
      <c r="A2" s="4">
        <v>1</v>
      </c>
      <c r="B2" s="5">
        <v>40787</v>
      </c>
      <c r="C2" s="2">
        <v>18936</v>
      </c>
      <c r="D2" s="16">
        <f>C2</f>
        <v>18936</v>
      </c>
      <c r="E2" s="16">
        <f>C3-C2</f>
        <v>208</v>
      </c>
      <c r="O2" s="4" t="s">
        <v>15</v>
      </c>
      <c r="P2" s="4">
        <v>0</v>
      </c>
      <c r="S2" s="10"/>
      <c r="T2" s="10"/>
      <c r="U2" s="10"/>
    </row>
    <row r="3" spans="1:21" x14ac:dyDescent="0.3">
      <c r="A3" s="4">
        <v>2</v>
      </c>
      <c r="B3" s="5">
        <v>40878</v>
      </c>
      <c r="C3" s="2">
        <v>19144</v>
      </c>
      <c r="D3" s="14">
        <f>$P$1*C3+(1-$P$1)*(D2+E2)</f>
        <v>19144</v>
      </c>
      <c r="E3" s="14">
        <f>$P$2*(D3-D2)+(1-$P$2)*E2</f>
        <v>208</v>
      </c>
      <c r="F3" s="12">
        <f>D3+E3</f>
        <v>19352</v>
      </c>
      <c r="S3" s="10">
        <f>C3-F3</f>
        <v>-208</v>
      </c>
      <c r="T3" s="10">
        <f>ABS(S3)</f>
        <v>208</v>
      </c>
      <c r="U3" s="10">
        <f>S3^2</f>
        <v>43264</v>
      </c>
    </row>
    <row r="4" spans="1:21" x14ac:dyDescent="0.3">
      <c r="A4" s="4">
        <v>3</v>
      </c>
      <c r="B4" s="5">
        <v>40969</v>
      </c>
      <c r="C4" s="2">
        <v>19318</v>
      </c>
      <c r="D4" s="14">
        <f t="shared" ref="D4:D39" si="0">$P$1*C4+(1-$P$1)*(D3+E3)</f>
        <v>19326.035592200704</v>
      </c>
      <c r="E4" s="14">
        <f t="shared" ref="E4:E39" si="1">$P$2*(D4-D3)+(1-$P$2)*E3</f>
        <v>208</v>
      </c>
      <c r="F4" s="12">
        <f t="shared" ref="F4:F39" si="2">D4+E4</f>
        <v>19534.035592200704</v>
      </c>
      <c r="S4" s="10">
        <f t="shared" ref="S4:S37" si="3">C4-F4</f>
        <v>-216.03559220070383</v>
      </c>
      <c r="T4" s="10">
        <f t="shared" ref="T4:T38" si="4">ABS(S4)</f>
        <v>216.03559220070383</v>
      </c>
      <c r="U4" s="10">
        <f t="shared" ref="U4:U38" si="5">S4^2</f>
        <v>46671.377097508805</v>
      </c>
    </row>
    <row r="5" spans="1:21" x14ac:dyDescent="0.3">
      <c r="A5" s="4">
        <v>4</v>
      </c>
      <c r="B5" s="5">
        <v>41061</v>
      </c>
      <c r="C5" s="2">
        <v>19629</v>
      </c>
      <c r="D5" s="14">
        <f t="shared" si="0"/>
        <v>19606.556021921871</v>
      </c>
      <c r="E5" s="14">
        <f t="shared" si="1"/>
        <v>208</v>
      </c>
      <c r="F5" s="12">
        <f t="shared" si="2"/>
        <v>19814.556021921871</v>
      </c>
      <c r="S5" s="10">
        <f t="shared" si="3"/>
        <v>-185.55602192187143</v>
      </c>
      <c r="T5" s="10">
        <f t="shared" si="4"/>
        <v>185.55602192187143</v>
      </c>
      <c r="U5" s="10">
        <f t="shared" si="5"/>
        <v>34431.037271470035</v>
      </c>
    </row>
    <row r="6" spans="1:21" x14ac:dyDescent="0.3">
      <c r="A6" s="4">
        <v>5</v>
      </c>
      <c r="B6" s="5">
        <v>41153</v>
      </c>
      <c r="C6" s="2">
        <v>20130</v>
      </c>
      <c r="D6" s="14">
        <f t="shared" si="0"/>
        <v>20055.447671470494</v>
      </c>
      <c r="E6" s="14">
        <f t="shared" si="1"/>
        <v>208</v>
      </c>
      <c r="F6" s="12">
        <f t="shared" si="2"/>
        <v>20263.447671470494</v>
      </c>
      <c r="S6" s="10">
        <f t="shared" si="3"/>
        <v>-133.44767147049424</v>
      </c>
      <c r="T6" s="10">
        <f t="shared" si="4"/>
        <v>133.44767147049424</v>
      </c>
      <c r="U6" s="10">
        <f t="shared" si="5"/>
        <v>17808.281020896964</v>
      </c>
    </row>
    <row r="7" spans="1:21" x14ac:dyDescent="0.3">
      <c r="A7" s="4">
        <v>6</v>
      </c>
      <c r="B7" s="5">
        <v>41244</v>
      </c>
      <c r="C7" s="2">
        <v>20592</v>
      </c>
      <c r="D7" s="14">
        <f t="shared" si="0"/>
        <v>20514.349631510166</v>
      </c>
      <c r="E7" s="14">
        <f t="shared" si="1"/>
        <v>208</v>
      </c>
      <c r="F7" s="12">
        <f t="shared" si="2"/>
        <v>20722.349631510166</v>
      </c>
      <c r="S7" s="10">
        <f t="shared" si="3"/>
        <v>-130.34963151016564</v>
      </c>
      <c r="T7" s="10">
        <f t="shared" si="4"/>
        <v>130.34963151016564</v>
      </c>
      <c r="U7" s="10">
        <f t="shared" si="5"/>
        <v>16991.026434835967</v>
      </c>
    </row>
    <row r="8" spans="1:21" x14ac:dyDescent="0.3">
      <c r="A8" s="4">
        <v>7</v>
      </c>
      <c r="B8" s="5">
        <v>41334</v>
      </c>
      <c r="C8" s="2">
        <v>20833</v>
      </c>
      <c r="D8" s="14">
        <f t="shared" si="0"/>
        <v>20806.848787116418</v>
      </c>
      <c r="E8" s="14">
        <f t="shared" si="1"/>
        <v>208</v>
      </c>
      <c r="F8" s="12">
        <f t="shared" si="2"/>
        <v>21014.848787116418</v>
      </c>
      <c r="S8" s="10">
        <f t="shared" si="3"/>
        <v>-181.84878711641795</v>
      </c>
      <c r="T8" s="10">
        <f t="shared" si="4"/>
        <v>181.84878711641795</v>
      </c>
      <c r="U8" s="10">
        <f t="shared" si="5"/>
        <v>33068.981375712297</v>
      </c>
    </row>
    <row r="9" spans="1:21" x14ac:dyDescent="0.3">
      <c r="A9" s="4">
        <v>8</v>
      </c>
      <c r="B9" s="5">
        <v>41426</v>
      </c>
      <c r="C9" s="2">
        <v>21024</v>
      </c>
      <c r="D9" s="14">
        <f t="shared" si="0"/>
        <v>21021.83719368017</v>
      </c>
      <c r="E9" s="14">
        <f t="shared" si="1"/>
        <v>208</v>
      </c>
      <c r="F9" s="12">
        <f t="shared" si="2"/>
        <v>21229.83719368017</v>
      </c>
      <c r="S9" s="10">
        <f t="shared" si="3"/>
        <v>-205.83719368017046</v>
      </c>
      <c r="T9" s="10">
        <f t="shared" si="4"/>
        <v>205.83719368017046</v>
      </c>
      <c r="U9" s="10">
        <f t="shared" si="5"/>
        <v>42368.950302128003</v>
      </c>
    </row>
    <row r="10" spans="1:21" x14ac:dyDescent="0.3">
      <c r="A10" s="4">
        <v>9</v>
      </c>
      <c r="B10" s="5">
        <v>41518</v>
      </c>
      <c r="C10" s="2">
        <v>21119</v>
      </c>
      <c r="D10" s="14">
        <f t="shared" si="0"/>
        <v>21145.195367326003</v>
      </c>
      <c r="E10" s="14">
        <f t="shared" si="1"/>
        <v>208</v>
      </c>
      <c r="F10" s="12">
        <f t="shared" si="2"/>
        <v>21353.195367326003</v>
      </c>
      <c r="S10" s="10">
        <f t="shared" si="3"/>
        <v>-234.19536732600318</v>
      </c>
      <c r="T10" s="10">
        <f t="shared" si="4"/>
        <v>234.19536732600318</v>
      </c>
      <c r="U10" s="10">
        <f t="shared" si="5"/>
        <v>54847.470076961559</v>
      </c>
    </row>
    <row r="11" spans="1:21" x14ac:dyDescent="0.3">
      <c r="A11" s="4">
        <v>10</v>
      </c>
      <c r="B11" s="5">
        <v>41609</v>
      </c>
      <c r="C11" s="2">
        <v>21052</v>
      </c>
      <c r="D11" s="14">
        <f t="shared" si="0"/>
        <v>21123.184798369781</v>
      </c>
      <c r="E11" s="14">
        <f t="shared" si="1"/>
        <v>208</v>
      </c>
      <c r="F11" s="12">
        <f t="shared" si="2"/>
        <v>21331.184798369781</v>
      </c>
      <c r="S11" s="10">
        <f t="shared" si="3"/>
        <v>-279.18479836978076</v>
      </c>
      <c r="T11" s="10">
        <f t="shared" si="4"/>
        <v>279.18479836978076</v>
      </c>
      <c r="U11" s="10">
        <f t="shared" si="5"/>
        <v>77944.151640775133</v>
      </c>
    </row>
    <row r="12" spans="1:21" x14ac:dyDescent="0.3">
      <c r="A12" s="4">
        <v>11</v>
      </c>
      <c r="B12" s="5">
        <v>41699</v>
      </c>
      <c r="C12" s="2">
        <v>20958</v>
      </c>
      <c r="D12" s="14">
        <f t="shared" si="0"/>
        <v>21046.198848682379</v>
      </c>
      <c r="E12" s="14">
        <f t="shared" si="1"/>
        <v>208</v>
      </c>
      <c r="F12" s="12">
        <f t="shared" si="2"/>
        <v>21254.198848682379</v>
      </c>
      <c r="S12" s="10">
        <f t="shared" si="3"/>
        <v>-296.19884868237932</v>
      </c>
      <c r="T12" s="10">
        <f t="shared" si="4"/>
        <v>296.19884868237932</v>
      </c>
      <c r="U12" s="10">
        <f t="shared" si="5"/>
        <v>87733.757960767049</v>
      </c>
    </row>
    <row r="13" spans="1:21" x14ac:dyDescent="0.3">
      <c r="A13" s="4">
        <v>12</v>
      </c>
      <c r="B13" s="5">
        <v>41791</v>
      </c>
      <c r="C13" s="2">
        <v>20945</v>
      </c>
      <c r="D13" s="14">
        <f t="shared" si="0"/>
        <v>21018.076348733477</v>
      </c>
      <c r="E13" s="14">
        <f t="shared" si="1"/>
        <v>208</v>
      </c>
      <c r="F13" s="12">
        <f t="shared" si="2"/>
        <v>21226.076348733477</v>
      </c>
      <c r="S13" s="10">
        <f t="shared" si="3"/>
        <v>-281.07634873347706</v>
      </c>
      <c r="T13" s="10">
        <f t="shared" si="4"/>
        <v>281.07634873347706</v>
      </c>
      <c r="U13" s="10">
        <f t="shared" si="5"/>
        <v>79003.913817343215</v>
      </c>
    </row>
    <row r="14" spans="1:21" x14ac:dyDescent="0.3">
      <c r="A14" s="4">
        <v>13</v>
      </c>
      <c r="B14" s="5">
        <v>41883</v>
      </c>
      <c r="C14" s="2">
        <v>21172</v>
      </c>
      <c r="D14" s="14">
        <f t="shared" si="0"/>
        <v>21184.780455474269</v>
      </c>
      <c r="E14" s="14">
        <f t="shared" si="1"/>
        <v>208</v>
      </c>
      <c r="F14" s="12">
        <f t="shared" si="2"/>
        <v>21392.780455474269</v>
      </c>
      <c r="S14" s="10">
        <f t="shared" si="3"/>
        <v>-220.78045547426882</v>
      </c>
      <c r="T14" s="10">
        <f t="shared" si="4"/>
        <v>220.78045547426882</v>
      </c>
      <c r="U14" s="10">
        <f t="shared" si="5"/>
        <v>48744.009519425599</v>
      </c>
    </row>
    <row r="15" spans="1:21" x14ac:dyDescent="0.3">
      <c r="A15" s="4">
        <v>14</v>
      </c>
      <c r="B15" s="5">
        <v>41974</v>
      </c>
      <c r="C15" s="2">
        <v>21684</v>
      </c>
      <c r="D15" s="14">
        <f t="shared" si="0"/>
        <v>21615.17289703873</v>
      </c>
      <c r="E15" s="14">
        <f t="shared" si="1"/>
        <v>208</v>
      </c>
      <c r="F15" s="12">
        <f t="shared" si="2"/>
        <v>21823.17289703873</v>
      </c>
      <c r="S15" s="10">
        <f t="shared" si="3"/>
        <v>-139.1728970387303</v>
      </c>
      <c r="T15" s="10">
        <f t="shared" si="4"/>
        <v>139.1728970387303</v>
      </c>
      <c r="U15" s="10">
        <f t="shared" si="5"/>
        <v>19369.095270153026</v>
      </c>
    </row>
    <row r="16" spans="1:21" x14ac:dyDescent="0.3">
      <c r="A16" s="4">
        <v>15</v>
      </c>
      <c r="B16" s="5">
        <v>42064</v>
      </c>
      <c r="C16" s="2">
        <v>22194</v>
      </c>
      <c r="D16" s="14">
        <f t="shared" si="0"/>
        <v>22106.358371283393</v>
      </c>
      <c r="E16" s="14">
        <f t="shared" si="1"/>
        <v>208</v>
      </c>
      <c r="F16" s="12">
        <f t="shared" si="2"/>
        <v>22314.358371283393</v>
      </c>
      <c r="S16" s="10">
        <f t="shared" si="3"/>
        <v>-120.35837128339335</v>
      </c>
      <c r="T16" s="10">
        <f t="shared" si="4"/>
        <v>120.35837128339335</v>
      </c>
      <c r="U16" s="10">
        <f t="shared" si="5"/>
        <v>14486.137537991166</v>
      </c>
    </row>
    <row r="17" spans="1:21" x14ac:dyDescent="0.3">
      <c r="A17" s="4">
        <v>16</v>
      </c>
      <c r="B17" s="5">
        <v>42156</v>
      </c>
      <c r="C17" s="2">
        <v>22375</v>
      </c>
      <c r="D17" s="14">
        <f t="shared" si="0"/>
        <v>22360.667900036675</v>
      </c>
      <c r="E17" s="14">
        <f t="shared" si="1"/>
        <v>208</v>
      </c>
      <c r="F17" s="12">
        <f t="shared" si="2"/>
        <v>22568.667900036675</v>
      </c>
      <c r="S17" s="10">
        <f t="shared" si="3"/>
        <v>-193.66790003667484</v>
      </c>
      <c r="T17" s="10">
        <f t="shared" si="4"/>
        <v>193.66790003667484</v>
      </c>
      <c r="U17" s="10">
        <f t="shared" si="5"/>
        <v>37507.255504615474</v>
      </c>
    </row>
    <row r="18" spans="1:21" x14ac:dyDescent="0.3">
      <c r="A18" s="4">
        <v>17</v>
      </c>
      <c r="B18" s="5">
        <v>42248</v>
      </c>
      <c r="C18" s="2">
        <v>22257</v>
      </c>
      <c r="D18" s="14">
        <f t="shared" si="0"/>
        <v>22330.659886668942</v>
      </c>
      <c r="E18" s="14">
        <f t="shared" si="1"/>
        <v>208</v>
      </c>
      <c r="F18" s="12">
        <f t="shared" si="2"/>
        <v>22538.659886668942</v>
      </c>
      <c r="S18" s="10">
        <f t="shared" si="3"/>
        <v>-281.65988666894191</v>
      </c>
      <c r="T18" s="10">
        <f t="shared" si="4"/>
        <v>281.65988666894191</v>
      </c>
      <c r="U18" s="10">
        <f t="shared" si="5"/>
        <v>79332.2917583612</v>
      </c>
    </row>
    <row r="19" spans="1:21" x14ac:dyDescent="0.3">
      <c r="A19" s="4">
        <v>18</v>
      </c>
      <c r="B19" s="5">
        <v>42339</v>
      </c>
      <c r="C19" s="2">
        <v>22040</v>
      </c>
      <c r="D19" s="14">
        <f t="shared" si="0"/>
        <v>22157.853749885882</v>
      </c>
      <c r="E19" s="14">
        <f t="shared" si="1"/>
        <v>208</v>
      </c>
      <c r="F19" s="12">
        <f t="shared" si="2"/>
        <v>22365.853749885882</v>
      </c>
      <c r="S19" s="10">
        <f t="shared" si="3"/>
        <v>-325.85374988588228</v>
      </c>
      <c r="T19" s="10">
        <f t="shared" si="4"/>
        <v>325.85374988588228</v>
      </c>
      <c r="U19" s="10">
        <f t="shared" si="5"/>
        <v>106180.66631469113</v>
      </c>
    </row>
    <row r="20" spans="1:21" x14ac:dyDescent="0.3">
      <c r="A20" s="4">
        <v>19</v>
      </c>
      <c r="B20" s="5">
        <v>42430</v>
      </c>
      <c r="C20" s="2">
        <v>22169</v>
      </c>
      <c r="D20" s="14">
        <f t="shared" si="0"/>
        <v>22215.524601684177</v>
      </c>
      <c r="E20" s="14">
        <f t="shared" si="1"/>
        <v>208</v>
      </c>
      <c r="F20" s="12">
        <f t="shared" si="2"/>
        <v>22423.524601684177</v>
      </c>
      <c r="S20" s="10">
        <f t="shared" si="3"/>
        <v>-254.52460168417747</v>
      </c>
      <c r="T20" s="10">
        <f t="shared" si="4"/>
        <v>254.52460168417747</v>
      </c>
      <c r="U20" s="10">
        <f t="shared" si="5"/>
        <v>64782.772862489197</v>
      </c>
    </row>
    <row r="21" spans="1:21" x14ac:dyDescent="0.3">
      <c r="A21" s="4">
        <v>20</v>
      </c>
      <c r="B21" s="5">
        <v>42522</v>
      </c>
      <c r="C21" s="2">
        <v>22714</v>
      </c>
      <c r="D21" s="14">
        <f t="shared" si="0"/>
        <v>22645.348769258751</v>
      </c>
      <c r="E21" s="14">
        <f t="shared" si="1"/>
        <v>208</v>
      </c>
      <c r="F21" s="12">
        <f t="shared" si="2"/>
        <v>22853.348769258751</v>
      </c>
      <c r="S21" s="10">
        <f t="shared" si="3"/>
        <v>-139.34876925875142</v>
      </c>
      <c r="T21" s="10">
        <f t="shared" si="4"/>
        <v>139.34876925875142</v>
      </c>
      <c r="U21" s="10">
        <f t="shared" si="5"/>
        <v>19418.079493928744</v>
      </c>
    </row>
    <row r="22" spans="1:21" x14ac:dyDescent="0.3">
      <c r="A22" s="4">
        <v>21</v>
      </c>
      <c r="B22" s="5">
        <v>42614</v>
      </c>
      <c r="C22" s="2">
        <v>23337</v>
      </c>
      <c r="D22" s="14">
        <f t="shared" si="0"/>
        <v>23222.693410070453</v>
      </c>
      <c r="E22" s="14">
        <f t="shared" si="1"/>
        <v>208</v>
      </c>
      <c r="F22" s="12">
        <f t="shared" si="2"/>
        <v>23430.693410070453</v>
      </c>
      <c r="S22" s="10">
        <f t="shared" si="3"/>
        <v>-93.693410070452956</v>
      </c>
      <c r="T22" s="10">
        <f t="shared" si="4"/>
        <v>93.693410070452956</v>
      </c>
      <c r="U22" s="10">
        <f t="shared" si="5"/>
        <v>8778.4550906300556</v>
      </c>
    </row>
    <row r="23" spans="1:21" x14ac:dyDescent="0.3">
      <c r="A23" s="4">
        <v>22</v>
      </c>
      <c r="B23" s="5">
        <v>42705</v>
      </c>
      <c r="C23" s="2">
        <v>23787</v>
      </c>
      <c r="D23" s="14">
        <f t="shared" si="0"/>
        <v>23702.790163085392</v>
      </c>
      <c r="E23" s="14">
        <f t="shared" si="1"/>
        <v>208</v>
      </c>
      <c r="F23" s="12">
        <f t="shared" si="2"/>
        <v>23910.790163085392</v>
      </c>
      <c r="S23" s="10">
        <f t="shared" si="3"/>
        <v>-123.79016308539212</v>
      </c>
      <c r="T23" s="10">
        <f t="shared" si="4"/>
        <v>123.79016308539212</v>
      </c>
      <c r="U23" s="10">
        <f t="shared" si="5"/>
        <v>15324.004476707978</v>
      </c>
    </row>
    <row r="24" spans="1:21" x14ac:dyDescent="0.3">
      <c r="A24" s="4">
        <v>23</v>
      </c>
      <c r="B24" s="5">
        <v>42795</v>
      </c>
      <c r="C24" s="2">
        <v>24006</v>
      </c>
      <c r="D24" s="14">
        <f t="shared" si="0"/>
        <v>23983.498016972317</v>
      </c>
      <c r="E24" s="14">
        <f t="shared" si="1"/>
        <v>208</v>
      </c>
      <c r="F24" s="12">
        <f t="shared" si="2"/>
        <v>24191.498016972317</v>
      </c>
      <c r="S24" s="10">
        <f t="shared" si="3"/>
        <v>-185.49801697231669</v>
      </c>
      <c r="T24" s="10">
        <f t="shared" si="4"/>
        <v>185.49801697231669</v>
      </c>
      <c r="U24" s="10">
        <f t="shared" si="5"/>
        <v>34409.514300661889</v>
      </c>
    </row>
    <row r="25" spans="1:21" x14ac:dyDescent="0.3">
      <c r="A25" s="4">
        <v>24</v>
      </c>
      <c r="B25" s="5">
        <v>42887</v>
      </c>
      <c r="C25" s="2">
        <v>24169</v>
      </c>
      <c r="D25" s="14">
        <f t="shared" si="0"/>
        <v>24174.317202638649</v>
      </c>
      <c r="E25" s="14">
        <f t="shared" si="1"/>
        <v>208</v>
      </c>
      <c r="F25" s="12">
        <f t="shared" si="2"/>
        <v>24382.317202638649</v>
      </c>
      <c r="S25" s="10">
        <f t="shared" si="3"/>
        <v>-213.31720263864918</v>
      </c>
      <c r="T25" s="10">
        <f t="shared" si="4"/>
        <v>213.31720263864918</v>
      </c>
      <c r="U25" s="10">
        <f t="shared" si="5"/>
        <v>45504.228941578513</v>
      </c>
    </row>
    <row r="26" spans="1:21" x14ac:dyDescent="0.3">
      <c r="A26" s="4">
        <v>25</v>
      </c>
      <c r="B26" s="5">
        <v>42979</v>
      </c>
      <c r="C26" s="2">
        <v>24709</v>
      </c>
      <c r="D26" s="14">
        <f t="shared" si="0"/>
        <v>24631.791478277046</v>
      </c>
      <c r="E26" s="14">
        <f t="shared" si="1"/>
        <v>208</v>
      </c>
      <c r="F26" s="12">
        <f t="shared" si="2"/>
        <v>24839.791478277046</v>
      </c>
      <c r="S26" s="10">
        <f t="shared" si="3"/>
        <v>-130.79147827704583</v>
      </c>
      <c r="T26" s="10">
        <f t="shared" si="4"/>
        <v>130.79147827704583</v>
      </c>
      <c r="U26" s="10">
        <f t="shared" si="5"/>
        <v>17106.410789894951</v>
      </c>
    </row>
    <row r="27" spans="1:21" x14ac:dyDescent="0.3">
      <c r="A27" s="4">
        <v>26</v>
      </c>
      <c r="B27" s="5">
        <v>43070</v>
      </c>
      <c r="C27" s="2">
        <v>25427</v>
      </c>
      <c r="D27" s="14">
        <f t="shared" si="0"/>
        <v>25288.218581842852</v>
      </c>
      <c r="E27" s="14">
        <f t="shared" si="1"/>
        <v>208</v>
      </c>
      <c r="F27" s="12">
        <f t="shared" si="2"/>
        <v>25496.218581842852</v>
      </c>
      <c r="S27" s="10">
        <f t="shared" si="3"/>
        <v>-69.218581842851563</v>
      </c>
      <c r="T27" s="10">
        <f t="shared" si="4"/>
        <v>69.218581842851563</v>
      </c>
      <c r="U27" s="10">
        <f t="shared" si="5"/>
        <v>4791.2120723355401</v>
      </c>
    </row>
    <row r="28" spans="1:21" x14ac:dyDescent="0.3">
      <c r="A28" s="4">
        <v>27</v>
      </c>
      <c r="B28" s="5">
        <v>43160</v>
      </c>
      <c r="C28" s="2">
        <v>26074</v>
      </c>
      <c r="D28" s="14">
        <f t="shared" si="0"/>
        <v>25937.446592427812</v>
      </c>
      <c r="E28" s="14">
        <f t="shared" si="1"/>
        <v>208</v>
      </c>
      <c r="F28" s="12">
        <f t="shared" si="2"/>
        <v>26145.446592427812</v>
      </c>
      <c r="S28" s="10">
        <f t="shared" si="3"/>
        <v>-71.446592427811993</v>
      </c>
      <c r="T28" s="10">
        <f t="shared" si="4"/>
        <v>71.446592427811993</v>
      </c>
      <c r="U28" s="10">
        <f t="shared" si="5"/>
        <v>5104.615569545882</v>
      </c>
    </row>
    <row r="29" spans="1:21" x14ac:dyDescent="0.3">
      <c r="A29" s="4">
        <v>28</v>
      </c>
      <c r="B29" s="5">
        <v>43252</v>
      </c>
      <c r="C29" s="2">
        <v>26386</v>
      </c>
      <c r="D29" s="14">
        <f t="shared" si="0"/>
        <v>26329.147379831193</v>
      </c>
      <c r="E29" s="14">
        <f t="shared" si="1"/>
        <v>208</v>
      </c>
      <c r="F29" s="12">
        <f t="shared" si="2"/>
        <v>26537.147379831193</v>
      </c>
      <c r="S29" s="10">
        <f t="shared" si="3"/>
        <v>-151.14737983119267</v>
      </c>
      <c r="T29" s="10">
        <f t="shared" si="4"/>
        <v>151.14737983119267</v>
      </c>
      <c r="U29" s="10">
        <f t="shared" si="5"/>
        <v>22845.530429834827</v>
      </c>
    </row>
    <row r="30" spans="1:21" x14ac:dyDescent="0.3">
      <c r="A30" s="4">
        <v>29</v>
      </c>
      <c r="B30" s="5">
        <v>43344</v>
      </c>
      <c r="C30" s="2">
        <v>26438</v>
      </c>
      <c r="D30" s="14">
        <f t="shared" si="0"/>
        <v>26461.432585649753</v>
      </c>
      <c r="E30" s="14">
        <f t="shared" si="1"/>
        <v>208</v>
      </c>
      <c r="F30" s="12">
        <f t="shared" si="2"/>
        <v>26669.432585649753</v>
      </c>
      <c r="S30" s="10">
        <f t="shared" si="3"/>
        <v>-231.43258564975258</v>
      </c>
      <c r="T30" s="10">
        <f t="shared" si="4"/>
        <v>231.43258564975258</v>
      </c>
      <c r="U30" s="10">
        <f t="shared" si="5"/>
        <v>53561.041700530062</v>
      </c>
    </row>
    <row r="31" spans="1:21" x14ac:dyDescent="0.3">
      <c r="A31" s="4">
        <v>30</v>
      </c>
      <c r="B31" s="5">
        <v>43435</v>
      </c>
      <c r="C31" s="2">
        <v>26505</v>
      </c>
      <c r="D31" s="14">
        <f t="shared" si="0"/>
        <v>26543.86215302319</v>
      </c>
      <c r="E31" s="14">
        <f t="shared" si="1"/>
        <v>208</v>
      </c>
      <c r="F31" s="12">
        <f t="shared" si="2"/>
        <v>26751.86215302319</v>
      </c>
      <c r="S31" s="10">
        <f t="shared" si="3"/>
        <v>-246.86215302319033</v>
      </c>
      <c r="T31" s="10">
        <f t="shared" si="4"/>
        <v>246.86215302319033</v>
      </c>
      <c r="U31" s="10">
        <f t="shared" si="5"/>
        <v>60940.922595245036</v>
      </c>
    </row>
    <row r="32" spans="1:21" x14ac:dyDescent="0.3">
      <c r="A32" s="4">
        <v>31</v>
      </c>
      <c r="B32" s="5">
        <v>43525</v>
      </c>
      <c r="C32" s="2">
        <v>26780</v>
      </c>
      <c r="D32" s="14">
        <f t="shared" si="0"/>
        <v>26773.349874596723</v>
      </c>
      <c r="E32" s="14">
        <f t="shared" si="1"/>
        <v>208</v>
      </c>
      <c r="F32" s="12">
        <f t="shared" si="2"/>
        <v>26981.349874596723</v>
      </c>
      <c r="S32" s="10">
        <f t="shared" si="3"/>
        <v>-201.34987459672266</v>
      </c>
      <c r="T32" s="10">
        <f t="shared" si="4"/>
        <v>201.34987459672266</v>
      </c>
      <c r="U32" s="10">
        <f t="shared" si="5"/>
        <v>40541.77200011594</v>
      </c>
    </row>
    <row r="33" spans="1:21" x14ac:dyDescent="0.3">
      <c r="A33" s="4">
        <v>32</v>
      </c>
      <c r="B33" s="5">
        <v>43617</v>
      </c>
      <c r="C33" s="2">
        <v>27222</v>
      </c>
      <c r="D33" s="14">
        <f t="shared" si="0"/>
        <v>27165.124521447393</v>
      </c>
      <c r="E33" s="14">
        <f t="shared" si="1"/>
        <v>208</v>
      </c>
      <c r="F33" s="12">
        <f t="shared" si="2"/>
        <v>27373.124521447393</v>
      </c>
      <c r="S33" s="10">
        <f t="shared" si="3"/>
        <v>-151.12452144739291</v>
      </c>
      <c r="T33" s="10">
        <f t="shared" si="4"/>
        <v>151.12452144739291</v>
      </c>
      <c r="U33" s="10">
        <f t="shared" si="5"/>
        <v>22838.62098270352</v>
      </c>
    </row>
    <row r="34" spans="1:21" x14ac:dyDescent="0.3">
      <c r="A34" s="4">
        <v>33</v>
      </c>
      <c r="B34" s="5">
        <v>43709</v>
      </c>
      <c r="C34" s="2">
        <v>27793</v>
      </c>
      <c r="D34" s="14">
        <f t="shared" si="0"/>
        <v>27693.766231743426</v>
      </c>
      <c r="E34" s="14">
        <f t="shared" si="1"/>
        <v>208</v>
      </c>
      <c r="F34" s="12">
        <f t="shared" si="2"/>
        <v>27901.766231743426</v>
      </c>
      <c r="S34" s="10">
        <f t="shared" si="3"/>
        <v>-108.76623174342603</v>
      </c>
      <c r="T34" s="10">
        <f t="shared" si="4"/>
        <v>108.76623174342603</v>
      </c>
      <c r="U34" s="10">
        <f t="shared" si="5"/>
        <v>11830.093167664656</v>
      </c>
    </row>
    <row r="35" spans="1:21" x14ac:dyDescent="0.3">
      <c r="A35" s="4">
        <v>34</v>
      </c>
      <c r="B35" s="5">
        <v>43800</v>
      </c>
      <c r="C35" s="2">
        <v>28432</v>
      </c>
      <c r="D35" s="14">
        <f t="shared" si="0"/>
        <v>28306.684049036718</v>
      </c>
      <c r="E35" s="14">
        <f t="shared" si="1"/>
        <v>208</v>
      </c>
      <c r="F35" s="12">
        <f t="shared" si="2"/>
        <v>28514.684049036718</v>
      </c>
      <c r="S35" s="10">
        <f t="shared" si="3"/>
        <v>-82.684049036717624</v>
      </c>
      <c r="T35" s="10">
        <f t="shared" si="4"/>
        <v>82.684049036717624</v>
      </c>
      <c r="U35" s="10">
        <f t="shared" si="5"/>
        <v>6836.6519651063245</v>
      </c>
    </row>
    <row r="36" spans="1:21" x14ac:dyDescent="0.3">
      <c r="A36" s="4">
        <v>35</v>
      </c>
      <c r="B36" s="5">
        <v>43891</v>
      </c>
      <c r="C36" s="2">
        <v>29278</v>
      </c>
      <c r="D36" s="14">
        <f t="shared" si="0"/>
        <v>29097.59718522846</v>
      </c>
      <c r="E36" s="14">
        <f t="shared" si="1"/>
        <v>208</v>
      </c>
      <c r="F36" s="12">
        <f t="shared" si="2"/>
        <v>29305.59718522846</v>
      </c>
      <c r="S36" s="10">
        <f t="shared" si="3"/>
        <v>-27.597185228460148</v>
      </c>
      <c r="T36" s="10">
        <f t="shared" si="4"/>
        <v>27.597185228460148</v>
      </c>
      <c r="U36" s="10">
        <f t="shared" si="5"/>
        <v>761.60463253393903</v>
      </c>
    </row>
    <row r="37" spans="1:21" x14ac:dyDescent="0.3">
      <c r="A37" s="4">
        <v>36</v>
      </c>
      <c r="B37" s="5">
        <v>43983</v>
      </c>
      <c r="C37" s="2">
        <v>30261</v>
      </c>
      <c r="D37" s="14">
        <f t="shared" si="0"/>
        <v>30035.199193914494</v>
      </c>
      <c r="E37" s="14">
        <f t="shared" si="1"/>
        <v>208</v>
      </c>
      <c r="F37" s="12">
        <f t="shared" si="2"/>
        <v>30243.199193914494</v>
      </c>
      <c r="S37" s="10">
        <f t="shared" si="3"/>
        <v>17.800806085506338</v>
      </c>
      <c r="T37" s="10">
        <f t="shared" si="4"/>
        <v>17.800806085506338</v>
      </c>
      <c r="U37" s="10">
        <f t="shared" si="5"/>
        <v>316.86869729379947</v>
      </c>
    </row>
    <row r="38" spans="1:21" x14ac:dyDescent="0.3">
      <c r="A38" s="4">
        <v>37</v>
      </c>
      <c r="B38" s="5">
        <v>44075</v>
      </c>
      <c r="C38" s="2">
        <v>31208</v>
      </c>
      <c r="D38" s="14">
        <f t="shared" si="0"/>
        <v>30979.978063746705</v>
      </c>
      <c r="E38" s="14">
        <f t="shared" si="1"/>
        <v>208</v>
      </c>
      <c r="F38" s="12">
        <f t="shared" si="2"/>
        <v>31187.978063746705</v>
      </c>
      <c r="S38" s="10">
        <f>C38-F38</f>
        <v>20.02193625329528</v>
      </c>
      <c r="T38" s="10">
        <f t="shared" si="4"/>
        <v>20.02193625329528</v>
      </c>
      <c r="U38" s="10">
        <f t="shared" si="5"/>
        <v>400.87793133101985</v>
      </c>
    </row>
    <row r="39" spans="1:21" x14ac:dyDescent="0.3">
      <c r="A39" s="4">
        <v>38</v>
      </c>
      <c r="B39" s="9" t="s">
        <v>7</v>
      </c>
      <c r="F39" s="12">
        <f>D38+2*E38</f>
        <v>31395.978063746705</v>
      </c>
      <c r="S39" s="10"/>
      <c r="T39" s="3">
        <f>AVERAGE(T3:T38)</f>
        <v>170.93441834867949</v>
      </c>
      <c r="U39" s="3">
        <f>AVERAGE(U3:U38)</f>
        <v>35440.157794549123</v>
      </c>
    </row>
    <row r="40" spans="1:21" x14ac:dyDescent="0.3">
      <c r="A40" s="4">
        <v>39</v>
      </c>
      <c r="B40" s="9">
        <v>44276</v>
      </c>
      <c r="S40" s="1"/>
      <c r="T40" s="1" t="s">
        <v>4</v>
      </c>
      <c r="U40" s="1" t="s">
        <v>5</v>
      </c>
    </row>
    <row r="41" spans="1:21" x14ac:dyDescent="0.3">
      <c r="B41" s="9"/>
      <c r="S41" s="1"/>
      <c r="T41" s="1"/>
      <c r="U41" s="1"/>
    </row>
    <row r="42" spans="1:21" x14ac:dyDescent="0.3">
      <c r="B42" s="9"/>
      <c r="S42" s="1"/>
      <c r="T42" s="1"/>
      <c r="U42" s="1"/>
    </row>
    <row r="43" spans="1:21" x14ac:dyDescent="0.3">
      <c r="B43" s="1" t="s">
        <v>9</v>
      </c>
    </row>
    <row r="44" spans="1:21" x14ac:dyDescent="0.3">
      <c r="B44" s="4" t="s">
        <v>8</v>
      </c>
    </row>
    <row r="45" spans="1:21" customFormat="1" x14ac:dyDescent="0.3">
      <c r="B45" s="4"/>
      <c r="C45" s="2"/>
      <c r="D45" s="15"/>
      <c r="E45" s="15"/>
      <c r="F45" s="6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C1D1-6161-4140-8668-BFA9E38767FD}">
  <dimension ref="A1"/>
  <sheetViews>
    <sheetView workbookViewId="0">
      <selection activeCell="C36" sqref="C3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36257-979F-4521-B8E6-3A1C1E737E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53A17F-55BF-46AE-9E2A-CA84C6E1E0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5CB98D-DA1E-4F6D-85A6-497FDA60C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Legion</cp:lastModifiedBy>
  <dcterms:created xsi:type="dcterms:W3CDTF">2021-01-13T05:39:12Z</dcterms:created>
  <dcterms:modified xsi:type="dcterms:W3CDTF">2021-06-26T07:31:06Z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