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2CD5F54C-FD19-4178-B15F-3F94645CC538}" xr6:coauthVersionLast="47" xr6:coauthVersionMax="47" xr10:uidLastSave="{00000000-0000-0000-0000-000000000000}"/>
  <bookViews>
    <workbookView xWindow="-108" yWindow="-108" windowWidth="23256" windowHeight="12576" activeTab="1" xr2:uid="{4DDE2ABF-5F19-4108-83F6-E210DF3C07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" i="1"/>
  <c r="D4" i="1"/>
  <c r="F3" i="1"/>
  <c r="S3" i="1" s="1"/>
  <c r="E3" i="1"/>
  <c r="D3" i="1"/>
  <c r="E2" i="1"/>
  <c r="D2" i="1"/>
  <c r="S4" i="1"/>
  <c r="E4" i="1" l="1"/>
  <c r="D5" i="1" s="1"/>
  <c r="F5" i="1"/>
  <c r="S5" i="1" s="1"/>
  <c r="U5" i="1" s="1"/>
  <c r="T3" i="1"/>
  <c r="U4" i="1"/>
  <c r="E5" i="1" l="1"/>
  <c r="D6" i="1" s="1"/>
  <c r="U3" i="1"/>
  <c r="T5" i="1"/>
  <c r="T4" i="1"/>
  <c r="E6" i="1" l="1"/>
  <c r="F7" i="1" s="1"/>
  <c r="S7" i="1" s="1"/>
  <c r="D7" i="1"/>
  <c r="F6" i="1"/>
  <c r="S6" i="1" s="1"/>
  <c r="T7" i="1" l="1"/>
  <c r="U7" i="1"/>
  <c r="T6" i="1"/>
  <c r="U6" i="1"/>
  <c r="E7" i="1"/>
  <c r="F8" i="1" s="1"/>
  <c r="S8" i="1" s="1"/>
  <c r="D8" i="1"/>
  <c r="U8" i="1" l="1"/>
  <c r="T8" i="1"/>
  <c r="E8" i="1"/>
  <c r="D9" i="1" s="1"/>
  <c r="E9" i="1" l="1"/>
  <c r="D10" i="1"/>
  <c r="F10" i="1"/>
  <c r="S10" i="1" s="1"/>
  <c r="U10" i="1" s="1"/>
  <c r="F9" i="1"/>
  <c r="S9" i="1" s="1"/>
  <c r="T10" i="1" l="1"/>
  <c r="U9" i="1"/>
  <c r="T9" i="1"/>
  <c r="F11" i="1"/>
  <c r="S11" i="1" s="1"/>
  <c r="T11" i="1" s="1"/>
  <c r="E10" i="1"/>
  <c r="D11" i="1"/>
  <c r="U11" i="1"/>
  <c r="E11" i="1" l="1"/>
  <c r="F12" i="1" s="1"/>
  <c r="S12" i="1" s="1"/>
  <c r="D12" i="1"/>
  <c r="E12" i="1" l="1"/>
  <c r="D13" i="1" s="1"/>
  <c r="U12" i="1"/>
  <c r="T12" i="1"/>
  <c r="E13" i="1" l="1"/>
  <c r="F14" i="1" s="1"/>
  <c r="S14" i="1" s="1"/>
  <c r="F13" i="1"/>
  <c r="S13" i="1" s="1"/>
  <c r="T13" i="1" l="1"/>
  <c r="U13" i="1"/>
  <c r="D14" i="1"/>
  <c r="U14" i="1"/>
  <c r="T14" i="1"/>
  <c r="E14" i="1" l="1"/>
  <c r="F15" i="1" s="1"/>
  <c r="S15" i="1" s="1"/>
  <c r="U15" i="1" l="1"/>
  <c r="T15" i="1"/>
  <c r="D15" i="1"/>
  <c r="E15" i="1" l="1"/>
  <c r="F16" i="1" s="1"/>
  <c r="S16" i="1" s="1"/>
  <c r="D16" i="1"/>
  <c r="T16" i="1" l="1"/>
  <c r="U16" i="1"/>
  <c r="F17" i="1"/>
  <c r="S17" i="1" s="1"/>
  <c r="E16" i="1"/>
  <c r="D17" i="1" s="1"/>
  <c r="E17" i="1" l="1"/>
  <c r="D18" i="1" s="1"/>
  <c r="U17" i="1"/>
  <c r="T17" i="1"/>
  <c r="E18" i="1" l="1"/>
  <c r="F19" i="1" s="1"/>
  <c r="S19" i="1" s="1"/>
  <c r="D19" i="1"/>
  <c r="F18" i="1"/>
  <c r="S18" i="1" s="1"/>
  <c r="U19" i="1" l="1"/>
  <c r="T19" i="1"/>
  <c r="U18" i="1"/>
  <c r="T18" i="1"/>
  <c r="E19" i="1"/>
  <c r="F20" i="1" s="1"/>
  <c r="S20" i="1" s="1"/>
  <c r="T20" i="1" l="1"/>
  <c r="U20" i="1"/>
  <c r="D20" i="1"/>
  <c r="E20" i="1" l="1"/>
  <c r="D21" i="1" s="1"/>
  <c r="E21" i="1" l="1"/>
  <c r="D22" i="1"/>
  <c r="F22" i="1"/>
  <c r="S22" i="1" s="1"/>
  <c r="T22" i="1" s="1"/>
  <c r="F21" i="1"/>
  <c r="S21" i="1" s="1"/>
  <c r="U22" i="1"/>
  <c r="E22" i="1" l="1"/>
  <c r="F23" i="1" s="1"/>
  <c r="S23" i="1" s="1"/>
  <c r="D23" i="1"/>
  <c r="U21" i="1"/>
  <c r="T21" i="1"/>
  <c r="U23" i="1" l="1"/>
  <c r="T23" i="1"/>
  <c r="E23" i="1"/>
  <c r="D24" i="1" s="1"/>
  <c r="E24" i="1" l="1"/>
  <c r="D25" i="1" s="1"/>
  <c r="F24" i="1"/>
  <c r="S24" i="1" s="1"/>
  <c r="E25" i="1" l="1"/>
  <c r="F26" i="1" s="1"/>
  <c r="S26" i="1" s="1"/>
  <c r="T24" i="1"/>
  <c r="U24" i="1"/>
  <c r="F25" i="1"/>
  <c r="S25" i="1" s="1"/>
  <c r="U26" i="1" l="1"/>
  <c r="T26" i="1"/>
  <c r="D26" i="1"/>
  <c r="U25" i="1"/>
  <c r="T25" i="1"/>
  <c r="E26" i="1" l="1"/>
  <c r="D27" i="1" s="1"/>
  <c r="E27" i="1" l="1"/>
  <c r="D28" i="1" s="1"/>
  <c r="F27" i="1"/>
  <c r="S27" i="1" s="1"/>
  <c r="E28" i="1" l="1"/>
  <c r="D29" i="1" s="1"/>
  <c r="T27" i="1"/>
  <c r="U27" i="1"/>
  <c r="F28" i="1"/>
  <c r="S28" i="1" s="1"/>
  <c r="E29" i="1" l="1"/>
  <c r="D30" i="1" s="1"/>
  <c r="U28" i="1"/>
  <c r="T28" i="1"/>
  <c r="F29" i="1"/>
  <c r="S29" i="1" s="1"/>
  <c r="E30" i="1" l="1"/>
  <c r="F31" i="1" s="1"/>
  <c r="S31" i="1" s="1"/>
  <c r="D31" i="1"/>
  <c r="F30" i="1"/>
  <c r="S30" i="1" s="1"/>
  <c r="U29" i="1"/>
  <c r="T29" i="1"/>
  <c r="U31" i="1" l="1"/>
  <c r="T31" i="1"/>
  <c r="E31" i="1"/>
  <c r="D32" i="1" s="1"/>
  <c r="U30" i="1"/>
  <c r="T30" i="1"/>
  <c r="E32" i="1" l="1"/>
  <c r="D33" i="1" s="1"/>
  <c r="F32" i="1"/>
  <c r="S32" i="1" s="1"/>
  <c r="F34" i="1" l="1"/>
  <c r="S34" i="1" s="1"/>
  <c r="D34" i="1"/>
  <c r="E33" i="1"/>
  <c r="U32" i="1"/>
  <c r="T32" i="1"/>
  <c r="F33" i="1"/>
  <c r="S33" i="1" s="1"/>
  <c r="U34" i="1"/>
  <c r="T34" i="1"/>
  <c r="T33" i="1" l="1"/>
  <c r="U33" i="1"/>
  <c r="E34" i="1"/>
  <c r="D35" i="1" s="1"/>
  <c r="E35" i="1" l="1"/>
  <c r="F36" i="1" s="1"/>
  <c r="S36" i="1" s="1"/>
  <c r="D36" i="1"/>
  <c r="F35" i="1"/>
  <c r="S35" i="1" s="1"/>
  <c r="U36" i="1" l="1"/>
  <c r="T36" i="1"/>
  <c r="T35" i="1"/>
  <c r="U35" i="1"/>
  <c r="E36" i="1"/>
  <c r="D37" i="1" s="1"/>
  <c r="E37" i="1" l="1"/>
  <c r="D38" i="1" s="1"/>
  <c r="F37" i="1"/>
  <c r="S37" i="1" s="1"/>
  <c r="E38" i="1" l="1"/>
  <c r="U37" i="1"/>
  <c r="T37" i="1"/>
  <c r="F38" i="1"/>
  <c r="S38" i="1" s="1"/>
  <c r="U38" i="1" l="1"/>
  <c r="U39" i="1" s="1"/>
  <c r="T38" i="1"/>
  <c r="T39" i="1" s="1"/>
</calcChain>
</file>

<file path=xl/sharedStrings.xml><?xml version="1.0" encoding="utf-8"?>
<sst xmlns="http://schemas.openxmlformats.org/spreadsheetml/2006/main" count="18" uniqueCount="18">
  <si>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</si>
  <si>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</si>
  <si>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</si>
  <si>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</si>
  <si>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</si>
  <si>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</si>
  <si>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</si>
  <si>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</si>
  <si>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</si>
  <si>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</si>
  <si>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</si>
  <si>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Time (t)</t>
  </si>
  <si>
    <t>Level (L)</t>
  </si>
  <si>
    <t>Trend (T)</t>
  </si>
  <si>
    <t>m=2</t>
  </si>
  <si>
    <t>Alpha</t>
  </si>
  <si>
    <t>Beta</t>
  </si>
  <si>
    <t>Mar-2021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</si>
</sst>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  <xf numFmtId="0" fontId="1" fillId="3" borderId="0" xfId="0" applyFont="1" applyFill="1"/>
    <xf numFmtId="0" fontId="0" fillId="3" borderId="0" xfId="0" applyFont="1" applyFill="1"/>
    <xf numFmtId="0" fontId="1" fillId="4" borderId="1" xfId="0" applyFont="1" applyFill="1" applyBorder="1"/>
    <xf numFmtId="0" fontId="0" fillId="4" borderId="2" xfId="0" applyFont="1" applyFill="1" applyBorder="1"/>
    <xf numFmtId="165" fontId="0" fillId="4" borderId="2" xfId="0" applyNumberFormat="1" applyFill="1" applyBorder="1"/>
    <xf numFmtId="165" fontId="0" fillId="4" borderId="2" xfId="0" applyNumberFormat="1" applyFont="1" applyFill="1" applyBorder="1"/>
    <xf numFmtId="165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Sheet1!$C$2:$C$39</c:f>
              <c:numCache>
                <c:formatCode>0.0</c:formatCode>
                <c:ptCount val="38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3-4B7C-949D-F55896B09333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E669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3-4B7C-949D-F55896B09333}"/>
              </c:ext>
            </c:extLst>
          </c:dPt>
          <c:val>
            <c:numRef>
              <c:f>Sheet1!$F$2:$F$40</c:f>
              <c:numCache>
                <c:formatCode>0.0</c:formatCode>
                <c:ptCount val="39"/>
                <c:pt idx="1">
                  <c:v>19144</c:v>
                </c:pt>
                <c:pt idx="2">
                  <c:v>19352</c:v>
                </c:pt>
                <c:pt idx="3">
                  <c:v>19549.800000000003</c:v>
                </c:pt>
                <c:pt idx="4">
                  <c:v>19778.160000000003</c:v>
                </c:pt>
                <c:pt idx="5">
                  <c:v>20096.232000000007</c:v>
                </c:pt>
                <c:pt idx="6">
                  <c:v>20492.666400000013</c:v>
                </c:pt>
                <c:pt idx="7">
                  <c:v>20892.047280000013</c:v>
                </c:pt>
                <c:pt idx="8">
                  <c:v>21262.947256000014</c:v>
                </c:pt>
                <c:pt idx="9">
                  <c:v>21564.272511200012</c:v>
                </c:pt>
                <c:pt idx="10">
                  <c:v>21740.705464240011</c:v>
                </c:pt>
                <c:pt idx="11">
                  <c:v>21784.781280248015</c:v>
                </c:pt>
                <c:pt idx="12">
                  <c:v>21733.463805029613</c:v>
                </c:pt>
                <c:pt idx="13">
                  <c:v>21681.663444351932</c:v>
                </c:pt>
                <c:pt idx="14">
                  <c:v>21742.856811374593</c:v>
                </c:pt>
                <c:pt idx="15">
                  <c:v>21938.925823855265</c:v>
                </c:pt>
                <c:pt idx="16">
                  <c:v>22175.588451454274</c:v>
                </c:pt>
                <c:pt idx="17">
                  <c:v>22349.459708388054</c:v>
                </c:pt>
                <c:pt idx="18">
                  <c:v>22414.210743096271</c:v>
                </c:pt>
                <c:pt idx="19">
                  <c:v>22467.290496553222</c:v>
                </c:pt>
                <c:pt idx="20">
                  <c:v>22643.425249663458</c:v>
                </c:pt>
                <c:pt idx="21">
                  <c:v>22978.290527185305</c:v>
                </c:pt>
                <c:pt idx="22">
                  <c:v>23417.05369648425</c:v>
                </c:pt>
                <c:pt idx="23">
                  <c:v>23870.758862274983</c:v>
                </c:pt>
                <c:pt idx="24">
                  <c:v>24296.14710868007</c:v>
                </c:pt>
                <c:pt idx="25">
                  <c:v>24785.742994936132</c:v>
                </c:pt>
                <c:pt idx="26">
                  <c:v>25385.145404447376</c:v>
                </c:pt>
                <c:pt idx="27">
                  <c:v>26062.952791611628</c:v>
                </c:pt>
                <c:pt idx="28">
                  <c:v>26699.903422181869</c:v>
                </c:pt>
                <c:pt idx="29">
                  <c:v>27193.67358441987</c:v>
                </c:pt>
                <c:pt idx="30">
                  <c:v>27533.222355768288</c:v>
                </c:pt>
                <c:pt idx="31">
                  <c:v>27784.539137270192</c:v>
                </c:pt>
                <c:pt idx="32">
                  <c:v>28017.7386487447</c:v>
                </c:pt>
                <c:pt idx="33">
                  <c:v>28296.02439304984</c:v>
                </c:pt>
                <c:pt idx="34">
                  <c:v>28660.050549188971</c:v>
                </c:pt>
                <c:pt idx="35">
                  <c:v>29182.266419181375</c:v>
                </c:pt>
                <c:pt idx="36">
                  <c:v>29904.512473257164</c:v>
                </c:pt>
                <c:pt idx="37">
                  <c:v>30802.058069192073</c:v>
                </c:pt>
                <c:pt idx="38">
                  <c:v>31438.906159778417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3-4B7C-949D-F55896B0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2335"/>
        <c:axId val="1451931503"/>
      </c:lineChart>
      <c:catAx>
        <c:axId val="14519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503"/>
        <c:crosses val="autoZero"/>
        <c:auto val="1"/>
        <c:lblAlgn val="ctr"/>
        <c:lblOffset val="100"/>
        <c:noMultiLvlLbl val="0"/>
      </c:catAx>
      <c:valAx>
        <c:axId val="14519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10</xdr:row>
      <xdr:rowOff>9070</xdr:rowOff>
    </xdr:from>
    <xdr:to>
      <xdr:col>17</xdr:col>
      <xdr:colOff>95250</xdr:colOff>
      <xdr:row>37</xdr:row>
      <xdr:rowOff>176892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5DCAA-3A1B-4E2A-989D-1A926E4C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1</xdr:rowOff>
    </xdr:from>
    <xdr:to>
      <xdr:col>13</xdr:col>
      <xdr:colOff>90714</xdr:colOff>
      <xdr:row>7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61E446-8DD0-4C86-BD29-8161D0DD7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1"/>
          <a:ext cx="4363357" cy="1454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570514</xdr:colOff>
      <xdr:row>15</xdr:row>
      <xdr:rowOff>50471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860DF-4CAB-4ABD-B437-C64B156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885714" cy="2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29</xdr:row>
      <xdr:rowOff>12700</xdr:rowOff>
    </xdr:from>
    <xdr:to>
      <xdr:col>7</xdr:col>
      <xdr:colOff>40852</xdr:colOff>
      <xdr:row>33</xdr:row>
      <xdr:rowOff>85624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4EBFA-534B-4919-AE8D-B16AB98F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5353050"/>
          <a:ext cx="3380952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opLeftCell="D22" zoomScale="140" zoomScaleNormal="140" workbookViewId="0">
      <selection activeCell="D5" sqref="D5"/>
    </sheetView>
  </sheetViews>
  <sheetFormatPr defaultColWidth="8.77734375" defaultRowHeight="14.4" x14ac:dyDescent="0.3"/>
  <cols>
    <col min="1" max="1" width="8.77734375" style="4"/>
    <col min="2" max="2" width="8.88671875" style="4" bestFit="1" customWidth="1"/>
    <col min="3" max="3" width="23.77734375" style="2" customWidth="1"/>
    <col min="4" max="5" width="11.44140625" style="14" customWidth="1"/>
    <col min="6" max="6" width="11.44140625" style="12" customWidth="1"/>
    <col min="7" max="18" width="10.21875" style="4" customWidth="1"/>
    <col min="19" max="19" width="9.5546875" bestFit="1" customWidth="1"/>
    <col min="20" max="20" width="13.109375" bestFit="1" customWidth="1"/>
    <col min="21" max="21" width="13.88671875" bestFit="1" customWidth="1"/>
    <col min="22" max="16384" width="8.77734375" style="4"/>
  </cols>
  <sheetData>
    <row r="1" spans="1:21" s="1" customFormat="1" ht="17.55" customHeight="1" x14ac:dyDescent="0.3">
      <c r="A1" s="8" t="s">
        <v>11</v>
      </c>
      <c r="B1" s="8" t="s">
        <v>0</v>
      </c>
      <c r="C1" s="7" t="s">
        <v>1</v>
      </c>
      <c r="D1" s="13" t="s">
        <v>12</v>
      </c>
      <c r="E1" s="13" t="s">
        <v>13</v>
      </c>
      <c r="F1" s="11" t="s">
        <v>7</v>
      </c>
      <c r="O1" s="1" t="s">
        <v>15</v>
      </c>
      <c r="P1" s="1">
        <v>0.2</v>
      </c>
      <c r="S1" s="1" t="s">
        <v>2</v>
      </c>
      <c r="T1" s="1" t="s">
        <v>3</v>
      </c>
      <c r="U1" s="1" t="s">
        <v>4</v>
      </c>
    </row>
    <row r="2" spans="1:21" x14ac:dyDescent="0.3">
      <c r="A2" s="4">
        <v>1</v>
      </c>
      <c r="B2" s="5">
        <v>40787</v>
      </c>
      <c r="C2" s="2">
        <v>18936</v>
      </c>
      <c r="D2" s="16">
        <f>C2</f>
        <v>18936</v>
      </c>
      <c r="E2" s="16">
        <f>C3-C2</f>
        <v>208</v>
      </c>
      <c r="O2" s="1" t="s">
        <v>16</v>
      </c>
      <c r="P2" s="1">
        <v>0.5</v>
      </c>
      <c r="S2" s="10"/>
      <c r="T2" s="10"/>
      <c r="U2" s="10"/>
    </row>
    <row r="3" spans="1:21" x14ac:dyDescent="0.3">
      <c r="A3" s="4">
        <v>2</v>
      </c>
      <c r="B3" s="5">
        <v>40878</v>
      </c>
      <c r="C3" s="2">
        <v>19144</v>
      </c>
      <c r="D3" s="14">
        <f>($P$1*C3)+((1-$P$1)*(D2+E2))</f>
        <v>19144</v>
      </c>
      <c r="E3" s="14">
        <f>($P$2*(D3-D2))+((1-$P$2)*E2)</f>
        <v>208</v>
      </c>
      <c r="F3" s="17">
        <f>D2+E2</f>
        <v>19144</v>
      </c>
      <c r="S3" s="10">
        <f>C3-F3</f>
        <v>0</v>
      </c>
      <c r="T3" s="10">
        <f>ABS(S3)</f>
        <v>0</v>
      </c>
      <c r="U3" s="10">
        <f>S3^2</f>
        <v>0</v>
      </c>
    </row>
    <row r="4" spans="1:21" x14ac:dyDescent="0.3">
      <c r="A4" s="4">
        <v>3</v>
      </c>
      <c r="B4" s="5">
        <v>40969</v>
      </c>
      <c r="C4" s="2">
        <v>19318</v>
      </c>
      <c r="D4" s="14">
        <f t="shared" ref="D4:D38" si="0">($P$1*C4)+((1-$P$1)*(D3+E3))</f>
        <v>19345.2</v>
      </c>
      <c r="E4" s="14">
        <f t="shared" ref="E4:E38" si="1">($P$2*(D4-D3))+((1-$P$2)*E3)</f>
        <v>204.60000000000036</v>
      </c>
      <c r="F4" s="17">
        <f t="shared" ref="F4:F38" si="2">D3+E3</f>
        <v>19352</v>
      </c>
      <c r="S4" s="10">
        <f t="shared" ref="S4:S37" si="3">C4-F4</f>
        <v>-34</v>
      </c>
      <c r="T4" s="10">
        <f t="shared" ref="T4:T38" si="4">ABS(S4)</f>
        <v>34</v>
      </c>
      <c r="U4" s="10">
        <f t="shared" ref="U4:U38" si="5">S4^2</f>
        <v>1156</v>
      </c>
    </row>
    <row r="5" spans="1:21" x14ac:dyDescent="0.3">
      <c r="A5" s="4">
        <v>4</v>
      </c>
      <c r="B5" s="5">
        <v>41061</v>
      </c>
      <c r="C5" s="2">
        <v>19629</v>
      </c>
      <c r="D5" s="14">
        <f t="shared" si="0"/>
        <v>19565.640000000003</v>
      </c>
      <c r="E5" s="14">
        <f t="shared" si="1"/>
        <v>212.52000000000135</v>
      </c>
      <c r="F5" s="17">
        <f t="shared" si="2"/>
        <v>19549.800000000003</v>
      </c>
      <c r="S5" s="10">
        <f t="shared" si="3"/>
        <v>79.19999999999709</v>
      </c>
      <c r="T5" s="10">
        <f t="shared" si="4"/>
        <v>79.19999999999709</v>
      </c>
      <c r="U5" s="10">
        <f t="shared" si="5"/>
        <v>6272.6399999995392</v>
      </c>
    </row>
    <row r="6" spans="1:21" x14ac:dyDescent="0.3">
      <c r="A6" s="4">
        <v>5</v>
      </c>
      <c r="B6" s="5">
        <v>41153</v>
      </c>
      <c r="C6" s="2">
        <v>20130</v>
      </c>
      <c r="D6" s="14">
        <f t="shared" si="0"/>
        <v>19848.528000000006</v>
      </c>
      <c r="E6" s="14">
        <f t="shared" si="1"/>
        <v>247.704000000002</v>
      </c>
      <c r="F6" s="17">
        <f t="shared" si="2"/>
        <v>19778.160000000003</v>
      </c>
      <c r="S6" s="10">
        <f t="shared" si="3"/>
        <v>351.83999999999651</v>
      </c>
      <c r="T6" s="10">
        <f t="shared" si="4"/>
        <v>351.83999999999651</v>
      </c>
      <c r="U6" s="10">
        <f t="shared" si="5"/>
        <v>123791.38559999755</v>
      </c>
    </row>
    <row r="7" spans="1:21" x14ac:dyDescent="0.3">
      <c r="A7" s="4">
        <v>6</v>
      </c>
      <c r="B7" s="5">
        <v>41244</v>
      </c>
      <c r="C7" s="2">
        <v>20592</v>
      </c>
      <c r="D7" s="14">
        <f t="shared" si="0"/>
        <v>20195.385600000009</v>
      </c>
      <c r="E7" s="14">
        <f t="shared" si="1"/>
        <v>297.2808000000025</v>
      </c>
      <c r="F7" s="17">
        <f t="shared" si="2"/>
        <v>20096.232000000007</v>
      </c>
      <c r="S7" s="10">
        <f t="shared" si="3"/>
        <v>495.76799999999275</v>
      </c>
      <c r="T7" s="10">
        <f t="shared" si="4"/>
        <v>495.76799999999275</v>
      </c>
      <c r="U7" s="10">
        <f t="shared" si="5"/>
        <v>245785.90982399281</v>
      </c>
    </row>
    <row r="8" spans="1:21" x14ac:dyDescent="0.3">
      <c r="A8" s="4">
        <v>7</v>
      </c>
      <c r="B8" s="5">
        <v>41334</v>
      </c>
      <c r="C8" s="2">
        <v>20833</v>
      </c>
      <c r="D8" s="14">
        <f t="shared" si="0"/>
        <v>20560.733120000012</v>
      </c>
      <c r="E8" s="14">
        <f t="shared" si="1"/>
        <v>331.31416000000274</v>
      </c>
      <c r="F8" s="17">
        <f t="shared" si="2"/>
        <v>20492.666400000013</v>
      </c>
      <c r="S8" s="10">
        <f t="shared" si="3"/>
        <v>340.3335999999872</v>
      </c>
      <c r="T8" s="10">
        <f t="shared" si="4"/>
        <v>340.3335999999872</v>
      </c>
      <c r="U8" s="10">
        <f t="shared" si="5"/>
        <v>115826.95928895129</v>
      </c>
    </row>
    <row r="9" spans="1:21" x14ac:dyDescent="0.3">
      <c r="A9" s="4">
        <v>8</v>
      </c>
      <c r="B9" s="5">
        <v>41426</v>
      </c>
      <c r="C9" s="2">
        <v>21024</v>
      </c>
      <c r="D9" s="14">
        <f t="shared" si="0"/>
        <v>20918.437824000011</v>
      </c>
      <c r="E9" s="14">
        <f t="shared" si="1"/>
        <v>344.50943200000125</v>
      </c>
      <c r="F9" s="17">
        <f t="shared" si="2"/>
        <v>20892.047280000013</v>
      </c>
      <c r="S9" s="10">
        <f t="shared" si="3"/>
        <v>131.95271999998658</v>
      </c>
      <c r="T9" s="10">
        <f t="shared" si="4"/>
        <v>131.95271999998658</v>
      </c>
      <c r="U9" s="10">
        <f t="shared" si="5"/>
        <v>17411.520315394861</v>
      </c>
    </row>
    <row r="10" spans="1:21" x14ac:dyDescent="0.3">
      <c r="A10" s="4">
        <v>9</v>
      </c>
      <c r="B10" s="5">
        <v>41518</v>
      </c>
      <c r="C10" s="2">
        <v>21119</v>
      </c>
      <c r="D10" s="14">
        <f t="shared" si="0"/>
        <v>21234.157804800012</v>
      </c>
      <c r="E10" s="14">
        <f t="shared" si="1"/>
        <v>330.11470640000084</v>
      </c>
      <c r="F10" s="17">
        <f t="shared" si="2"/>
        <v>21262.947256000014</v>
      </c>
      <c r="S10" s="10">
        <f t="shared" si="3"/>
        <v>-143.94725600001402</v>
      </c>
      <c r="T10" s="10">
        <f t="shared" si="4"/>
        <v>143.94725600001402</v>
      </c>
      <c r="U10" s="10">
        <f t="shared" si="5"/>
        <v>20720.812509933574</v>
      </c>
    </row>
    <row r="11" spans="1:21" x14ac:dyDescent="0.3">
      <c r="A11" s="4">
        <v>10</v>
      </c>
      <c r="B11" s="5">
        <v>41609</v>
      </c>
      <c r="C11" s="2">
        <v>21052</v>
      </c>
      <c r="D11" s="14">
        <f t="shared" si="0"/>
        <v>21461.81800896001</v>
      </c>
      <c r="E11" s="14">
        <f t="shared" si="1"/>
        <v>278.88745527999947</v>
      </c>
      <c r="F11" s="17">
        <f t="shared" si="2"/>
        <v>21564.272511200012</v>
      </c>
      <c r="S11" s="10">
        <f t="shared" si="3"/>
        <v>-512.27251120001165</v>
      </c>
      <c r="T11" s="10">
        <f t="shared" si="4"/>
        <v>512.27251120001165</v>
      </c>
      <c r="U11" s="10">
        <f t="shared" si="5"/>
        <v>262423.12573116604</v>
      </c>
    </row>
    <row r="12" spans="1:21" x14ac:dyDescent="0.3">
      <c r="A12" s="4">
        <v>11</v>
      </c>
      <c r="B12" s="5">
        <v>41699</v>
      </c>
      <c r="C12" s="2">
        <v>20958</v>
      </c>
      <c r="D12" s="14">
        <f t="shared" si="0"/>
        <v>21584.164371392013</v>
      </c>
      <c r="E12" s="14">
        <f t="shared" si="1"/>
        <v>200.6169088560012</v>
      </c>
      <c r="F12" s="17">
        <f t="shared" si="2"/>
        <v>21740.705464240011</v>
      </c>
      <c r="S12" s="10">
        <f t="shared" si="3"/>
        <v>-782.70546424001077</v>
      </c>
      <c r="T12" s="10">
        <f t="shared" si="4"/>
        <v>782.70546424001077</v>
      </c>
      <c r="U12" s="10">
        <f t="shared" si="5"/>
        <v>612627.84375117079</v>
      </c>
    </row>
    <row r="13" spans="1:21" x14ac:dyDescent="0.3">
      <c r="A13" s="4">
        <v>12</v>
      </c>
      <c r="B13" s="5">
        <v>41791</v>
      </c>
      <c r="C13" s="2">
        <v>20945</v>
      </c>
      <c r="D13" s="14">
        <f t="shared" si="0"/>
        <v>21616.825024198413</v>
      </c>
      <c r="E13" s="14">
        <f t="shared" si="1"/>
        <v>116.63878083120076</v>
      </c>
      <c r="F13" s="17">
        <f t="shared" si="2"/>
        <v>21784.781280248015</v>
      </c>
      <c r="S13" s="10">
        <f t="shared" si="3"/>
        <v>-839.78128024801481</v>
      </c>
      <c r="T13" s="10">
        <f t="shared" si="4"/>
        <v>839.78128024801481</v>
      </c>
      <c r="U13" s="10">
        <f t="shared" si="5"/>
        <v>705232.59865499474</v>
      </c>
    </row>
    <row r="14" spans="1:21" x14ac:dyDescent="0.3">
      <c r="A14" s="4">
        <v>13</v>
      </c>
      <c r="B14" s="5">
        <v>41883</v>
      </c>
      <c r="C14" s="2">
        <v>21172</v>
      </c>
      <c r="D14" s="14">
        <f t="shared" si="0"/>
        <v>21621.171044023693</v>
      </c>
      <c r="E14" s="14">
        <f t="shared" si="1"/>
        <v>60.492400328240208</v>
      </c>
      <c r="F14" s="17">
        <f t="shared" si="2"/>
        <v>21733.463805029613</v>
      </c>
      <c r="S14" s="10">
        <f t="shared" si="3"/>
        <v>-561.46380502961256</v>
      </c>
      <c r="T14" s="10">
        <f t="shared" si="4"/>
        <v>561.46380502961256</v>
      </c>
      <c r="U14" s="10">
        <f t="shared" si="5"/>
        <v>315241.60435833078</v>
      </c>
    </row>
    <row r="15" spans="1:21" x14ac:dyDescent="0.3">
      <c r="A15" s="4">
        <v>14</v>
      </c>
      <c r="B15" s="5">
        <v>41974</v>
      </c>
      <c r="C15" s="2">
        <v>21684</v>
      </c>
      <c r="D15" s="14">
        <f t="shared" si="0"/>
        <v>21682.130755481547</v>
      </c>
      <c r="E15" s="14">
        <f t="shared" si="1"/>
        <v>60.726055893046954</v>
      </c>
      <c r="F15" s="17">
        <f t="shared" si="2"/>
        <v>21681.663444351932</v>
      </c>
      <c r="S15" s="10">
        <f t="shared" si="3"/>
        <v>2.3365556480675878</v>
      </c>
      <c r="T15" s="10">
        <f t="shared" si="4"/>
        <v>2.3365556480675878</v>
      </c>
      <c r="U15" s="10">
        <f t="shared" si="5"/>
        <v>5.4594922965165447</v>
      </c>
    </row>
    <row r="16" spans="1:21" x14ac:dyDescent="0.3">
      <c r="A16" s="4">
        <v>15</v>
      </c>
      <c r="B16" s="5">
        <v>42064</v>
      </c>
      <c r="C16" s="2">
        <v>22194</v>
      </c>
      <c r="D16" s="14">
        <f t="shared" si="0"/>
        <v>21833.085449099675</v>
      </c>
      <c r="E16" s="14">
        <f t="shared" si="1"/>
        <v>105.8403747555878</v>
      </c>
      <c r="F16" s="17">
        <f t="shared" si="2"/>
        <v>21742.856811374593</v>
      </c>
      <c r="S16" s="10">
        <f t="shared" si="3"/>
        <v>451.14318862540676</v>
      </c>
      <c r="T16" s="10">
        <f t="shared" si="4"/>
        <v>451.14318862540676</v>
      </c>
      <c r="U16" s="10">
        <f t="shared" si="5"/>
        <v>203530.17664309934</v>
      </c>
    </row>
    <row r="17" spans="1:21" x14ac:dyDescent="0.3">
      <c r="A17" s="4">
        <v>16</v>
      </c>
      <c r="B17" s="5">
        <v>42156</v>
      </c>
      <c r="C17" s="2">
        <v>22375</v>
      </c>
      <c r="D17" s="14">
        <f t="shared" si="0"/>
        <v>22026.140659084213</v>
      </c>
      <c r="E17" s="14">
        <f t="shared" si="1"/>
        <v>149.4477923700625</v>
      </c>
      <c r="F17" s="17">
        <f t="shared" si="2"/>
        <v>21938.925823855265</v>
      </c>
      <c r="S17" s="10">
        <f t="shared" si="3"/>
        <v>436.07417614473525</v>
      </c>
      <c r="T17" s="10">
        <f t="shared" si="4"/>
        <v>436.07417614473525</v>
      </c>
      <c r="U17" s="10">
        <f t="shared" si="5"/>
        <v>190160.68710030959</v>
      </c>
    </row>
    <row r="18" spans="1:21" x14ac:dyDescent="0.3">
      <c r="A18" s="4">
        <v>17</v>
      </c>
      <c r="B18" s="5">
        <v>42248</v>
      </c>
      <c r="C18" s="2">
        <v>22257</v>
      </c>
      <c r="D18" s="14">
        <f t="shared" si="0"/>
        <v>22191.87076116342</v>
      </c>
      <c r="E18" s="14">
        <f t="shared" si="1"/>
        <v>157.58894722463498</v>
      </c>
      <c r="F18" s="17">
        <f t="shared" si="2"/>
        <v>22175.588451454274</v>
      </c>
      <c r="S18" s="10">
        <f t="shared" si="3"/>
        <v>81.411548545725964</v>
      </c>
      <c r="T18" s="10">
        <f t="shared" si="4"/>
        <v>81.411548545725964</v>
      </c>
      <c r="U18" s="10">
        <f t="shared" si="5"/>
        <v>6627.8402366130949</v>
      </c>
    </row>
    <row r="19" spans="1:21" x14ac:dyDescent="0.3">
      <c r="A19" s="4">
        <v>18</v>
      </c>
      <c r="B19" s="5">
        <v>42339</v>
      </c>
      <c r="C19" s="2">
        <v>22040</v>
      </c>
      <c r="D19" s="14">
        <f t="shared" si="0"/>
        <v>22287.567766710443</v>
      </c>
      <c r="E19" s="14">
        <f t="shared" si="1"/>
        <v>126.64297638582892</v>
      </c>
      <c r="F19" s="17">
        <f t="shared" si="2"/>
        <v>22349.459708388054</v>
      </c>
      <c r="S19" s="10">
        <f t="shared" si="3"/>
        <v>-309.45970838805442</v>
      </c>
      <c r="T19" s="10">
        <f t="shared" si="4"/>
        <v>309.45970838805442</v>
      </c>
      <c r="U19" s="10">
        <f t="shared" si="5"/>
        <v>95765.311115619683</v>
      </c>
    </row>
    <row r="20" spans="1:21" x14ac:dyDescent="0.3">
      <c r="A20" s="4">
        <v>19</v>
      </c>
      <c r="B20" s="5">
        <v>42430</v>
      </c>
      <c r="C20" s="2">
        <v>22169</v>
      </c>
      <c r="D20" s="14">
        <f t="shared" si="0"/>
        <v>22365.168594477018</v>
      </c>
      <c r="E20" s="14">
        <f t="shared" si="1"/>
        <v>102.12190207620201</v>
      </c>
      <c r="F20" s="17">
        <f t="shared" si="2"/>
        <v>22414.210743096271</v>
      </c>
      <c r="S20" s="10">
        <f t="shared" si="3"/>
        <v>-245.21074309627147</v>
      </c>
      <c r="T20" s="10">
        <f t="shared" si="4"/>
        <v>245.21074309627147</v>
      </c>
      <c r="U20" s="10">
        <f t="shared" si="5"/>
        <v>60128.308529825648</v>
      </c>
    </row>
    <row r="21" spans="1:21" x14ac:dyDescent="0.3">
      <c r="A21" s="4">
        <v>20</v>
      </c>
      <c r="B21" s="5">
        <v>42522</v>
      </c>
      <c r="C21" s="2">
        <v>22714</v>
      </c>
      <c r="D21" s="14">
        <f t="shared" si="0"/>
        <v>22516.632397242578</v>
      </c>
      <c r="E21" s="14">
        <f t="shared" si="1"/>
        <v>126.79285242088105</v>
      </c>
      <c r="F21" s="17">
        <f t="shared" si="2"/>
        <v>22467.290496553222</v>
      </c>
      <c r="S21" s="10">
        <f t="shared" si="3"/>
        <v>246.7095034467784</v>
      </c>
      <c r="T21" s="10">
        <f t="shared" si="4"/>
        <v>246.7095034467784</v>
      </c>
      <c r="U21" s="10">
        <f t="shared" si="5"/>
        <v>60865.579090955966</v>
      </c>
    </row>
    <row r="22" spans="1:21" x14ac:dyDescent="0.3">
      <c r="A22" s="4">
        <v>21</v>
      </c>
      <c r="B22" s="5">
        <v>42614</v>
      </c>
      <c r="C22" s="2">
        <v>23337</v>
      </c>
      <c r="D22" s="14">
        <f t="shared" si="0"/>
        <v>22782.140199730769</v>
      </c>
      <c r="E22" s="14">
        <f t="shared" si="1"/>
        <v>196.15032745453621</v>
      </c>
      <c r="F22" s="17">
        <f t="shared" si="2"/>
        <v>22643.425249663458</v>
      </c>
      <c r="S22" s="10">
        <f t="shared" si="3"/>
        <v>693.57475033654191</v>
      </c>
      <c r="T22" s="10">
        <f t="shared" si="4"/>
        <v>693.57475033654191</v>
      </c>
      <c r="U22" s="10">
        <f t="shared" si="5"/>
        <v>481045.93430439645</v>
      </c>
    </row>
    <row r="23" spans="1:21" x14ac:dyDescent="0.3">
      <c r="A23" s="4">
        <v>22</v>
      </c>
      <c r="B23" s="5">
        <v>42705</v>
      </c>
      <c r="C23" s="2">
        <v>23787</v>
      </c>
      <c r="D23" s="14">
        <f t="shared" si="0"/>
        <v>23140.032421748245</v>
      </c>
      <c r="E23" s="14">
        <f t="shared" si="1"/>
        <v>277.02127473600581</v>
      </c>
      <c r="F23" s="17">
        <f t="shared" si="2"/>
        <v>22978.290527185305</v>
      </c>
      <c r="S23" s="10">
        <f t="shared" si="3"/>
        <v>808.70947281469489</v>
      </c>
      <c r="T23" s="10">
        <f t="shared" si="4"/>
        <v>808.70947281469489</v>
      </c>
      <c r="U23" s="10">
        <f t="shared" si="5"/>
        <v>654011.01142022177</v>
      </c>
    </row>
    <row r="24" spans="1:21" x14ac:dyDescent="0.3">
      <c r="A24" s="4">
        <v>23</v>
      </c>
      <c r="B24" s="5">
        <v>42795</v>
      </c>
      <c r="C24" s="2">
        <v>24006</v>
      </c>
      <c r="D24" s="14">
        <f t="shared" si="0"/>
        <v>23534.8429571874</v>
      </c>
      <c r="E24" s="14">
        <f t="shared" si="1"/>
        <v>335.91590508758065</v>
      </c>
      <c r="F24" s="17">
        <f t="shared" si="2"/>
        <v>23417.05369648425</v>
      </c>
      <c r="S24" s="10">
        <f t="shared" si="3"/>
        <v>588.94630351574961</v>
      </c>
      <c r="T24" s="10">
        <f t="shared" si="4"/>
        <v>588.94630351574961</v>
      </c>
      <c r="U24" s="10">
        <f t="shared" si="5"/>
        <v>346857.74842486548</v>
      </c>
    </row>
    <row r="25" spans="1:21" x14ac:dyDescent="0.3">
      <c r="A25" s="4">
        <v>24</v>
      </c>
      <c r="B25" s="5">
        <v>42887</v>
      </c>
      <c r="C25" s="2">
        <v>24169</v>
      </c>
      <c r="D25" s="14">
        <f t="shared" si="0"/>
        <v>23930.407089819986</v>
      </c>
      <c r="E25" s="14">
        <f t="shared" si="1"/>
        <v>365.74001886008324</v>
      </c>
      <c r="F25" s="17">
        <f t="shared" si="2"/>
        <v>23870.758862274983</v>
      </c>
      <c r="S25" s="10">
        <f t="shared" si="3"/>
        <v>298.24113772501732</v>
      </c>
      <c r="T25" s="10">
        <f t="shared" si="4"/>
        <v>298.24113772501732</v>
      </c>
      <c r="U25" s="10">
        <f t="shared" si="5"/>
        <v>88947.776231512747</v>
      </c>
    </row>
    <row r="26" spans="1:21" x14ac:dyDescent="0.3">
      <c r="A26" s="4">
        <v>25</v>
      </c>
      <c r="B26" s="5">
        <v>42979</v>
      </c>
      <c r="C26" s="2">
        <v>24709</v>
      </c>
      <c r="D26" s="14">
        <f t="shared" si="0"/>
        <v>24378.717686944055</v>
      </c>
      <c r="E26" s="14">
        <f t="shared" si="1"/>
        <v>407.02530799207625</v>
      </c>
      <c r="F26" s="17">
        <f t="shared" si="2"/>
        <v>24296.14710868007</v>
      </c>
      <c r="S26" s="10">
        <f t="shared" si="3"/>
        <v>412.85289131992977</v>
      </c>
      <c r="T26" s="10">
        <f t="shared" si="4"/>
        <v>412.85289131992977</v>
      </c>
      <c r="U26" s="10">
        <f t="shared" si="5"/>
        <v>170447.50987122575</v>
      </c>
    </row>
    <row r="27" spans="1:21" x14ac:dyDescent="0.3">
      <c r="A27" s="4">
        <v>26</v>
      </c>
      <c r="B27" s="5">
        <v>43070</v>
      </c>
      <c r="C27" s="2">
        <v>25427</v>
      </c>
      <c r="D27" s="14">
        <f t="shared" si="0"/>
        <v>24913.99439594891</v>
      </c>
      <c r="E27" s="14">
        <f t="shared" si="1"/>
        <v>471.15100849846544</v>
      </c>
      <c r="F27" s="17">
        <f t="shared" si="2"/>
        <v>24785.742994936132</v>
      </c>
      <c r="S27" s="10">
        <f t="shared" si="3"/>
        <v>641.25700506386784</v>
      </c>
      <c r="T27" s="10">
        <f t="shared" si="4"/>
        <v>641.25700506386784</v>
      </c>
      <c r="U27" s="10">
        <f t="shared" si="5"/>
        <v>411210.54654348141</v>
      </c>
    </row>
    <row r="28" spans="1:21" x14ac:dyDescent="0.3">
      <c r="A28" s="4">
        <v>27</v>
      </c>
      <c r="B28" s="5">
        <v>43160</v>
      </c>
      <c r="C28" s="2">
        <v>26074</v>
      </c>
      <c r="D28" s="14">
        <f t="shared" si="0"/>
        <v>25522.9163235579</v>
      </c>
      <c r="E28" s="14">
        <f t="shared" si="1"/>
        <v>540.03646805372762</v>
      </c>
      <c r="F28" s="17">
        <f t="shared" si="2"/>
        <v>25385.145404447376</v>
      </c>
      <c r="S28" s="10">
        <f t="shared" si="3"/>
        <v>688.85459555262423</v>
      </c>
      <c r="T28" s="10">
        <f t="shared" si="4"/>
        <v>688.85459555262423</v>
      </c>
      <c r="U28" s="10">
        <f t="shared" si="5"/>
        <v>474520.65381396952</v>
      </c>
    </row>
    <row r="29" spans="1:21" x14ac:dyDescent="0.3">
      <c r="A29" s="4">
        <v>28</v>
      </c>
      <c r="B29" s="5">
        <v>43252</v>
      </c>
      <c r="C29" s="2">
        <v>26386</v>
      </c>
      <c r="D29" s="14">
        <f t="shared" si="0"/>
        <v>26127.562233289304</v>
      </c>
      <c r="E29" s="14">
        <f t="shared" si="1"/>
        <v>572.3411888925657</v>
      </c>
      <c r="F29" s="17">
        <f t="shared" si="2"/>
        <v>26062.952791611628</v>
      </c>
      <c r="S29" s="10">
        <f t="shared" si="3"/>
        <v>323.04720838837238</v>
      </c>
      <c r="T29" s="10">
        <f t="shared" si="4"/>
        <v>323.04720838837238</v>
      </c>
      <c r="U29" s="10">
        <f t="shared" si="5"/>
        <v>104359.49884752049</v>
      </c>
    </row>
    <row r="30" spans="1:21" x14ac:dyDescent="0.3">
      <c r="A30" s="4">
        <v>29</v>
      </c>
      <c r="B30" s="5">
        <v>43344</v>
      </c>
      <c r="C30" s="2">
        <v>26438</v>
      </c>
      <c r="D30" s="14">
        <f t="shared" si="0"/>
        <v>26647.522737745494</v>
      </c>
      <c r="E30" s="14">
        <f t="shared" si="1"/>
        <v>546.15084667437804</v>
      </c>
      <c r="F30" s="17">
        <f t="shared" si="2"/>
        <v>26699.903422181869</v>
      </c>
      <c r="S30" s="10">
        <f t="shared" si="3"/>
        <v>-261.90342218186925</v>
      </c>
      <c r="T30" s="10">
        <f t="shared" si="4"/>
        <v>261.90342218186925</v>
      </c>
      <c r="U30" s="10">
        <f t="shared" si="5"/>
        <v>68593.402550574436</v>
      </c>
    </row>
    <row r="31" spans="1:21" x14ac:dyDescent="0.3">
      <c r="A31" s="4">
        <v>30</v>
      </c>
      <c r="B31" s="5">
        <v>43435</v>
      </c>
      <c r="C31" s="2">
        <v>26505</v>
      </c>
      <c r="D31" s="14">
        <f t="shared" si="0"/>
        <v>27055.938867535897</v>
      </c>
      <c r="E31" s="14">
        <f t="shared" si="1"/>
        <v>477.28348823239048</v>
      </c>
      <c r="F31" s="17">
        <f t="shared" si="2"/>
        <v>27193.67358441987</v>
      </c>
      <c r="S31" s="10">
        <f t="shared" si="3"/>
        <v>-688.67358441987017</v>
      </c>
      <c r="T31" s="10">
        <f t="shared" si="4"/>
        <v>688.67358441987017</v>
      </c>
      <c r="U31" s="10">
        <f t="shared" si="5"/>
        <v>474271.30587771203</v>
      </c>
    </row>
    <row r="32" spans="1:21" x14ac:dyDescent="0.3">
      <c r="A32" s="4">
        <v>31</v>
      </c>
      <c r="B32" s="5">
        <v>43525</v>
      </c>
      <c r="C32" s="2">
        <v>26780</v>
      </c>
      <c r="D32" s="14">
        <f t="shared" si="0"/>
        <v>27382.577884614631</v>
      </c>
      <c r="E32" s="14">
        <f t="shared" si="1"/>
        <v>401.96125265556248</v>
      </c>
      <c r="F32" s="17">
        <f t="shared" si="2"/>
        <v>27533.222355768288</v>
      </c>
      <c r="S32" s="10">
        <f t="shared" si="3"/>
        <v>-753.22235576828825</v>
      </c>
      <c r="T32" s="10">
        <f t="shared" si="4"/>
        <v>753.22235576828825</v>
      </c>
      <c r="U32" s="10">
        <f t="shared" si="5"/>
        <v>567343.91722912982</v>
      </c>
    </row>
    <row r="33" spans="1:21" x14ac:dyDescent="0.3">
      <c r="A33" s="4">
        <v>32</v>
      </c>
      <c r="B33" s="5">
        <v>43617</v>
      </c>
      <c r="C33" s="2">
        <v>27222</v>
      </c>
      <c r="D33" s="14">
        <f t="shared" si="0"/>
        <v>27672.031309816157</v>
      </c>
      <c r="E33" s="14">
        <f t="shared" si="1"/>
        <v>345.707338928544</v>
      </c>
      <c r="F33" s="17">
        <f t="shared" si="2"/>
        <v>27784.539137270192</v>
      </c>
      <c r="S33" s="10">
        <f t="shared" si="3"/>
        <v>-562.53913727019244</v>
      </c>
      <c r="T33" s="10">
        <f t="shared" si="4"/>
        <v>562.53913727019244</v>
      </c>
      <c r="U33" s="10">
        <f t="shared" si="5"/>
        <v>316450.28096069244</v>
      </c>
    </row>
    <row r="34" spans="1:21" x14ac:dyDescent="0.3">
      <c r="A34" s="4">
        <v>33</v>
      </c>
      <c r="B34" s="5">
        <v>43709</v>
      </c>
      <c r="C34" s="2">
        <v>27793</v>
      </c>
      <c r="D34" s="14">
        <f t="shared" si="0"/>
        <v>27972.790918995765</v>
      </c>
      <c r="E34" s="14">
        <f t="shared" si="1"/>
        <v>323.23347405407583</v>
      </c>
      <c r="F34" s="17">
        <f t="shared" si="2"/>
        <v>28017.7386487447</v>
      </c>
      <c r="S34" s="10">
        <f t="shared" si="3"/>
        <v>-224.73864874470019</v>
      </c>
      <c r="T34" s="10">
        <f t="shared" si="4"/>
        <v>224.73864874470019</v>
      </c>
      <c r="U34" s="10">
        <f t="shared" si="5"/>
        <v>50507.460239593733</v>
      </c>
    </row>
    <row r="35" spans="1:21" x14ac:dyDescent="0.3">
      <c r="A35" s="4">
        <v>34</v>
      </c>
      <c r="B35" s="5">
        <v>43800</v>
      </c>
      <c r="C35" s="2">
        <v>28432</v>
      </c>
      <c r="D35" s="14">
        <f t="shared" si="0"/>
        <v>28323.219514439876</v>
      </c>
      <c r="E35" s="14">
        <f t="shared" si="1"/>
        <v>336.83103474909348</v>
      </c>
      <c r="F35" s="17">
        <f t="shared" si="2"/>
        <v>28296.02439304984</v>
      </c>
      <c r="S35" s="10">
        <f t="shared" si="3"/>
        <v>135.97560695016</v>
      </c>
      <c r="T35" s="10">
        <f t="shared" si="4"/>
        <v>135.97560695016</v>
      </c>
      <c r="U35" s="10">
        <f t="shared" si="5"/>
        <v>18489.3656854644</v>
      </c>
    </row>
    <row r="36" spans="1:21" x14ac:dyDescent="0.3">
      <c r="A36" s="4">
        <v>35</v>
      </c>
      <c r="B36" s="5">
        <v>43891</v>
      </c>
      <c r="C36" s="2">
        <v>29278</v>
      </c>
      <c r="D36" s="14">
        <f t="shared" si="0"/>
        <v>28783.640439351177</v>
      </c>
      <c r="E36" s="14">
        <f t="shared" si="1"/>
        <v>398.62597983019725</v>
      </c>
      <c r="F36" s="17">
        <f t="shared" si="2"/>
        <v>28660.050549188971</v>
      </c>
      <c r="S36" s="10">
        <f t="shared" si="3"/>
        <v>617.94945081102924</v>
      </c>
      <c r="T36" s="10">
        <f t="shared" si="4"/>
        <v>617.94945081102924</v>
      </c>
      <c r="U36" s="10">
        <f t="shared" si="5"/>
        <v>381861.52375765267</v>
      </c>
    </row>
    <row r="37" spans="1:21" x14ac:dyDescent="0.3">
      <c r="A37" s="4">
        <v>36</v>
      </c>
      <c r="B37" s="5">
        <v>43983</v>
      </c>
      <c r="C37" s="2">
        <v>30261</v>
      </c>
      <c r="D37" s="14">
        <f t="shared" si="0"/>
        <v>29398.013135345103</v>
      </c>
      <c r="E37" s="14">
        <f t="shared" si="1"/>
        <v>506.499337912062</v>
      </c>
      <c r="F37" s="17">
        <f t="shared" si="2"/>
        <v>29182.266419181375</v>
      </c>
      <c r="S37" s="10">
        <f t="shared" si="3"/>
        <v>1078.7335808186253</v>
      </c>
      <c r="T37" s="10">
        <f t="shared" si="4"/>
        <v>1078.7335808186253</v>
      </c>
      <c r="U37" s="10">
        <f t="shared" si="5"/>
        <v>1163666.1383857736</v>
      </c>
    </row>
    <row r="38" spans="1:21" x14ac:dyDescent="0.3">
      <c r="A38" s="4">
        <v>37</v>
      </c>
      <c r="B38" s="5">
        <v>44075</v>
      </c>
      <c r="C38" s="2">
        <v>31208</v>
      </c>
      <c r="D38" s="14">
        <f t="shared" si="0"/>
        <v>30165.20997860573</v>
      </c>
      <c r="E38" s="14">
        <f t="shared" si="1"/>
        <v>636.84809058634414</v>
      </c>
      <c r="F38" s="17">
        <f t="shared" si="2"/>
        <v>29904.512473257164</v>
      </c>
      <c r="S38" s="10">
        <f>C38-F38</f>
        <v>1303.4875267428361</v>
      </c>
      <c r="T38" s="10">
        <f t="shared" si="4"/>
        <v>1303.4875267428361</v>
      </c>
      <c r="U38" s="10">
        <f t="shared" si="5"/>
        <v>1699079.7323741557</v>
      </c>
    </row>
    <row r="39" spans="1:21" x14ac:dyDescent="0.3">
      <c r="A39" s="4">
        <v>38</v>
      </c>
      <c r="B39" s="9" t="s">
        <v>8</v>
      </c>
      <c r="F39" s="17">
        <f>D38+E38</f>
        <v>30802.058069192073</v>
      </c>
      <c r="S39" s="10"/>
      <c r="T39" s="3">
        <f>AVERAGE(T3:T38)</f>
        <v>448.00879830658425</v>
      </c>
      <c r="U39" s="3">
        <f>AVERAGE(U3:U38)</f>
        <v>292089.93246557208</v>
      </c>
    </row>
    <row r="40" spans="1:21" x14ac:dyDescent="0.3">
      <c r="A40" s="4">
        <v>39</v>
      </c>
      <c r="B40" s="9" t="s">
        <v>17</v>
      </c>
      <c r="F40" s="17">
        <f>D38+(E38*2)</f>
        <v>31438.906159778417</v>
      </c>
      <c r="S40" s="1"/>
      <c r="T40" s="1" t="s">
        <v>5</v>
      </c>
      <c r="U40" s="1" t="s">
        <v>6</v>
      </c>
    </row>
    <row r="41" spans="1:21" x14ac:dyDescent="0.3">
      <c r="B41" s="1" t="s">
        <v>10</v>
      </c>
    </row>
    <row r="42" spans="1:21" x14ac:dyDescent="0.3">
      <c r="B42" s="4" t="s">
        <v>9</v>
      </c>
    </row>
    <row r="43" spans="1:21" customFormat="1" x14ac:dyDescent="0.3">
      <c r="B43" s="4"/>
      <c r="C43" s="2"/>
      <c r="D43" s="15"/>
      <c r="E43" s="15"/>
      <c r="F43" s="6"/>
      <c r="G43" s="2"/>
      <c r="H43" s="2"/>
      <c r="I43" s="2"/>
      <c r="J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C1D1-6161-4140-8668-BFA9E38767FD}">
  <dimension ref="C36"/>
  <sheetViews>
    <sheetView tabSelected="1" workbookViewId="0">
      <selection activeCell="C36" sqref="C36"/>
    </sheetView>
  </sheetViews>
  <sheetFormatPr defaultRowHeight="14.4" x14ac:dyDescent="0.3"/>
  <sheetData>
    <row r="36" spans="3:3" x14ac:dyDescent="0.3">
      <c r="C36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97D216-16C2-4082-9C60-AED7E33ED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6E057A-D0D3-486F-80DF-F915105113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B97ED01-2C09-478A-8FC0-222BC4AC53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Legion</cp:lastModifiedBy>
  <dcterms:created xsi:type="dcterms:W3CDTF">2021-01-13T05:39:12Z</dcterms:created>
  <dcterms:modified xsi:type="dcterms:W3CDTF">2021-06-26T08:25:16Z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