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C04DDD19-7A26-4D62-A307-06DB088B8663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Sheet 1" sheetId="1" r:id="rId1"/>
    <sheet name="Sheet 2" sheetId="5" r:id="rId2"/>
  </sheets>
  <definedNames>
    <definedName name="solver_adj" localSheetId="0" hidden="1">'Sheet 1'!$J$1:$J$3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 1'!$J$1</definedName>
    <definedName name="solver_lhs2" localSheetId="0" hidden="1">'Sheet 1'!$J$1</definedName>
    <definedName name="solver_lhs3" localSheetId="0" hidden="1">'Sheet 1'!$J$2</definedName>
    <definedName name="solver_lhs4" localSheetId="0" hidden="1">'Sheet 1'!$J$2</definedName>
    <definedName name="solver_lhs5" localSheetId="0" hidden="1">'Sheet 1'!$J$3</definedName>
    <definedName name="solver_lhs6" localSheetId="0" hidden="1">'Sheet 1'!$J$3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'Sheet 1'!$Z$51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14" i="1" l="1"/>
  <c r="E14" i="1"/>
  <c r="D15" i="1" l="1"/>
  <c r="D13" i="1"/>
  <c r="E15" i="1" l="1"/>
  <c r="F15" i="1"/>
  <c r="F13" i="1"/>
  <c r="F3" i="1"/>
  <c r="F4" i="1"/>
  <c r="F5" i="1"/>
  <c r="F6" i="1"/>
  <c r="F7" i="1"/>
  <c r="F8" i="1"/>
  <c r="F9" i="1"/>
  <c r="F10" i="1"/>
  <c r="F11" i="1"/>
  <c r="F12" i="1"/>
  <c r="F2" i="1"/>
  <c r="V16" i="1"/>
  <c r="V4" i="1"/>
  <c r="V5" i="1"/>
  <c r="V6" i="1"/>
  <c r="V7" i="1"/>
  <c r="V8" i="1"/>
  <c r="V9" i="1"/>
  <c r="V10" i="1"/>
  <c r="V11" i="1"/>
  <c r="V12" i="1"/>
  <c r="V13" i="1"/>
  <c r="V14" i="1"/>
  <c r="V3" i="1"/>
  <c r="U4" i="1"/>
  <c r="U5" i="1"/>
  <c r="U6" i="1"/>
  <c r="U7" i="1"/>
  <c r="U8" i="1"/>
  <c r="U9" i="1"/>
  <c r="U10" i="1"/>
  <c r="U11" i="1"/>
  <c r="U12" i="1"/>
  <c r="U13" i="1"/>
  <c r="U14" i="1"/>
  <c r="U3" i="1"/>
  <c r="D16" i="1" l="1"/>
  <c r="F16" i="1" s="1"/>
  <c r="X14" i="1"/>
  <c r="Y14" i="1" s="1"/>
  <c r="Z14" i="1" s="1"/>
  <c r="X15" i="1"/>
  <c r="Y15" i="1" s="1"/>
  <c r="Z15" i="1" s="1"/>
  <c r="E16" i="1" l="1"/>
  <c r="D17" i="1" s="1"/>
  <c r="E17" i="1" s="1"/>
  <c r="D18" i="1" s="1"/>
  <c r="X16" i="1"/>
  <c r="Y16" i="1" s="1"/>
  <c r="F17" i="1" l="1"/>
  <c r="E18" i="1"/>
  <c r="D19" i="1" s="1"/>
  <c r="F18" i="1"/>
  <c r="Z16" i="1"/>
  <c r="E19" i="1" l="1"/>
  <c r="D20" i="1" s="1"/>
  <c r="F19" i="1"/>
  <c r="X17" i="1"/>
  <c r="Y17" i="1" s="1"/>
  <c r="F20" i="1" l="1"/>
  <c r="E20" i="1"/>
  <c r="D21" i="1" s="1"/>
  <c r="Z17" i="1"/>
  <c r="E21" i="1" l="1"/>
  <c r="D22" i="1" s="1"/>
  <c r="F21" i="1"/>
  <c r="X18" i="1"/>
  <c r="Y18" i="1" s="1"/>
  <c r="E22" i="1" l="1"/>
  <c r="D23" i="1" s="1"/>
  <c r="F22" i="1"/>
  <c r="X19" i="1"/>
  <c r="Y19" i="1" s="1"/>
  <c r="Z19" i="1" s="1"/>
  <c r="Z18" i="1"/>
  <c r="F23" i="1" l="1"/>
  <c r="E23" i="1"/>
  <c r="D24" i="1" s="1"/>
  <c r="X20" i="1"/>
  <c r="Y20" i="1" s="1"/>
  <c r="Z20" i="1" s="1"/>
  <c r="F24" i="1" l="1"/>
  <c r="E24" i="1"/>
  <c r="D25" i="1" s="1"/>
  <c r="X21" i="1"/>
  <c r="Y21" i="1" s="1"/>
  <c r="Z21" i="1" s="1"/>
  <c r="F25" i="1" l="1"/>
  <c r="E25" i="1"/>
  <c r="D26" i="1" s="1"/>
  <c r="X22" i="1"/>
  <c r="Y22" i="1" s="1"/>
  <c r="F26" i="1" l="1"/>
  <c r="E26" i="1"/>
  <c r="Z22" i="1"/>
  <c r="X23" i="1"/>
  <c r="Y23" i="1" s="1"/>
  <c r="D27" i="1" l="1"/>
  <c r="F27" i="1" s="1"/>
  <c r="Z23" i="1"/>
  <c r="X24" i="1"/>
  <c r="Y24" i="1" s="1"/>
  <c r="Z24" i="1" s="1"/>
  <c r="E27" i="1" l="1"/>
  <c r="X25" i="1"/>
  <c r="Y25" i="1" s="1"/>
  <c r="X26" i="1"/>
  <c r="Y26" i="1" s="1"/>
  <c r="D28" i="1" l="1"/>
  <c r="F28" i="1" s="1"/>
  <c r="Z25" i="1"/>
  <c r="Z26" i="1"/>
  <c r="E28" i="1" l="1"/>
  <c r="D29" i="1" s="1"/>
  <c r="F29" i="1" s="1"/>
  <c r="X28" i="1"/>
  <c r="Y28" i="1" s="1"/>
  <c r="E29" i="1" l="1"/>
  <c r="X27" i="1"/>
  <c r="Y27" i="1" s="1"/>
  <c r="Z27" i="1" s="1"/>
  <c r="Z28" i="1"/>
  <c r="D30" i="1" l="1"/>
  <c r="E30" i="1" s="1"/>
  <c r="D31" i="1" s="1"/>
  <c r="F31" i="1" s="1"/>
  <c r="X29" i="1"/>
  <c r="Y29" i="1" s="1"/>
  <c r="Z29" i="1" s="1"/>
  <c r="E31" i="1" l="1"/>
  <c r="F30" i="1"/>
  <c r="X30" i="1"/>
  <c r="Y30" i="1" s="1"/>
  <c r="D32" i="1" l="1"/>
  <c r="F32" i="1" s="1"/>
  <c r="X31" i="1"/>
  <c r="Y31" i="1" s="1"/>
  <c r="Z31" i="1" s="1"/>
  <c r="Z30" i="1"/>
  <c r="X32" i="1"/>
  <c r="Y32" i="1" s="1"/>
  <c r="E32" i="1" l="1"/>
  <c r="D33" i="1" s="1"/>
  <c r="F33" i="1" s="1"/>
  <c r="Z32" i="1"/>
  <c r="E33" i="1" l="1"/>
  <c r="X33" i="1"/>
  <c r="Y33" i="1" s="1"/>
  <c r="D34" i="1" l="1"/>
  <c r="E34" i="1" s="1"/>
  <c r="D35" i="1" s="1"/>
  <c r="Z33" i="1"/>
  <c r="X34" i="1"/>
  <c r="Y34" i="1" s="1"/>
  <c r="F35" i="1" l="1"/>
  <c r="E35" i="1"/>
  <c r="F34" i="1"/>
  <c r="X35" i="1"/>
  <c r="Y35" i="1" s="1"/>
  <c r="Z35" i="1" s="1"/>
  <c r="Z34" i="1"/>
  <c r="D36" i="1" l="1"/>
  <c r="X36" i="1"/>
  <c r="Y36" i="1" s="1"/>
  <c r="Z36" i="1" s="1"/>
  <c r="F36" i="1" l="1"/>
  <c r="E36" i="1"/>
  <c r="X37" i="1" s="1"/>
  <c r="Y37" i="1" s="1"/>
  <c r="Z37" i="1" s="1"/>
  <c r="D37" i="1" l="1"/>
  <c r="E37" i="1" s="1"/>
  <c r="F37" i="1" l="1"/>
  <c r="X38" i="1"/>
  <c r="Y38" i="1" s="1"/>
  <c r="Z38" i="1" s="1"/>
  <c r="D38" i="1"/>
  <c r="F38" i="1" l="1"/>
  <c r="E38" i="1"/>
  <c r="X39" i="1" l="1"/>
  <c r="Y39" i="1" s="1"/>
  <c r="Z39" i="1" s="1"/>
  <c r="D39" i="1"/>
  <c r="E39" i="1" l="1"/>
  <c r="X40" i="1" s="1"/>
  <c r="Y40" i="1" s="1"/>
  <c r="Z40" i="1" s="1"/>
  <c r="F39" i="1"/>
  <c r="D40" i="1" l="1"/>
  <c r="F40" i="1" l="1"/>
  <c r="E40" i="1"/>
  <c r="X41" i="1" s="1"/>
  <c r="Y41" i="1" s="1"/>
  <c r="Z41" i="1" s="1"/>
  <c r="D41" i="1" l="1"/>
  <c r="F41" i="1" s="1"/>
  <c r="E41" i="1" l="1"/>
  <c r="X42" i="1" l="1"/>
  <c r="Y42" i="1" s="1"/>
  <c r="Z42" i="1" s="1"/>
  <c r="D42" i="1"/>
  <c r="E42" i="1" l="1"/>
  <c r="F42" i="1"/>
  <c r="X43" i="1" l="1"/>
  <c r="Y43" i="1" s="1"/>
  <c r="Z43" i="1" s="1"/>
  <c r="D43" i="1"/>
  <c r="E43" i="1" l="1"/>
  <c r="X44" i="1" s="1"/>
  <c r="Y44" i="1" s="1"/>
  <c r="Z44" i="1" s="1"/>
  <c r="F43" i="1"/>
  <c r="D44" i="1" l="1"/>
  <c r="F44" i="1" s="1"/>
  <c r="E44" i="1" l="1"/>
  <c r="X45" i="1" s="1"/>
  <c r="Y45" i="1" s="1"/>
  <c r="Z45" i="1" s="1"/>
  <c r="D45" i="1" l="1"/>
  <c r="F45" i="1" s="1"/>
  <c r="E45" i="1" l="1"/>
  <c r="D46" i="1" s="1"/>
  <c r="E46" i="1" s="1"/>
  <c r="X47" i="1" s="1"/>
  <c r="Y47" i="1" s="1"/>
  <c r="Z47" i="1" s="1"/>
  <c r="F46" i="1" l="1"/>
  <c r="X46" i="1"/>
  <c r="Y46" i="1" s="1"/>
  <c r="Z46" i="1" s="1"/>
  <c r="D47" i="1"/>
  <c r="E47" i="1" l="1"/>
  <c r="X48" i="1" s="1"/>
  <c r="Y48" i="1" s="1"/>
  <c r="Z48" i="1" s="1"/>
  <c r="F47" i="1"/>
  <c r="D48" i="1" l="1"/>
  <c r="E48" i="1" l="1"/>
  <c r="D49" i="1" s="1"/>
  <c r="F48" i="1"/>
  <c r="E49" i="1" l="1"/>
  <c r="G59" i="1" s="1"/>
  <c r="F49" i="1"/>
  <c r="X49" i="1"/>
  <c r="Y49" i="1" s="1"/>
  <c r="G61" i="1" l="1"/>
  <c r="G54" i="1"/>
  <c r="G60" i="1"/>
  <c r="G51" i="1"/>
  <c r="G53" i="1"/>
  <c r="G58" i="1"/>
  <c r="G57" i="1"/>
  <c r="Z49" i="1"/>
  <c r="Z51" i="1" s="1"/>
  <c r="Y51" i="1"/>
  <c r="G56" i="1"/>
  <c r="G55" i="1"/>
  <c r="G50" i="1"/>
  <c r="G52" i="1"/>
</calcChain>
</file>

<file path=xl/sharedStrings.xml><?xml version="1.0" encoding="utf-8"?>
<sst xmlns="http://schemas.openxmlformats.org/spreadsheetml/2006/main" count="38" uniqueCount="38">
  <si>
    <t>MAE</t>
  </si>
  <si>
    <t>MSE</t>
  </si>
  <si>
    <t>year 1</t>
  </si>
  <si>
    <t>year 2</t>
  </si>
  <si>
    <t>y2-y1</t>
  </si>
  <si>
    <t>(y2-y1)/12</t>
  </si>
  <si>
    <t>initial trend calculation</t>
  </si>
  <si>
    <t>initial trend</t>
  </si>
  <si>
    <t>Date</t>
  </si>
  <si>
    <t>Time</t>
  </si>
  <si>
    <t>t</t>
  </si>
  <si>
    <t>Error</t>
  </si>
  <si>
    <t>Abs Err</t>
  </si>
  <si>
    <t>Sq Err</t>
  </si>
  <si>
    <t>Level (L)</t>
  </si>
  <si>
    <t>Trend (T)</t>
  </si>
  <si>
    <t>Seasonal (S)</t>
  </si>
  <si>
    <t>Forecast (F)</t>
  </si>
  <si>
    <t>Alpha</t>
  </si>
  <si>
    <t>Beta</t>
  </si>
  <si>
    <t>Gamma</t>
  </si>
  <si>
    <t>Sales ($)</t>
  </si>
  <si>
    <t>s=12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</si>
  <si>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</si>
  <si>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</si>
  <si>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</si>
  <si>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</si>
  <si>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</si>
  <si>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</si>
  <si>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</si>
  <si>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</si>
  <si>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</si>
  <si>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</si>
  <si>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</si>
  <si>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</si>
  <si>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p=1</t>
  </si>
  <si>
    <t>t+1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</si>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</sst>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164" fontId="4" fillId="4" borderId="0" xfId="0" applyNumberFormat="1" applyFont="1" applyFill="1"/>
    <xf numFmtId="2" fontId="4" fillId="4" borderId="0" xfId="0" applyNumberFormat="1" applyFont="1" applyFill="1"/>
    <xf numFmtId="2" fontId="4" fillId="0" borderId="0" xfId="0" applyNumberFormat="1" applyFont="1"/>
    <xf numFmtId="0" fontId="4" fillId="4" borderId="0" xfId="0" applyFont="1" applyFill="1"/>
    <xf numFmtId="0" fontId="2" fillId="7" borderId="0" xfId="0" applyFont="1" applyFill="1"/>
    <xf numFmtId="0" fontId="2" fillId="6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0" fontId="5" fillId="7" borderId="0" xfId="0" applyFont="1" applyFill="1"/>
    <xf numFmtId="0" fontId="1" fillId="5" borderId="0" xfId="0" applyFont="1" applyFill="1"/>
    <xf numFmtId="0" fontId="0" fillId="0" borderId="0" xfId="0" applyFont="1"/>
    <xf numFmtId="0" fontId="1" fillId="4" borderId="0" xfId="0" applyFont="1" applyFill="1"/>
    <xf numFmtId="17" fontId="3" fillId="5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2" fillId="7" borderId="3" xfId="0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86608618367147E-2"/>
          <c:y val="2.3300972169265466E-2"/>
          <c:w val="0.93866588898609915"/>
          <c:h val="0.892501957315020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1-4174-ABF7-DF209B9A8CF3}"/>
            </c:ext>
          </c:extLst>
        </c:ser>
        <c:ser>
          <c:idx val="1"/>
          <c:order val="1"/>
          <c:tx>
            <c:strRef>
              <c:f>'Sheet 1'!$G$1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1'!$G$2:$G$61</c:f>
              <c:numCache>
                <c:formatCode>General</c:formatCode>
                <c:ptCount val="60"/>
                <c:pt idx="47">
                  <c:v>3514.9</c:v>
                </c:pt>
                <c:pt idx="48" formatCode="0.00">
                  <c:v>3412.6163675930238</c:v>
                </c:pt>
                <c:pt idx="49" formatCode="0.00">
                  <c:v>3862.7778391748639</c:v>
                </c:pt>
                <c:pt idx="50" formatCode="0.00">
                  <c:v>3617.0036228136491</c:v>
                </c:pt>
                <c:pt idx="51" formatCode="0.00">
                  <c:v>3265.6106992920213</c:v>
                </c:pt>
                <c:pt idx="52" formatCode="0.00">
                  <c:v>3580.3248564377341</c:v>
                </c:pt>
                <c:pt idx="53" formatCode="0.00">
                  <c:v>3426.327097821033</c:v>
                </c:pt>
                <c:pt idx="54" formatCode="0.00">
                  <c:v>3454.454023366261</c:v>
                </c:pt>
                <c:pt idx="55" formatCode="0.00">
                  <c:v>3340.9680737922017</c:v>
                </c:pt>
                <c:pt idx="56" formatCode="0.00">
                  <c:v>3555.207636997794</c:v>
                </c:pt>
                <c:pt idx="57" formatCode="0.00">
                  <c:v>3460.2812463007626</c:v>
                </c:pt>
                <c:pt idx="58" formatCode="0.00">
                  <c:v>3496.5421574839174</c:v>
                </c:pt>
                <c:pt idx="59" formatCode="0.00">
                  <c:v>3672.8126704725851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1-4174-ABF7-DF209B9A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68033376"/>
        <c:axId val="1768069568"/>
      </c:lineChart>
      <c:dateAx>
        <c:axId val="1768033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9568"/>
        <c:crosses val="autoZero"/>
        <c:auto val="1"/>
        <c:lblOffset val="100"/>
        <c:baseTimeUnit val="months"/>
        <c:majorUnit val="1"/>
        <c:majorTimeUnit val="months"/>
      </c:dateAx>
      <c:valAx>
        <c:axId val="1768069568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33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227541</xdr:colOff>
      <xdr:row>16</xdr:row>
      <xdr:rowOff>42334</xdr:rowOff>
    </xdr:from>
    <xdr:to>
      <xdr:col>22</xdr:col>
      <xdr:colOff>402166</xdr:colOff>
      <xdr:row>48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17AADF-8D3D-41A3-BCA3-3C78B4BC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</xdr:colOff>
      <xdr:row>0</xdr:row>
      <xdr:rowOff>0</xdr:rowOff>
    </xdr:from>
    <xdr:to>
      <xdr:col>16</xdr:col>
      <xdr:colOff>497418</xdr:colOff>
      <xdr:row>10</xdr:row>
      <xdr:rowOff>180184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72962D-104D-4F9F-BF2B-0B886E500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8751" y="0"/>
          <a:ext cx="3810000" cy="2032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1</xdr:rowOff>
    </xdr:from>
    <xdr:to>
      <xdr:col>15</xdr:col>
      <xdr:colOff>31750</xdr:colOff>
      <xdr:row>14</xdr:row>
      <xdr:rowOff>69926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53812C-1D57-4DF9-985B-EB955849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8750" y="2222501"/>
          <a:ext cx="2465917" cy="440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18057</xdr:colOff>
      <xdr:row>22</xdr:row>
      <xdr:rowOff>151898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3BFA0-0775-435B-BFD2-9BAE9AA7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942857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532800</xdr:colOff>
      <xdr:row>37</xdr:row>
      <xdr:rowOff>120543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B2E15A-36B5-4F70-8AB1-05D001DB2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76950"/>
          <a:ext cx="480000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topLeftCell="D20" zoomScale="120" zoomScaleNormal="120" workbookViewId="0">
      <selection activeCell="G49" sqref="G49"/>
    </sheetView>
  </sheetViews>
  <sheetFormatPr defaultRowHeight="14.4" x14ac:dyDescent="0.3"/>
  <cols>
    <col min="2" max="2" width="8.77734375" style="21"/>
    <col min="3" max="3" width="8.77734375" style="1"/>
    <col min="4" max="4" width="13.21875" style="5" customWidth="1"/>
    <col min="5" max="5" width="12.21875" style="5" customWidth="1"/>
    <col min="6" max="6" width="14.21875" style="5" customWidth="1"/>
    <col min="7" max="7" width="12.44140625" style="6" customWidth="1"/>
    <col min="8" max="8" width="8.21875" customWidth="1"/>
    <col min="9" max="9" width="7.44140625" customWidth="1"/>
    <col min="16" max="16" width="12.5546875" customWidth="1"/>
    <col min="21" max="21" width="10.5546875" bestFit="1" customWidth="1"/>
    <col min="24" max="24" width="7.33203125" bestFit="1" customWidth="1"/>
    <col min="25" max="26" width="11.77734375" bestFit="1" customWidth="1"/>
  </cols>
  <sheetData>
    <row r="1" spans="1:26" x14ac:dyDescent="0.3">
      <c r="A1" s="2" t="s">
        <v>9</v>
      </c>
      <c r="B1" s="2" t="s">
        <v>8</v>
      </c>
      <c r="C1" s="2" t="s">
        <v>21</v>
      </c>
      <c r="D1" s="3" t="s">
        <v>14</v>
      </c>
      <c r="E1" s="3" t="s">
        <v>15</v>
      </c>
      <c r="F1" s="3" t="s">
        <v>16</v>
      </c>
      <c r="G1" s="14" t="s">
        <v>17</v>
      </c>
      <c r="I1" s="19" t="s">
        <v>18</v>
      </c>
      <c r="J1" s="13">
        <v>0.18468694617766679</v>
      </c>
      <c r="T1" s="22" t="s">
        <v>6</v>
      </c>
      <c r="U1" s="22"/>
      <c r="X1" s="3" t="s">
        <v>11</v>
      </c>
      <c r="Y1" s="3" t="s">
        <v>12</v>
      </c>
      <c r="Z1" s="3" t="s">
        <v>13</v>
      </c>
    </row>
    <row r="2" spans="1:26" x14ac:dyDescent="0.3">
      <c r="A2">
        <v>1</v>
      </c>
      <c r="B2" s="23">
        <v>42675</v>
      </c>
      <c r="C2" s="1">
        <v>2837.3</v>
      </c>
      <c r="D2" s="7"/>
      <c r="E2" s="7"/>
      <c r="F2" s="9">
        <f>C2/$D$13</f>
        <v>0.98879576225409049</v>
      </c>
      <c r="G2" s="15"/>
      <c r="I2" s="19" t="s">
        <v>19</v>
      </c>
      <c r="J2" s="13">
        <v>1.603806242505279E-2</v>
      </c>
      <c r="S2" s="20" t="s">
        <v>2</v>
      </c>
      <c r="T2" s="20" t="s">
        <v>3</v>
      </c>
      <c r="U2" s="20" t="s">
        <v>4</v>
      </c>
      <c r="V2" s="20" t="s">
        <v>5</v>
      </c>
      <c r="X2" s="7"/>
      <c r="Y2" s="7"/>
      <c r="Z2" s="7"/>
    </row>
    <row r="3" spans="1:26" x14ac:dyDescent="0.3">
      <c r="A3">
        <v>2</v>
      </c>
      <c r="B3" s="23">
        <v>42705</v>
      </c>
      <c r="C3" s="1">
        <v>3189.9</v>
      </c>
      <c r="D3" s="7"/>
      <c r="E3" s="7"/>
      <c r="F3" s="9">
        <f t="shared" ref="F3:F12" si="0">C3/$D$13</f>
        <v>1.1116764536757915</v>
      </c>
      <c r="G3" s="15"/>
      <c r="I3" s="19" t="s">
        <v>20</v>
      </c>
      <c r="J3" s="19">
        <v>0.93869976598502336</v>
      </c>
      <c r="R3" t="s">
        <v>23</v>
      </c>
      <c r="S3" s="1">
        <v>2837.3</v>
      </c>
      <c r="T3" s="1">
        <v>3006</v>
      </c>
      <c r="U3" s="7">
        <f>T3-S3</f>
        <v>168.69999999999982</v>
      </c>
      <c r="V3" s="7">
        <f>U3/12</f>
        <v>14.058333333333318</v>
      </c>
      <c r="X3" s="7"/>
      <c r="Y3" s="7"/>
      <c r="Z3" s="7"/>
    </row>
    <row r="4" spans="1:26" x14ac:dyDescent="0.3">
      <c r="A4">
        <v>3</v>
      </c>
      <c r="B4" s="23">
        <v>42736</v>
      </c>
      <c r="C4" s="1">
        <v>2768.8</v>
      </c>
      <c r="D4" s="7"/>
      <c r="E4" s="7"/>
      <c r="F4" s="9">
        <f t="shared" si="0"/>
        <v>0.96492359162905783</v>
      </c>
      <c r="G4" s="15"/>
      <c r="H4" s="7"/>
      <c r="I4" s="7"/>
      <c r="R4" t="s">
        <v>24</v>
      </c>
      <c r="S4" s="1">
        <v>3189.9</v>
      </c>
      <c r="T4" s="1">
        <v>3238.5</v>
      </c>
      <c r="U4" s="7">
        <f t="shared" ref="U4:U14" si="1">T4-S4</f>
        <v>48.599999999999909</v>
      </c>
      <c r="V4" s="7">
        <f t="shared" ref="V4:V14" si="2">U4/12</f>
        <v>4.0499999999999927</v>
      </c>
      <c r="X4" s="7"/>
      <c r="Y4" s="7"/>
      <c r="Z4" s="7"/>
    </row>
    <row r="5" spans="1:26" x14ac:dyDescent="0.3">
      <c r="A5">
        <v>4</v>
      </c>
      <c r="B5" s="23">
        <v>42767</v>
      </c>
      <c r="C5" s="1">
        <v>2761.1</v>
      </c>
      <c r="D5" s="7"/>
      <c r="E5" s="7"/>
      <c r="F5" s="9">
        <f t="shared" si="0"/>
        <v>0.96224015055149925</v>
      </c>
      <c r="G5" s="15"/>
      <c r="H5" s="7"/>
      <c r="I5" s="7"/>
      <c r="R5" t="s">
        <v>25</v>
      </c>
      <c r="S5" s="1">
        <v>2768.8</v>
      </c>
      <c r="T5" s="1">
        <v>3074.1</v>
      </c>
      <c r="U5" s="7">
        <f t="shared" si="1"/>
        <v>305.29999999999973</v>
      </c>
      <c r="V5" s="7">
        <f t="shared" si="2"/>
        <v>25.441666666666645</v>
      </c>
      <c r="X5" s="7"/>
      <c r="Y5" s="7"/>
      <c r="Z5" s="7"/>
    </row>
    <row r="6" spans="1:26" x14ac:dyDescent="0.3">
      <c r="A6">
        <v>5</v>
      </c>
      <c r="B6" s="23">
        <v>42795</v>
      </c>
      <c r="C6" s="1">
        <v>2872.3</v>
      </c>
      <c r="D6" s="7"/>
      <c r="E6" s="7"/>
      <c r="F6" s="9">
        <f t="shared" si="0"/>
        <v>1.0009932216975379</v>
      </c>
      <c r="G6" s="15"/>
      <c r="H6" s="7"/>
      <c r="I6" s="7"/>
      <c r="R6" t="s">
        <v>26</v>
      </c>
      <c r="S6" s="1">
        <v>2761.1</v>
      </c>
      <c r="T6" s="1">
        <v>2793.3</v>
      </c>
      <c r="U6" s="7">
        <f t="shared" si="1"/>
        <v>32.200000000000273</v>
      </c>
      <c r="V6" s="7">
        <f t="shared" si="2"/>
        <v>2.6833333333333562</v>
      </c>
      <c r="X6" s="7"/>
      <c r="Y6" s="7"/>
      <c r="Z6" s="7"/>
    </row>
    <row r="7" spans="1:26" x14ac:dyDescent="0.3">
      <c r="A7">
        <v>6</v>
      </c>
      <c r="B7" s="23">
        <v>42826</v>
      </c>
      <c r="C7" s="1">
        <v>2752.5</v>
      </c>
      <c r="D7" s="7"/>
      <c r="E7" s="7"/>
      <c r="F7" s="9">
        <f t="shared" si="0"/>
        <v>0.95924306051682373</v>
      </c>
      <c r="G7" s="15"/>
      <c r="H7" s="7"/>
      <c r="I7" s="7"/>
      <c r="R7" t="s">
        <v>27</v>
      </c>
      <c r="S7" s="1">
        <v>2872.3</v>
      </c>
      <c r="T7" s="1">
        <v>3058</v>
      </c>
      <c r="U7" s="7">
        <f t="shared" si="1"/>
        <v>185.69999999999982</v>
      </c>
      <c r="V7" s="7">
        <f t="shared" si="2"/>
        <v>15.474999999999985</v>
      </c>
      <c r="X7" s="7"/>
      <c r="Y7" s="7"/>
      <c r="Z7" s="7"/>
    </row>
    <row r="8" spans="1:26" x14ac:dyDescent="0.3">
      <c r="A8">
        <v>7</v>
      </c>
      <c r="B8" s="23">
        <v>42856</v>
      </c>
      <c r="C8" s="1">
        <v>2912.4</v>
      </c>
      <c r="D8" s="7"/>
      <c r="E8" s="7"/>
      <c r="F8" s="9">
        <f t="shared" si="0"/>
        <v>1.014968025231316</v>
      </c>
      <c r="G8" s="15"/>
      <c r="H8" s="7"/>
      <c r="I8" s="7"/>
      <c r="R8" t="s">
        <v>28</v>
      </c>
      <c r="S8" s="1">
        <v>2752.5</v>
      </c>
      <c r="T8" s="1">
        <v>2865.6</v>
      </c>
      <c r="U8" s="7">
        <f t="shared" si="1"/>
        <v>113.09999999999991</v>
      </c>
      <c r="V8" s="7">
        <f t="shared" si="2"/>
        <v>9.4249999999999918</v>
      </c>
      <c r="X8" s="7"/>
      <c r="Y8" s="7"/>
      <c r="Z8" s="7"/>
    </row>
    <row r="9" spans="1:26" x14ac:dyDescent="0.3">
      <c r="A9">
        <v>8</v>
      </c>
      <c r="B9" s="23">
        <v>42887</v>
      </c>
      <c r="C9" s="1">
        <v>2740.6</v>
      </c>
      <c r="D9" s="7"/>
      <c r="E9" s="7"/>
      <c r="F9" s="9">
        <f t="shared" si="0"/>
        <v>0.95509592430605161</v>
      </c>
      <c r="G9" s="15"/>
      <c r="H9" s="7"/>
      <c r="I9" s="7"/>
      <c r="R9" t="s">
        <v>29</v>
      </c>
      <c r="S9" s="1">
        <v>2912.4</v>
      </c>
      <c r="T9" s="1">
        <v>3048.9</v>
      </c>
      <c r="U9" s="7">
        <f t="shared" si="1"/>
        <v>136.5</v>
      </c>
      <c r="V9" s="7">
        <f t="shared" si="2"/>
        <v>11.375</v>
      </c>
      <c r="X9" s="7"/>
      <c r="Y9" s="7"/>
      <c r="Z9" s="7"/>
    </row>
    <row r="10" spans="1:26" x14ac:dyDescent="0.3">
      <c r="A10">
        <v>9</v>
      </c>
      <c r="B10" s="23">
        <v>42917</v>
      </c>
      <c r="C10" s="1">
        <v>2832.7</v>
      </c>
      <c r="D10" s="7"/>
      <c r="E10" s="7"/>
      <c r="F10" s="9">
        <f t="shared" si="0"/>
        <v>0.98719266758438018</v>
      </c>
      <c r="G10" s="15"/>
      <c r="H10" s="7"/>
      <c r="I10" s="7"/>
      <c r="R10" t="s">
        <v>30</v>
      </c>
      <c r="S10" s="1">
        <v>2740.6</v>
      </c>
      <c r="T10" s="1">
        <v>2813</v>
      </c>
      <c r="U10" s="7">
        <f t="shared" si="1"/>
        <v>72.400000000000091</v>
      </c>
      <c r="V10" s="7">
        <f t="shared" si="2"/>
        <v>6.0333333333333412</v>
      </c>
      <c r="X10" s="7"/>
      <c r="Y10" s="7"/>
      <c r="Z10" s="7"/>
    </row>
    <row r="11" spans="1:26" x14ac:dyDescent="0.3">
      <c r="A11">
        <v>10</v>
      </c>
      <c r="B11" s="23">
        <v>42948</v>
      </c>
      <c r="C11" s="1">
        <v>2960.5</v>
      </c>
      <c r="D11" s="7"/>
      <c r="E11" s="7"/>
      <c r="F11" s="9">
        <f t="shared" si="0"/>
        <v>1.031730819495025</v>
      </c>
      <c r="G11" s="15"/>
      <c r="H11" s="7"/>
      <c r="I11" s="7"/>
      <c r="R11" t="s">
        <v>31</v>
      </c>
      <c r="S11" s="1">
        <v>2832.7</v>
      </c>
      <c r="T11" s="1">
        <v>2980.9</v>
      </c>
      <c r="U11" s="7">
        <f t="shared" si="1"/>
        <v>148.20000000000027</v>
      </c>
      <c r="V11" s="7">
        <f t="shared" si="2"/>
        <v>12.350000000000023</v>
      </c>
      <c r="X11" s="7"/>
      <c r="Y11" s="7"/>
      <c r="Z11" s="7"/>
    </row>
    <row r="12" spans="1:26" x14ac:dyDescent="0.3">
      <c r="A12">
        <v>11</v>
      </c>
      <c r="B12" s="23">
        <v>42979</v>
      </c>
      <c r="C12" s="1">
        <v>2787</v>
      </c>
      <c r="D12" s="7"/>
      <c r="E12" s="7"/>
      <c r="F12" s="9">
        <f t="shared" si="0"/>
        <v>0.97126627053965031</v>
      </c>
      <c r="G12" s="15"/>
      <c r="H12" s="7"/>
      <c r="I12" s="7"/>
      <c r="R12" t="s">
        <v>32</v>
      </c>
      <c r="S12" s="1">
        <v>2960.5</v>
      </c>
      <c r="T12" s="1">
        <v>2994.2</v>
      </c>
      <c r="U12" s="7">
        <f t="shared" si="1"/>
        <v>33.699999999999818</v>
      </c>
      <c r="V12" s="7">
        <f t="shared" si="2"/>
        <v>2.808333333333318</v>
      </c>
      <c r="X12" s="7"/>
      <c r="Y12" s="7"/>
      <c r="Z12" s="7"/>
    </row>
    <row r="13" spans="1:26" x14ac:dyDescent="0.3">
      <c r="A13">
        <v>12</v>
      </c>
      <c r="B13" s="23">
        <v>43009</v>
      </c>
      <c r="C13" s="1">
        <v>3018.3</v>
      </c>
      <c r="D13" s="10">
        <f>AVERAGE(C2:C13)</f>
        <v>2869.4500000000003</v>
      </c>
      <c r="E13" s="10">
        <v>10.6</v>
      </c>
      <c r="F13" s="9">
        <f>C13/$D$13</f>
        <v>1.0518740525187753</v>
      </c>
      <c r="G13" s="15"/>
      <c r="H13" s="7" t="s">
        <v>37</v>
      </c>
      <c r="I13" s="7"/>
      <c r="J13" t="s">
        <v>35</v>
      </c>
      <c r="R13" t="s">
        <v>33</v>
      </c>
      <c r="S13" s="1">
        <v>2787</v>
      </c>
      <c r="T13" s="1">
        <v>2922.5</v>
      </c>
      <c r="U13" s="7">
        <f t="shared" si="1"/>
        <v>135.5</v>
      </c>
      <c r="V13" s="7">
        <f t="shared" si="2"/>
        <v>11.291666666666666</v>
      </c>
      <c r="X13" s="7"/>
      <c r="Y13" s="7"/>
      <c r="Z13" s="7"/>
    </row>
    <row r="14" spans="1:26" x14ac:dyDescent="0.3">
      <c r="A14">
        <v>13</v>
      </c>
      <c r="B14" s="23">
        <v>43040</v>
      </c>
      <c r="C14" s="1">
        <v>3006</v>
      </c>
      <c r="D14" s="18">
        <f>$J$1*(C14/F2)+(1-$J$1)*(D13+E13)</f>
        <v>2909.6020487006172</v>
      </c>
      <c r="E14" s="18">
        <f>$J$2*(D14-D13)+(1-$J$2)*E13</f>
        <v>11.073957601848694</v>
      </c>
      <c r="F14" s="17">
        <f>$J$3*(C14/D14)+(1-$J$3)*F2</f>
        <v>1.0304132156202663</v>
      </c>
      <c r="G14" s="16"/>
      <c r="H14" s="7" t="s">
        <v>36</v>
      </c>
      <c r="I14" s="7"/>
      <c r="R14" t="s">
        <v>34</v>
      </c>
      <c r="S14" s="1">
        <v>3018.3</v>
      </c>
      <c r="T14" s="1">
        <v>3165.8</v>
      </c>
      <c r="U14" s="7">
        <f t="shared" si="1"/>
        <v>147.5</v>
      </c>
      <c r="V14" s="7">
        <f t="shared" si="2"/>
        <v>12.291666666666666</v>
      </c>
      <c r="X14" s="11">
        <f t="shared" ref="X14:X49" si="3">C14-G14</f>
        <v>3006</v>
      </c>
      <c r="Y14" s="11">
        <f>ABS(X14)</f>
        <v>3006</v>
      </c>
      <c r="Z14" s="11">
        <f>Y14^2</f>
        <v>9036036</v>
      </c>
    </row>
    <row r="15" spans="1:26" x14ac:dyDescent="0.3">
      <c r="A15">
        <v>14</v>
      </c>
      <c r="B15" s="23">
        <v>43070</v>
      </c>
      <c r="C15" s="1">
        <v>3238.5</v>
      </c>
      <c r="D15" s="18">
        <f t="shared" ref="D15:D49" si="4">$J$1*(C15/F3)+(1-$J$1)*(D14+E14)</f>
        <v>2919.2893304908166</v>
      </c>
      <c r="E15" s="18">
        <f t="shared" ref="E15:E49" si="5">$J$2*(D15-D14)+(1-$J$2)*E14</f>
        <v>11.051718008618153</v>
      </c>
      <c r="F15" s="17">
        <f t="shared" ref="F15:G49" si="6">$J$3*(C15/D15)+(1-$J$3)*F3</f>
        <v>1.1094882330254012</v>
      </c>
      <c r="G15" s="16"/>
      <c r="H15" s="7"/>
      <c r="I15" s="7"/>
      <c r="X15" s="11">
        <f t="shared" si="3"/>
        <v>3238.5</v>
      </c>
      <c r="Y15" s="11">
        <f t="shared" ref="Y15:Y49" si="7">ABS(X15)</f>
        <v>3238.5</v>
      </c>
      <c r="Z15" s="11">
        <f t="shared" ref="Z15:Z49" si="8">Y15^2</f>
        <v>10487882.25</v>
      </c>
    </row>
    <row r="16" spans="1:26" x14ac:dyDescent="0.3">
      <c r="A16">
        <v>15</v>
      </c>
      <c r="B16" s="23">
        <v>43101</v>
      </c>
      <c r="C16" s="1">
        <v>3074.1</v>
      </c>
      <c r="D16" s="18">
        <f t="shared" si="4"/>
        <v>2977.529867283532</v>
      </c>
      <c r="E16" s="18">
        <f t="shared" si="5"/>
        <v>11.808535230042006</v>
      </c>
      <c r="F16" s="17">
        <f t="shared" si="6"/>
        <v>1.0282946280014518</v>
      </c>
      <c r="G16" s="16"/>
      <c r="H16" s="7"/>
      <c r="I16" s="7"/>
      <c r="U16" s="1" t="s">
        <v>7</v>
      </c>
      <c r="V16" s="12">
        <f>AVERAGE(V3:V14)</f>
        <v>10.606944444444444</v>
      </c>
      <c r="X16" s="11">
        <f t="shared" si="3"/>
        <v>3074.1</v>
      </c>
      <c r="Y16" s="11">
        <f t="shared" si="7"/>
        <v>3074.1</v>
      </c>
      <c r="Z16" s="11">
        <f t="shared" si="8"/>
        <v>9450090.8099999987</v>
      </c>
    </row>
    <row r="17" spans="1:26" x14ac:dyDescent="0.3">
      <c r="A17">
        <v>16</v>
      </c>
      <c r="B17" s="23">
        <v>43132</v>
      </c>
      <c r="C17" s="1">
        <v>2793.3</v>
      </c>
      <c r="D17" s="18">
        <f t="shared" si="4"/>
        <v>2973.376865920231</v>
      </c>
      <c r="E17" s="18">
        <f t="shared" si="5"/>
        <v>11.552543109758206</v>
      </c>
      <c r="F17" s="17">
        <f t="shared" si="6"/>
        <v>0.94083476181605641</v>
      </c>
      <c r="G17" s="16"/>
      <c r="H17" s="7"/>
      <c r="I17" s="7"/>
      <c r="X17" s="11">
        <f t="shared" si="3"/>
        <v>2793.3</v>
      </c>
      <c r="Y17" s="11">
        <f t="shared" si="7"/>
        <v>2793.3</v>
      </c>
      <c r="Z17" s="11">
        <f t="shared" si="8"/>
        <v>7802524.8900000006</v>
      </c>
    </row>
    <row r="18" spans="1:26" x14ac:dyDescent="0.3">
      <c r="A18">
        <v>17</v>
      </c>
      <c r="B18" s="23">
        <v>43160</v>
      </c>
      <c r="C18" s="1">
        <v>3058</v>
      </c>
      <c r="D18" s="18">
        <f t="shared" si="4"/>
        <v>2997.8642054396969</v>
      </c>
      <c r="E18" s="18">
        <f t="shared" si="5"/>
        <v>11.759992182032446</v>
      </c>
      <c r="F18" s="17">
        <f t="shared" si="6"/>
        <v>1.0188907757424517</v>
      </c>
      <c r="G18" s="16"/>
      <c r="H18" s="7"/>
      <c r="I18" s="7"/>
      <c r="X18" s="11">
        <f t="shared" si="3"/>
        <v>3058</v>
      </c>
      <c r="Y18" s="11">
        <f t="shared" si="7"/>
        <v>3058</v>
      </c>
      <c r="Z18" s="11">
        <f t="shared" si="8"/>
        <v>9351364</v>
      </c>
    </row>
    <row r="19" spans="1:26" x14ac:dyDescent="0.3">
      <c r="A19">
        <v>18</v>
      </c>
      <c r="B19" s="23">
        <v>43191</v>
      </c>
      <c r="C19" s="1">
        <v>2865.6</v>
      </c>
      <c r="D19" s="18">
        <f t="shared" si="4"/>
        <v>3005.5114535721909</v>
      </c>
      <c r="E19" s="18">
        <f t="shared" si="5"/>
        <v>11.694031736227686</v>
      </c>
      <c r="F19" s="17">
        <f t="shared" si="6"/>
        <v>0.95380358700137391</v>
      </c>
      <c r="G19" s="16"/>
      <c r="H19" s="7"/>
      <c r="I19" s="7"/>
      <c r="X19" s="11">
        <f t="shared" si="3"/>
        <v>2865.6</v>
      </c>
      <c r="Y19" s="11">
        <f t="shared" si="7"/>
        <v>2865.6</v>
      </c>
      <c r="Z19" s="11">
        <f t="shared" si="8"/>
        <v>8211663.3599999994</v>
      </c>
    </row>
    <row r="20" spans="1:26" x14ac:dyDescent="0.3">
      <c r="A20">
        <v>19</v>
      </c>
      <c r="B20" s="23">
        <v>43221</v>
      </c>
      <c r="C20" s="1">
        <v>3048.9</v>
      </c>
      <c r="D20" s="18">
        <f t="shared" si="4"/>
        <v>3014.7549684012902</v>
      </c>
      <c r="E20" s="18">
        <f t="shared" si="5"/>
        <v>11.654730193097512</v>
      </c>
      <c r="F20" s="17">
        <f t="shared" si="6"/>
        <v>1.0115492311013896</v>
      </c>
      <c r="G20" s="16"/>
      <c r="H20" s="7"/>
      <c r="I20" s="7"/>
      <c r="X20" s="11">
        <f t="shared" si="3"/>
        <v>3048.9</v>
      </c>
      <c r="Y20" s="11">
        <f t="shared" si="7"/>
        <v>3048.9</v>
      </c>
      <c r="Z20" s="11">
        <f t="shared" si="8"/>
        <v>9295791.2100000009</v>
      </c>
    </row>
    <row r="21" spans="1:26" x14ac:dyDescent="0.3">
      <c r="A21">
        <v>20</v>
      </c>
      <c r="B21" s="23">
        <v>43252</v>
      </c>
      <c r="C21" s="1">
        <v>2813</v>
      </c>
      <c r="D21" s="18">
        <f t="shared" si="4"/>
        <v>3011.421282773139</v>
      </c>
      <c r="E21" s="18">
        <f t="shared" si="5"/>
        <v>11.414345044503676</v>
      </c>
      <c r="F21" s="17">
        <f t="shared" si="6"/>
        <v>0.93539683655924311</v>
      </c>
      <c r="G21" s="16"/>
      <c r="H21" s="7"/>
      <c r="I21" s="7"/>
      <c r="X21" s="11">
        <f t="shared" si="3"/>
        <v>2813</v>
      </c>
      <c r="Y21" s="11">
        <f t="shared" si="7"/>
        <v>2813</v>
      </c>
      <c r="Z21" s="11">
        <f t="shared" si="8"/>
        <v>7912969</v>
      </c>
    </row>
    <row r="22" spans="1:26" x14ac:dyDescent="0.3">
      <c r="A22">
        <v>21</v>
      </c>
      <c r="B22" s="23">
        <v>43282</v>
      </c>
      <c r="C22" s="1">
        <v>2980.9</v>
      </c>
      <c r="D22" s="18">
        <f t="shared" si="4"/>
        <v>3022.2330022782444</v>
      </c>
      <c r="E22" s="18">
        <f t="shared" si="5"/>
        <v>11.404680098483876</v>
      </c>
      <c r="F22" s="17">
        <f t="shared" si="6"/>
        <v>0.98637695640265588</v>
      </c>
      <c r="G22" s="16"/>
      <c r="H22" s="7"/>
      <c r="I22" s="7"/>
      <c r="X22" s="11">
        <f t="shared" si="3"/>
        <v>2980.9</v>
      </c>
      <c r="Y22" s="11">
        <f t="shared" si="7"/>
        <v>2980.9</v>
      </c>
      <c r="Z22" s="11">
        <f t="shared" si="8"/>
        <v>8885764.8100000005</v>
      </c>
    </row>
    <row r="23" spans="1:26" x14ac:dyDescent="0.3">
      <c r="A23">
        <v>22</v>
      </c>
      <c r="B23" s="23">
        <v>43313</v>
      </c>
      <c r="C23" s="1">
        <v>2994.2</v>
      </c>
      <c r="D23" s="18">
        <f t="shared" si="4"/>
        <v>3009.3468935930318</v>
      </c>
      <c r="E23" s="18">
        <f t="shared" si="5"/>
        <v>11.015102911617181</v>
      </c>
      <c r="F23" s="17">
        <f t="shared" si="6"/>
        <v>0.99722036538811487</v>
      </c>
      <c r="G23" s="16"/>
      <c r="H23" s="7"/>
      <c r="I23" s="7"/>
      <c r="X23" s="11">
        <f t="shared" si="3"/>
        <v>2994.2</v>
      </c>
      <c r="Y23" s="11">
        <f t="shared" si="7"/>
        <v>2994.2</v>
      </c>
      <c r="Z23" s="11">
        <f t="shared" si="8"/>
        <v>8965233.6399999987</v>
      </c>
    </row>
    <row r="24" spans="1:26" x14ac:dyDescent="0.3">
      <c r="A24">
        <v>23</v>
      </c>
      <c r="B24" s="23">
        <v>43344</v>
      </c>
      <c r="C24" s="1">
        <v>2922.5</v>
      </c>
      <c r="D24" s="18">
        <f t="shared" si="4"/>
        <v>3018.2559384787701</v>
      </c>
      <c r="E24" s="18">
        <f t="shared" si="5"/>
        <v>10.981325821527351</v>
      </c>
      <c r="F24" s="17">
        <f t="shared" si="6"/>
        <v>0.96845781546479537</v>
      </c>
      <c r="G24" s="16"/>
      <c r="H24" s="7"/>
      <c r="I24" s="7"/>
      <c r="X24" s="11">
        <f t="shared" si="3"/>
        <v>2922.5</v>
      </c>
      <c r="Y24" s="11">
        <f t="shared" si="7"/>
        <v>2922.5</v>
      </c>
      <c r="Z24" s="11">
        <f t="shared" si="8"/>
        <v>8541006.25</v>
      </c>
    </row>
    <row r="25" spans="1:26" x14ac:dyDescent="0.3">
      <c r="A25">
        <v>24</v>
      </c>
      <c r="B25" s="23">
        <v>43374</v>
      </c>
      <c r="C25" s="1">
        <v>3165.8</v>
      </c>
      <c r="D25" s="18">
        <f t="shared" si="4"/>
        <v>3025.6245381751937</v>
      </c>
      <c r="E25" s="18">
        <f t="shared" si="5"/>
        <v>10.923384694408318</v>
      </c>
      <c r="F25" s="17">
        <f t="shared" si="6"/>
        <v>1.0466693171472321</v>
      </c>
      <c r="G25" s="16"/>
      <c r="H25" s="7"/>
      <c r="I25" s="7"/>
      <c r="X25" s="11">
        <f t="shared" si="3"/>
        <v>3165.8</v>
      </c>
      <c r="Y25" s="11">
        <f t="shared" si="7"/>
        <v>3165.8</v>
      </c>
      <c r="Z25" s="11">
        <f t="shared" si="8"/>
        <v>10022289.640000001</v>
      </c>
    </row>
    <row r="26" spans="1:26" x14ac:dyDescent="0.3">
      <c r="A26">
        <v>25</v>
      </c>
      <c r="B26" s="23">
        <v>43405</v>
      </c>
      <c r="C26" s="1">
        <v>3075.7</v>
      </c>
      <c r="D26" s="18">
        <f t="shared" si="4"/>
        <v>3027.0127374309441</v>
      </c>
      <c r="E26" s="18">
        <f t="shared" si="5"/>
        <v>10.770458795108667</v>
      </c>
      <c r="F26" s="17">
        <f t="shared" si="6"/>
        <v>1.0169626291628411</v>
      </c>
      <c r="G26" s="16"/>
      <c r="H26" s="7"/>
      <c r="I26" s="7"/>
      <c r="X26" s="11">
        <f t="shared" si="3"/>
        <v>3075.7</v>
      </c>
      <c r="Y26" s="11">
        <f t="shared" si="7"/>
        <v>3075.7</v>
      </c>
      <c r="Z26" s="11">
        <f t="shared" si="8"/>
        <v>9459930.4899999984</v>
      </c>
    </row>
    <row r="27" spans="1:26" x14ac:dyDescent="0.3">
      <c r="A27">
        <v>26</v>
      </c>
      <c r="B27" s="23">
        <v>43435</v>
      </c>
      <c r="C27" s="1">
        <v>3413.6</v>
      </c>
      <c r="D27" s="18">
        <f t="shared" si="4"/>
        <v>3044.9768730694232</v>
      </c>
      <c r="E27" s="18">
        <f t="shared" si="5"/>
        <v>10.885831433388299</v>
      </c>
      <c r="F27" s="17">
        <f t="shared" si="6"/>
        <v>1.1203501012997341</v>
      </c>
      <c r="G27" s="16"/>
      <c r="H27" s="7"/>
      <c r="I27" s="7"/>
      <c r="X27" s="11">
        <f t="shared" si="3"/>
        <v>3413.6</v>
      </c>
      <c r="Y27" s="11">
        <f t="shared" si="7"/>
        <v>3413.6</v>
      </c>
      <c r="Z27" s="11">
        <f t="shared" si="8"/>
        <v>11652664.959999999</v>
      </c>
    </row>
    <row r="28" spans="1:26" x14ac:dyDescent="0.3">
      <c r="A28">
        <v>27</v>
      </c>
      <c r="B28" s="23">
        <v>43466</v>
      </c>
      <c r="C28" s="1">
        <v>3222.6</v>
      </c>
      <c r="D28" s="18">
        <f t="shared" si="4"/>
        <v>3070.2801072048715</v>
      </c>
      <c r="E28" s="18">
        <f t="shared" si="5"/>
        <v>11.117058637931063</v>
      </c>
      <c r="F28" s="17">
        <f t="shared" si="6"/>
        <v>1.0483043706260655</v>
      </c>
      <c r="G28" s="16"/>
      <c r="H28" s="7"/>
      <c r="I28" s="7"/>
      <c r="X28" s="11">
        <f t="shared" si="3"/>
        <v>3222.6</v>
      </c>
      <c r="Y28" s="11">
        <f t="shared" si="7"/>
        <v>3222.6</v>
      </c>
      <c r="Z28" s="11">
        <f t="shared" si="8"/>
        <v>10385150.76</v>
      </c>
    </row>
    <row r="29" spans="1:26" x14ac:dyDescent="0.3">
      <c r="A29">
        <v>28</v>
      </c>
      <c r="B29" s="23">
        <v>43497</v>
      </c>
      <c r="C29" s="1">
        <v>2884.3</v>
      </c>
      <c r="D29" s="18">
        <f t="shared" si="4"/>
        <v>3078.4947417184553</v>
      </c>
      <c r="E29" s="18">
        <f t="shared" si="5"/>
        <v>11.070509378640804</v>
      </c>
      <c r="F29" s="17">
        <f t="shared" si="6"/>
        <v>0.93715897158309036</v>
      </c>
      <c r="G29" s="16"/>
      <c r="H29" s="7"/>
      <c r="I29" s="7"/>
      <c r="X29" s="11">
        <f t="shared" si="3"/>
        <v>2884.3</v>
      </c>
      <c r="Y29" s="11">
        <f t="shared" si="7"/>
        <v>2884.3</v>
      </c>
      <c r="Z29" s="11">
        <f t="shared" si="8"/>
        <v>8319186.4900000012</v>
      </c>
    </row>
    <row r="30" spans="1:26" x14ac:dyDescent="0.3">
      <c r="A30">
        <v>29</v>
      </c>
      <c r="B30" s="23">
        <v>43525</v>
      </c>
      <c r="C30" s="1">
        <v>3077.1</v>
      </c>
      <c r="D30" s="18">
        <f t="shared" si="4"/>
        <v>3076.7264945756551</v>
      </c>
      <c r="E30" s="18">
        <f t="shared" si="5"/>
        <v>10.864600600089879</v>
      </c>
      <c r="F30" s="17">
        <f t="shared" si="6"/>
        <v>1.0012719643269488</v>
      </c>
      <c r="G30" s="16"/>
      <c r="H30" s="7"/>
      <c r="I30" s="7"/>
      <c r="X30" s="11">
        <f t="shared" si="3"/>
        <v>3077.1</v>
      </c>
      <c r="Y30" s="11">
        <f t="shared" si="7"/>
        <v>3077.1</v>
      </c>
      <c r="Z30" s="11">
        <f t="shared" si="8"/>
        <v>9468544.4100000001</v>
      </c>
    </row>
    <row r="31" spans="1:26" x14ac:dyDescent="0.3">
      <c r="A31">
        <v>30</v>
      </c>
      <c r="B31" s="23">
        <v>43556</v>
      </c>
      <c r="C31" s="1">
        <v>3104.8</v>
      </c>
      <c r="D31" s="18">
        <f t="shared" si="4"/>
        <v>3118.5421211844605</v>
      </c>
      <c r="E31" s="18">
        <f t="shared" si="5"/>
        <v>11.360995087337091</v>
      </c>
      <c r="F31" s="17">
        <f t="shared" si="6"/>
        <v>0.9930316886885715</v>
      </c>
      <c r="G31" s="16"/>
      <c r="H31" s="7"/>
      <c r="I31" s="7"/>
      <c r="X31" s="11">
        <f t="shared" si="3"/>
        <v>3104.8</v>
      </c>
      <c r="Y31" s="11">
        <f t="shared" si="7"/>
        <v>3104.8</v>
      </c>
      <c r="Z31" s="11">
        <f t="shared" si="8"/>
        <v>9639783.040000001</v>
      </c>
    </row>
    <row r="32" spans="1:26" x14ac:dyDescent="0.3">
      <c r="A32">
        <v>31</v>
      </c>
      <c r="B32" s="23">
        <v>43586</v>
      </c>
      <c r="C32" s="1">
        <v>3147.5</v>
      </c>
      <c r="D32" s="18">
        <f t="shared" si="4"/>
        <v>3126.5160895391105</v>
      </c>
      <c r="E32" s="18">
        <f t="shared" si="5"/>
        <v>11.306673741162934</v>
      </c>
      <c r="F32" s="17">
        <f t="shared" si="6"/>
        <v>1.0070081434373388</v>
      </c>
      <c r="G32" s="16"/>
      <c r="H32" s="7"/>
      <c r="I32" s="7"/>
      <c r="X32" s="11">
        <f t="shared" si="3"/>
        <v>3147.5</v>
      </c>
      <c r="Y32" s="11">
        <f t="shared" si="7"/>
        <v>3147.5</v>
      </c>
      <c r="Z32" s="11">
        <f t="shared" si="8"/>
        <v>9906756.25</v>
      </c>
    </row>
    <row r="33" spans="1:26" x14ac:dyDescent="0.3">
      <c r="A33">
        <v>32</v>
      </c>
      <c r="B33" s="23">
        <v>43617</v>
      </c>
      <c r="C33" s="1">
        <v>3002.4</v>
      </c>
      <c r="D33" s="18">
        <f t="shared" si="4"/>
        <v>3151.1087601614381</v>
      </c>
      <c r="E33" s="18">
        <f t="shared" si="5"/>
        <v>11.51975538852211</v>
      </c>
      <c r="F33" s="17">
        <f t="shared" si="6"/>
        <v>0.95174020438376028</v>
      </c>
      <c r="G33" s="16"/>
      <c r="H33" s="7"/>
      <c r="I33" s="7"/>
      <c r="X33" s="11">
        <f t="shared" si="3"/>
        <v>3002.4</v>
      </c>
      <c r="Y33" s="11">
        <f t="shared" si="7"/>
        <v>3002.4</v>
      </c>
      <c r="Z33" s="11">
        <f t="shared" si="8"/>
        <v>9014405.7599999998</v>
      </c>
    </row>
    <row r="34" spans="1:26" x14ac:dyDescent="0.3">
      <c r="A34">
        <v>33</v>
      </c>
      <c r="B34" s="23">
        <v>43647</v>
      </c>
      <c r="C34" s="1">
        <v>3207.6</v>
      </c>
      <c r="D34" s="18">
        <f t="shared" si="4"/>
        <v>3179.1159385917863</v>
      </c>
      <c r="E34" s="18">
        <f t="shared" si="5"/>
        <v>11.78418170849517</v>
      </c>
      <c r="F34" s="17">
        <f t="shared" si="6"/>
        <v>1.0075754127879848</v>
      </c>
      <c r="G34" s="16"/>
      <c r="H34" s="7"/>
      <c r="I34" s="7"/>
      <c r="X34" s="11">
        <f t="shared" si="3"/>
        <v>3207.6</v>
      </c>
      <c r="Y34" s="11">
        <f t="shared" si="7"/>
        <v>3207.6</v>
      </c>
      <c r="Z34" s="11">
        <f t="shared" si="8"/>
        <v>10288697.76</v>
      </c>
    </row>
    <row r="35" spans="1:26" x14ac:dyDescent="0.3">
      <c r="A35">
        <v>34</v>
      </c>
      <c r="B35" s="23">
        <v>43678</v>
      </c>
      <c r="C35" s="1">
        <v>3160.6</v>
      </c>
      <c r="D35" s="18">
        <f t="shared" si="4"/>
        <v>3186.931138890056</v>
      </c>
      <c r="E35" s="18">
        <f t="shared" si="5"/>
        <v>11.7205269368741</v>
      </c>
      <c r="F35" s="17">
        <f t="shared" si="6"/>
        <v>0.99207386002782427</v>
      </c>
      <c r="G35" s="16"/>
      <c r="H35" s="7"/>
      <c r="I35" s="7"/>
      <c r="X35" s="11">
        <f t="shared" si="3"/>
        <v>3160.6</v>
      </c>
      <c r="Y35" s="11">
        <f t="shared" si="7"/>
        <v>3160.6</v>
      </c>
      <c r="Z35" s="11">
        <f t="shared" si="8"/>
        <v>9989392.3599999994</v>
      </c>
    </row>
    <row r="36" spans="1:26" x14ac:dyDescent="0.3">
      <c r="A36">
        <v>35</v>
      </c>
      <c r="B36" s="23">
        <v>43709</v>
      </c>
      <c r="C36" s="1">
        <v>3148.9</v>
      </c>
      <c r="D36" s="18">
        <f t="shared" si="4"/>
        <v>3208.4043232525978</v>
      </c>
      <c r="E36" s="18">
        <f t="shared" si="5"/>
        <v>11.876940665477113</v>
      </c>
      <c r="F36" s="17">
        <f t="shared" si="6"/>
        <v>0.98065696317508355</v>
      </c>
      <c r="G36" s="16"/>
      <c r="H36" s="7"/>
      <c r="I36" s="7"/>
      <c r="X36" s="11">
        <f t="shared" si="3"/>
        <v>3148.9</v>
      </c>
      <c r="Y36" s="11">
        <f t="shared" si="7"/>
        <v>3148.9</v>
      </c>
      <c r="Z36" s="11">
        <f t="shared" si="8"/>
        <v>9915571.2100000009</v>
      </c>
    </row>
    <row r="37" spans="1:26" x14ac:dyDescent="0.3">
      <c r="A37">
        <v>36</v>
      </c>
      <c r="B37" s="23">
        <v>43739</v>
      </c>
      <c r="C37" s="1">
        <v>3424.2</v>
      </c>
      <c r="D37" s="18">
        <f t="shared" si="4"/>
        <v>3229.7444594095659</v>
      </c>
      <c r="E37" s="18">
        <f t="shared" si="5"/>
        <v>12.028711985510123</v>
      </c>
      <c r="F37" s="17">
        <f t="shared" si="6"/>
        <v>1.0593778099777984</v>
      </c>
      <c r="G37" s="16"/>
      <c r="H37" s="7"/>
      <c r="I37" s="7"/>
      <c r="X37" s="11">
        <f t="shared" si="3"/>
        <v>3424.2</v>
      </c>
      <c r="Y37" s="11">
        <f t="shared" si="7"/>
        <v>3424.2</v>
      </c>
      <c r="Z37" s="11">
        <f t="shared" si="8"/>
        <v>11725145.639999999</v>
      </c>
    </row>
    <row r="38" spans="1:26" x14ac:dyDescent="0.3">
      <c r="A38">
        <v>37</v>
      </c>
      <c r="B38" s="23">
        <v>43770</v>
      </c>
      <c r="C38" s="1">
        <v>3233.3</v>
      </c>
      <c r="D38" s="18">
        <f t="shared" si="4"/>
        <v>3230.2480341057581</v>
      </c>
      <c r="E38" s="18">
        <f t="shared" si="5"/>
        <v>11.843871114206737</v>
      </c>
      <c r="F38" s="17">
        <f t="shared" si="6"/>
        <v>1.0019267046825067</v>
      </c>
      <c r="G38" s="16"/>
      <c r="H38" s="7"/>
      <c r="I38" s="7"/>
      <c r="X38" s="11">
        <f t="shared" si="3"/>
        <v>3233.3</v>
      </c>
      <c r="Y38" s="11">
        <f t="shared" si="7"/>
        <v>3233.3</v>
      </c>
      <c r="Z38" s="11">
        <f t="shared" si="8"/>
        <v>10454228.890000001</v>
      </c>
    </row>
    <row r="39" spans="1:26" x14ac:dyDescent="0.3">
      <c r="A39">
        <v>38</v>
      </c>
      <c r="B39" s="23">
        <v>43800</v>
      </c>
      <c r="C39" s="1">
        <v>3673.3</v>
      </c>
      <c r="D39" s="18">
        <f t="shared" si="4"/>
        <v>3248.8542814850857</v>
      </c>
      <c r="E39" s="18">
        <f t="shared" si="5"/>
        <v>11.952326526888442</v>
      </c>
      <c r="F39" s="17">
        <f t="shared" si="6"/>
        <v>1.130013674970856</v>
      </c>
      <c r="G39" s="16"/>
      <c r="H39" s="7"/>
      <c r="I39" s="7"/>
      <c r="X39" s="11">
        <f t="shared" si="3"/>
        <v>3673.3</v>
      </c>
      <c r="Y39" s="11">
        <f t="shared" si="7"/>
        <v>3673.3</v>
      </c>
      <c r="Z39" s="11">
        <f t="shared" si="8"/>
        <v>13493132.890000001</v>
      </c>
    </row>
    <row r="40" spans="1:26" x14ac:dyDescent="0.3">
      <c r="A40">
        <v>39</v>
      </c>
      <c r="B40" s="23">
        <v>43831</v>
      </c>
      <c r="C40" s="1">
        <v>3444</v>
      </c>
      <c r="D40" s="18">
        <f t="shared" si="4"/>
        <v>3265.3312133871673</v>
      </c>
      <c r="E40" s="18">
        <f t="shared" si="5"/>
        <v>12.024892430344519</v>
      </c>
      <c r="F40" s="17">
        <f t="shared" si="6"/>
        <v>1.0543238061777538</v>
      </c>
      <c r="G40" s="16"/>
      <c r="H40" s="7"/>
      <c r="I40" s="7"/>
      <c r="X40" s="11">
        <f t="shared" si="3"/>
        <v>3444</v>
      </c>
      <c r="Y40" s="11">
        <f t="shared" si="7"/>
        <v>3444</v>
      </c>
      <c r="Z40" s="11">
        <f t="shared" si="8"/>
        <v>11861136</v>
      </c>
    </row>
    <row r="41" spans="1:26" x14ac:dyDescent="0.3">
      <c r="A41">
        <v>40</v>
      </c>
      <c r="B41" s="23">
        <v>43862</v>
      </c>
      <c r="C41" s="1">
        <v>3120.1</v>
      </c>
      <c r="D41" s="18">
        <f t="shared" si="4"/>
        <v>3286.9527434633656</v>
      </c>
      <c r="E41" s="18">
        <f t="shared" si="5"/>
        <v>12.178803903979333</v>
      </c>
      <c r="F41" s="17">
        <f t="shared" si="6"/>
        <v>0.94849742470433818</v>
      </c>
      <c r="G41" s="16"/>
      <c r="H41" s="7"/>
      <c r="I41" s="7"/>
      <c r="X41" s="11">
        <f t="shared" si="3"/>
        <v>3120.1</v>
      </c>
      <c r="Y41" s="11">
        <f t="shared" si="7"/>
        <v>3120.1</v>
      </c>
      <c r="Z41" s="11">
        <f t="shared" si="8"/>
        <v>9735024.0099999998</v>
      </c>
    </row>
    <row r="42" spans="1:26" x14ac:dyDescent="0.3">
      <c r="A42">
        <v>41</v>
      </c>
      <c r="B42" s="23">
        <v>43891</v>
      </c>
      <c r="C42" s="1">
        <v>3455.2</v>
      </c>
      <c r="D42" s="18">
        <f t="shared" si="4"/>
        <v>3327.1447053700786</v>
      </c>
      <c r="E42" s="18">
        <f t="shared" si="5"/>
        <v>12.628080680750042</v>
      </c>
      <c r="F42" s="17">
        <f t="shared" si="6"/>
        <v>1.0362066904012048</v>
      </c>
      <c r="G42" s="16"/>
      <c r="H42" s="7"/>
      <c r="I42" s="7"/>
      <c r="X42" s="11">
        <f t="shared" si="3"/>
        <v>3455.2</v>
      </c>
      <c r="Y42" s="11">
        <f t="shared" si="7"/>
        <v>3455.2</v>
      </c>
      <c r="Z42" s="11">
        <f t="shared" si="8"/>
        <v>11938407.039999999</v>
      </c>
    </row>
    <row r="43" spans="1:26" x14ac:dyDescent="0.3">
      <c r="A43">
        <v>42</v>
      </c>
      <c r="B43" s="23">
        <v>43922</v>
      </c>
      <c r="C43" s="1">
        <v>3295.1</v>
      </c>
      <c r="D43" s="18">
        <f t="shared" si="4"/>
        <v>3335.7927123052159</v>
      </c>
      <c r="E43" s="18">
        <f t="shared" si="5"/>
        <v>12.564248009561592</v>
      </c>
      <c r="F43" s="17">
        <f t="shared" si="6"/>
        <v>0.98812181775211017</v>
      </c>
      <c r="G43" s="16"/>
      <c r="H43" s="7"/>
      <c r="I43" s="7"/>
      <c r="X43" s="11">
        <f t="shared" si="3"/>
        <v>3295.1</v>
      </c>
      <c r="Y43" s="11">
        <f t="shared" si="7"/>
        <v>3295.1</v>
      </c>
      <c r="Z43" s="11">
        <f t="shared" si="8"/>
        <v>10857684.01</v>
      </c>
    </row>
    <row r="44" spans="1:26" x14ac:dyDescent="0.3">
      <c r="A44">
        <v>43</v>
      </c>
      <c r="B44" s="23">
        <v>43952</v>
      </c>
      <c r="C44" s="1">
        <v>3309.5</v>
      </c>
      <c r="D44" s="18">
        <f t="shared" si="4"/>
        <v>3336.9268700526491</v>
      </c>
      <c r="E44" s="18">
        <f t="shared" si="5"/>
        <v>12.380931508413587</v>
      </c>
      <c r="F44" s="17">
        <f t="shared" si="6"/>
        <v>0.99271423951294391</v>
      </c>
      <c r="G44" s="16"/>
      <c r="H44" s="7"/>
      <c r="I44" s="7"/>
      <c r="X44" s="11">
        <f t="shared" si="3"/>
        <v>3309.5</v>
      </c>
      <c r="Y44" s="11">
        <f t="shared" si="7"/>
        <v>3309.5</v>
      </c>
      <c r="Z44" s="11">
        <f t="shared" si="8"/>
        <v>10952790.25</v>
      </c>
    </row>
    <row r="45" spans="1:26" x14ac:dyDescent="0.3">
      <c r="A45">
        <v>44</v>
      </c>
      <c r="B45" s="23">
        <v>43983</v>
      </c>
      <c r="C45" s="1">
        <v>3209.5</v>
      </c>
      <c r="D45" s="18">
        <f t="shared" si="4"/>
        <v>3353.5437804019966</v>
      </c>
      <c r="E45" s="18">
        <f t="shared" si="5"/>
        <v>12.448868401495689</v>
      </c>
      <c r="F45" s="17">
        <f t="shared" si="6"/>
        <v>0.95672196806822307</v>
      </c>
      <c r="G45" s="16"/>
      <c r="H45" s="7"/>
      <c r="I45" s="7"/>
      <c r="X45" s="11">
        <f t="shared" si="3"/>
        <v>3209.5</v>
      </c>
      <c r="Y45" s="11">
        <f t="shared" si="7"/>
        <v>3209.5</v>
      </c>
      <c r="Z45" s="11">
        <f t="shared" si="8"/>
        <v>10300890.25</v>
      </c>
    </row>
    <row r="46" spans="1:26" x14ac:dyDescent="0.3">
      <c r="A46">
        <v>45</v>
      </c>
      <c r="B46" s="23">
        <v>44013</v>
      </c>
      <c r="C46" s="1">
        <v>3422</v>
      </c>
      <c r="D46" s="18">
        <f t="shared" si="4"/>
        <v>3371.5848199515062</v>
      </c>
      <c r="E46" s="18">
        <f t="shared" si="5"/>
        <v>12.538555991459116</v>
      </c>
      <c r="F46" s="17">
        <f t="shared" si="6"/>
        <v>1.0145007166059572</v>
      </c>
      <c r="G46" s="16"/>
      <c r="H46" s="7"/>
      <c r="I46" s="7"/>
      <c r="X46" s="11">
        <f t="shared" si="3"/>
        <v>3422</v>
      </c>
      <c r="Y46" s="11">
        <f t="shared" si="7"/>
        <v>3422</v>
      </c>
      <c r="Z46" s="11">
        <f t="shared" si="8"/>
        <v>11710084</v>
      </c>
    </row>
    <row r="47" spans="1:26" x14ac:dyDescent="0.3">
      <c r="A47">
        <v>46</v>
      </c>
      <c r="B47" s="23">
        <v>44044</v>
      </c>
      <c r="C47" s="1">
        <v>3321.5</v>
      </c>
      <c r="D47" s="18">
        <f t="shared" si="4"/>
        <v>3377.4586952133359</v>
      </c>
      <c r="E47" s="18">
        <f t="shared" si="5"/>
        <v>12.431667425874274</v>
      </c>
      <c r="F47" s="17">
        <f t="shared" si="6"/>
        <v>0.98396148135325068</v>
      </c>
      <c r="G47" s="16"/>
      <c r="H47" s="7"/>
      <c r="I47" s="7"/>
      <c r="X47" s="11">
        <f t="shared" si="3"/>
        <v>3321.5</v>
      </c>
      <c r="Y47" s="11">
        <f t="shared" si="7"/>
        <v>3321.5</v>
      </c>
      <c r="Z47" s="11">
        <f t="shared" si="8"/>
        <v>11032362.25</v>
      </c>
    </row>
    <row r="48" spans="1:26" x14ac:dyDescent="0.3">
      <c r="A48">
        <v>47</v>
      </c>
      <c r="B48" s="23">
        <v>44075</v>
      </c>
      <c r="C48" s="1">
        <v>3369.4</v>
      </c>
      <c r="D48" s="18">
        <f t="shared" si="4"/>
        <v>3398.3803482722105</v>
      </c>
      <c r="E48" s="18">
        <f t="shared" si="5"/>
        <v>12.567830345444134</v>
      </c>
      <c r="F48" s="17">
        <f t="shared" si="6"/>
        <v>0.99080932279739309</v>
      </c>
      <c r="G48" s="16"/>
      <c r="H48" s="7"/>
      <c r="I48" s="7"/>
      <c r="X48" s="11">
        <f t="shared" si="3"/>
        <v>3369.4</v>
      </c>
      <c r="Y48" s="11">
        <f t="shared" si="7"/>
        <v>3369.4</v>
      </c>
      <c r="Z48" s="11">
        <f t="shared" si="8"/>
        <v>11352856.360000001</v>
      </c>
    </row>
    <row r="49" spans="1:26" x14ac:dyDescent="0.3">
      <c r="A49">
        <v>48</v>
      </c>
      <c r="B49" s="23">
        <v>44105</v>
      </c>
      <c r="C49" s="1">
        <v>3514.9</v>
      </c>
      <c r="D49" s="18">
        <f t="shared" si="4"/>
        <v>3393.7617148143181</v>
      </c>
      <c r="E49" s="18">
        <f t="shared" si="5"/>
        <v>12.292192766100312</v>
      </c>
      <c r="F49" s="17">
        <f t="shared" si="6"/>
        <v>1.0371461977530902</v>
      </c>
      <c r="G49" s="1">
        <v>3514.9</v>
      </c>
      <c r="H49" s="8" t="s">
        <v>10</v>
      </c>
      <c r="I49" s="7"/>
      <c r="X49" s="11">
        <f t="shared" si="3"/>
        <v>0</v>
      </c>
      <c r="Y49" s="11">
        <f t="shared" si="7"/>
        <v>0</v>
      </c>
      <c r="Z49" s="11">
        <f t="shared" si="8"/>
        <v>0</v>
      </c>
    </row>
    <row r="50" spans="1:26" ht="15" thickBot="1" x14ac:dyDescent="0.35">
      <c r="A50" s="4">
        <v>49</v>
      </c>
      <c r="B50" s="23">
        <v>44136</v>
      </c>
      <c r="C50" s="22"/>
      <c r="D50" s="18"/>
      <c r="E50" s="18"/>
      <c r="F50" s="17"/>
      <c r="G50" s="16">
        <f>(D49+E49)*F38</f>
        <v>3412.6163675930238</v>
      </c>
      <c r="H50" s="12">
        <v>1</v>
      </c>
      <c r="I50" s="12"/>
      <c r="X50" s="7"/>
      <c r="Y50" s="7"/>
      <c r="Z50" s="7"/>
    </row>
    <row r="51" spans="1:26" x14ac:dyDescent="0.3">
      <c r="A51" s="4">
        <v>50</v>
      </c>
      <c r="B51" s="23">
        <v>44166</v>
      </c>
      <c r="C51" s="22"/>
      <c r="D51" s="18"/>
      <c r="E51" s="18"/>
      <c r="F51" s="17"/>
      <c r="G51" s="16">
        <f>($D$49+($E$49*H51))*F39</f>
        <v>3862.7778391748639</v>
      </c>
      <c r="H51" s="12">
        <v>2</v>
      </c>
      <c r="I51" s="12"/>
      <c r="X51" s="7"/>
      <c r="Y51" s="24">
        <f>AVERAGE(Y14:Y49)</f>
        <v>3074.5277777777778</v>
      </c>
      <c r="Z51" s="25">
        <f>AVERAGE(Z14:Z49)</f>
        <v>9761567.803888889</v>
      </c>
    </row>
    <row r="52" spans="1:26" ht="15" thickBot="1" x14ac:dyDescent="0.35">
      <c r="A52" s="4">
        <v>51</v>
      </c>
      <c r="B52" s="23">
        <v>44197</v>
      </c>
      <c r="C52" s="22"/>
      <c r="D52" s="18"/>
      <c r="E52" s="18"/>
      <c r="F52" s="17"/>
      <c r="G52" s="16">
        <f t="shared" ref="G52:G61" si="9">($D$49+($E$49*H52))*F40</f>
        <v>3617.0036228136491</v>
      </c>
      <c r="H52" s="12">
        <v>3</v>
      </c>
      <c r="I52" s="12"/>
      <c r="X52" s="7"/>
      <c r="Y52" s="26" t="s">
        <v>0</v>
      </c>
      <c r="Z52" s="27" t="s">
        <v>1</v>
      </c>
    </row>
    <row r="53" spans="1:26" x14ac:dyDescent="0.3">
      <c r="A53" s="4">
        <v>52</v>
      </c>
      <c r="B53" s="23">
        <v>44228</v>
      </c>
      <c r="C53" s="22"/>
      <c r="D53" s="18"/>
      <c r="E53" s="18"/>
      <c r="F53" s="17"/>
      <c r="G53" s="16">
        <f t="shared" si="9"/>
        <v>3265.6106992920213</v>
      </c>
      <c r="H53" s="12">
        <v>4</v>
      </c>
      <c r="I53" s="12"/>
      <c r="X53" s="7"/>
    </row>
    <row r="54" spans="1:26" x14ac:dyDescent="0.3">
      <c r="A54" s="4">
        <v>53</v>
      </c>
      <c r="B54" s="23">
        <v>44256</v>
      </c>
      <c r="C54" s="22"/>
      <c r="D54" s="18"/>
      <c r="E54" s="18"/>
      <c r="F54" s="17"/>
      <c r="G54" s="16">
        <f t="shared" si="9"/>
        <v>3580.3248564377341</v>
      </c>
      <c r="H54" s="12">
        <v>5</v>
      </c>
      <c r="I54" s="12"/>
      <c r="X54" s="7"/>
      <c r="Y54" s="7"/>
      <c r="Z54" s="7"/>
    </row>
    <row r="55" spans="1:26" x14ac:dyDescent="0.3">
      <c r="A55" s="4">
        <v>54</v>
      </c>
      <c r="B55" s="23">
        <v>44287</v>
      </c>
      <c r="C55" s="22"/>
      <c r="D55" s="18"/>
      <c r="E55" s="18"/>
      <c r="F55" s="17"/>
      <c r="G55" s="16">
        <f t="shared" si="9"/>
        <v>3426.327097821033</v>
      </c>
      <c r="H55" s="12">
        <v>6</v>
      </c>
      <c r="I55" s="12"/>
      <c r="X55" s="7"/>
      <c r="Y55" s="7"/>
    </row>
    <row r="56" spans="1:26" x14ac:dyDescent="0.3">
      <c r="A56" s="4">
        <v>55</v>
      </c>
      <c r="B56" s="23">
        <v>44317</v>
      </c>
      <c r="C56" s="22"/>
      <c r="D56" s="18"/>
      <c r="E56" s="18"/>
      <c r="F56" s="17"/>
      <c r="G56" s="16">
        <f t="shared" si="9"/>
        <v>3454.454023366261</v>
      </c>
      <c r="H56" s="12">
        <v>7</v>
      </c>
      <c r="I56" s="12"/>
      <c r="X56" s="7"/>
      <c r="Y56" s="7"/>
    </row>
    <row r="57" spans="1:26" x14ac:dyDescent="0.3">
      <c r="A57" s="4">
        <v>56</v>
      </c>
      <c r="B57" s="23">
        <v>44348</v>
      </c>
      <c r="C57" s="22"/>
      <c r="D57" s="18"/>
      <c r="E57" s="18"/>
      <c r="F57" s="17"/>
      <c r="G57" s="16">
        <f t="shared" si="9"/>
        <v>3340.9680737922017</v>
      </c>
      <c r="H57" s="12">
        <v>8</v>
      </c>
      <c r="I57" s="12"/>
      <c r="X57" s="7"/>
      <c r="Y57" s="7"/>
      <c r="Z57" s="7"/>
    </row>
    <row r="58" spans="1:26" x14ac:dyDescent="0.3">
      <c r="A58" s="4">
        <v>57</v>
      </c>
      <c r="B58" s="23">
        <v>44378</v>
      </c>
      <c r="C58" s="22"/>
      <c r="D58" s="18"/>
      <c r="E58" s="18"/>
      <c r="F58" s="17"/>
      <c r="G58" s="16">
        <f t="shared" si="9"/>
        <v>3555.207636997794</v>
      </c>
      <c r="H58" s="12">
        <v>9</v>
      </c>
      <c r="I58" s="12"/>
      <c r="X58" s="7"/>
      <c r="Y58" s="7"/>
      <c r="Z58" s="7"/>
    </row>
    <row r="59" spans="1:26" x14ac:dyDescent="0.3">
      <c r="A59" s="4">
        <v>58</v>
      </c>
      <c r="B59" s="23">
        <v>44409</v>
      </c>
      <c r="C59" s="22"/>
      <c r="D59" s="18"/>
      <c r="E59" s="18"/>
      <c r="F59" s="17"/>
      <c r="G59" s="16">
        <f t="shared" si="9"/>
        <v>3460.2812463007626</v>
      </c>
      <c r="H59" s="12">
        <v>10</v>
      </c>
      <c r="I59" s="12"/>
      <c r="X59" s="7"/>
      <c r="Y59" s="7"/>
      <c r="Z59" s="7"/>
    </row>
    <row r="60" spans="1:26" x14ac:dyDescent="0.3">
      <c r="A60" s="4">
        <v>59</v>
      </c>
      <c r="B60" s="23">
        <v>44440</v>
      </c>
      <c r="C60" s="22"/>
      <c r="D60" s="18"/>
      <c r="E60" s="18"/>
      <c r="F60" s="17"/>
      <c r="G60" s="16">
        <f t="shared" si="9"/>
        <v>3496.5421574839174</v>
      </c>
      <c r="H60" s="12">
        <v>11</v>
      </c>
      <c r="I60" s="12"/>
      <c r="X60" s="7"/>
      <c r="Y60" s="7"/>
      <c r="Z60" s="7"/>
    </row>
    <row r="61" spans="1:26" x14ac:dyDescent="0.3">
      <c r="A61" s="4">
        <v>60</v>
      </c>
      <c r="B61" s="23">
        <v>44470</v>
      </c>
      <c r="C61" s="22"/>
      <c r="D61" s="18"/>
      <c r="E61" s="18"/>
      <c r="F61" s="17"/>
      <c r="G61" s="16">
        <f t="shared" si="9"/>
        <v>3672.8126704725851</v>
      </c>
      <c r="H61" s="12">
        <v>12</v>
      </c>
      <c r="I61" s="12"/>
      <c r="X61" s="7"/>
      <c r="Y61" s="7"/>
      <c r="Z61" s="7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6F9-4249-4BC3-98E4-541220D0358D}">
  <dimension ref="J25"/>
  <sheetViews>
    <sheetView workbookViewId="0">
      <selection activeCell="J26" sqref="J26"/>
    </sheetView>
  </sheetViews>
  <sheetFormatPr defaultRowHeight="14.4" x14ac:dyDescent="0.3"/>
  <sheetData>
    <row r="25" spans="10:10" x14ac:dyDescent="0.3">
      <c r="J25" t="s">
        <v>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D2E45E-49D9-4948-BF12-CB29015B5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731A59-3AB4-4296-835E-40581FC366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C0CFF4-DDD6-4BD5-A1A0-4763C780E31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Legion</cp:lastModifiedBy>
  <dcterms:created xsi:type="dcterms:W3CDTF">2017-04-15T04:08:33Z</dcterms:created>
  <dcterms:modified xsi:type="dcterms:W3CDTF">2021-06-27T05:46:28Z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