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duriez\Perso\Dossiers\DossiersVS\GlycemieWatchWithGraph\"/>
    </mc:Choice>
  </mc:AlternateContent>
  <bookViews>
    <workbookView xWindow="0" yWindow="0" windowWidth="28800" windowHeight="12450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definedNames>
    <definedName name="_xlnm._FilterDatabase" localSheetId="0" hidden="1">Feuil1!$A$1:$N$139</definedName>
    <definedName name="_xlnm._FilterDatabase" localSheetId="2" hidden="1">Feuil3!$A$1:$A$99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11" i="1"/>
  <c r="M10" i="1"/>
  <c r="M9" i="1"/>
  <c r="C6" i="3" s="1"/>
  <c r="M8" i="1"/>
  <c r="C5" i="3" s="1"/>
  <c r="M7" i="1"/>
  <c r="M6" i="1"/>
  <c r="C4" i="3" s="1"/>
  <c r="M5" i="1"/>
  <c r="C3" i="3" s="1"/>
  <c r="M4" i="1"/>
  <c r="M3" i="1"/>
  <c r="M2" i="1"/>
  <c r="C2" i="3" s="1"/>
  <c r="C1" i="3"/>
  <c r="N131" i="1" l="1"/>
  <c r="N128" i="1"/>
  <c r="N80" i="1"/>
  <c r="N75" i="1"/>
  <c r="N56" i="1"/>
  <c r="N37" i="1"/>
  <c r="N35" i="1"/>
  <c r="N33" i="1"/>
  <c r="N15" i="1"/>
  <c r="N14" i="1"/>
  <c r="N13" i="1"/>
  <c r="M31" i="1"/>
  <c r="M32" i="1"/>
  <c r="M33" i="1"/>
  <c r="C22" i="3" s="1"/>
  <c r="M34" i="1"/>
  <c r="C23" i="3" s="1"/>
  <c r="M35" i="1"/>
  <c r="C24" i="3" s="1"/>
  <c r="M36" i="1"/>
  <c r="C25" i="3" s="1"/>
  <c r="M37" i="1"/>
  <c r="C26" i="3" s="1"/>
  <c r="M38" i="1"/>
  <c r="C27" i="3" s="1"/>
  <c r="M39" i="1"/>
  <c r="C28" i="3" s="1"/>
  <c r="M40" i="1"/>
  <c r="C29" i="3" s="1"/>
  <c r="M41" i="1"/>
  <c r="C30" i="3" s="1"/>
  <c r="M42" i="1"/>
  <c r="C31" i="3" s="1"/>
  <c r="M43" i="1"/>
  <c r="C32" i="3" s="1"/>
  <c r="M44" i="1"/>
  <c r="C33" i="3" s="1"/>
  <c r="M45" i="1"/>
  <c r="C34" i="3" s="1"/>
  <c r="M46" i="1"/>
  <c r="C35" i="3" s="1"/>
  <c r="M47" i="1"/>
  <c r="C36" i="3" s="1"/>
  <c r="M48" i="1"/>
  <c r="C37" i="3" s="1"/>
  <c r="M49" i="1"/>
  <c r="C38" i="3" s="1"/>
  <c r="M50" i="1"/>
  <c r="C39" i="3" s="1"/>
  <c r="M51" i="1"/>
  <c r="C40" i="3" s="1"/>
  <c r="M52" i="1"/>
  <c r="C41" i="3" s="1"/>
  <c r="M53" i="1"/>
  <c r="C42" i="3" s="1"/>
  <c r="M54" i="1"/>
  <c r="C43" i="3" s="1"/>
  <c r="M55" i="1"/>
  <c r="C44" i="3" s="1"/>
  <c r="M56" i="1"/>
  <c r="C45" i="3" s="1"/>
  <c r="M57" i="1"/>
  <c r="C46" i="3" s="1"/>
  <c r="M58" i="1"/>
  <c r="C47" i="3" s="1"/>
  <c r="M59" i="1"/>
  <c r="C48" i="3" s="1"/>
  <c r="M60" i="1"/>
  <c r="M61" i="1"/>
  <c r="M62" i="1"/>
  <c r="C49" i="3" s="1"/>
  <c r="M63" i="1"/>
  <c r="C50" i="3" s="1"/>
  <c r="M64" i="1"/>
  <c r="C51" i="3" s="1"/>
  <c r="M65" i="1"/>
  <c r="C52" i="3" s="1"/>
  <c r="M66" i="1"/>
  <c r="C53" i="3" s="1"/>
  <c r="M67" i="1"/>
  <c r="C54" i="3" s="1"/>
  <c r="M68" i="1"/>
  <c r="C55" i="3" s="1"/>
  <c r="M69" i="1"/>
  <c r="C56" i="3" s="1"/>
  <c r="M70" i="1"/>
  <c r="M71" i="1"/>
  <c r="M72" i="1"/>
  <c r="C57" i="3" s="1"/>
  <c r="M73" i="1"/>
  <c r="C58" i="3" s="1"/>
  <c r="M74" i="1"/>
  <c r="M75" i="1"/>
  <c r="C59" i="3" s="1"/>
  <c r="M76" i="1"/>
  <c r="C60" i="3" s="1"/>
  <c r="M77" i="1"/>
  <c r="M78" i="1"/>
  <c r="C61" i="3" s="1"/>
  <c r="M79" i="1"/>
  <c r="M80" i="1"/>
  <c r="C62" i="3" s="1"/>
  <c r="M81" i="1"/>
  <c r="C63" i="3" s="1"/>
  <c r="M82" i="1"/>
  <c r="C64" i="3" s="1"/>
  <c r="M83" i="1"/>
  <c r="C65" i="3" s="1"/>
  <c r="M84" i="1"/>
  <c r="C66" i="3" s="1"/>
  <c r="M85" i="1"/>
  <c r="C67" i="3" s="1"/>
  <c r="M86" i="1"/>
  <c r="M87" i="1"/>
  <c r="M88" i="1"/>
  <c r="M89" i="1"/>
  <c r="M90" i="1"/>
  <c r="C68" i="3" s="1"/>
  <c r="M91" i="1"/>
  <c r="C69" i="3" s="1"/>
  <c r="M92" i="1"/>
  <c r="M93" i="1"/>
  <c r="M94" i="1"/>
  <c r="M95" i="1"/>
  <c r="M96" i="1"/>
  <c r="M97" i="1"/>
  <c r="C70" i="3" s="1"/>
  <c r="M98" i="1"/>
  <c r="C71" i="3" s="1"/>
  <c r="M99" i="1"/>
  <c r="C72" i="3" s="1"/>
  <c r="M100" i="1"/>
  <c r="C73" i="3" s="1"/>
  <c r="M101" i="1"/>
  <c r="M102" i="1"/>
  <c r="C74" i="3" s="1"/>
  <c r="M103" i="1"/>
  <c r="C75" i="3" s="1"/>
  <c r="M104" i="1"/>
  <c r="C76" i="3" s="1"/>
  <c r="M105" i="1"/>
  <c r="C77" i="3" s="1"/>
  <c r="M106" i="1"/>
  <c r="C78" i="3" s="1"/>
  <c r="M107" i="1"/>
  <c r="C79" i="3" s="1"/>
  <c r="M108" i="1"/>
  <c r="C80" i="3" s="1"/>
  <c r="M109" i="1"/>
  <c r="C81" i="3" s="1"/>
  <c r="M110" i="1"/>
  <c r="C82" i="3" s="1"/>
  <c r="M111" i="1"/>
  <c r="C83" i="3" s="1"/>
  <c r="M112" i="1"/>
  <c r="M113" i="1"/>
  <c r="C84" i="3" s="1"/>
  <c r="M114" i="1"/>
  <c r="C85" i="3" s="1"/>
  <c r="M115" i="1"/>
  <c r="C86" i="3" s="1"/>
  <c r="M116" i="1"/>
  <c r="C87" i="3" s="1"/>
  <c r="M117" i="1"/>
  <c r="C88" i="3" s="1"/>
  <c r="M118" i="1"/>
  <c r="C89" i="3" s="1"/>
  <c r="M119" i="1"/>
  <c r="C90" i="3" s="1"/>
  <c r="M120" i="1"/>
  <c r="C91" i="3" s="1"/>
  <c r="M121" i="1"/>
  <c r="C92" i="3" s="1"/>
  <c r="M122" i="1"/>
  <c r="M123" i="1"/>
  <c r="M124" i="1"/>
  <c r="M125" i="1"/>
  <c r="M126" i="1"/>
  <c r="M127" i="1"/>
  <c r="M128" i="1"/>
  <c r="C93" i="3" s="1"/>
  <c r="M129" i="1"/>
  <c r="M130" i="1"/>
  <c r="C94" i="3" s="1"/>
  <c r="M131" i="1"/>
  <c r="C95" i="3" s="1"/>
  <c r="M132" i="1"/>
  <c r="C96" i="3" s="1"/>
  <c r="M133" i="1"/>
  <c r="C97" i="3" s="1"/>
  <c r="M134" i="1"/>
  <c r="C98" i="3" s="1"/>
  <c r="M135" i="1"/>
  <c r="C99" i="3" s="1"/>
  <c r="M136" i="1"/>
  <c r="M137" i="1"/>
  <c r="M138" i="1"/>
  <c r="M139" i="1"/>
  <c r="M14" i="1"/>
  <c r="C8" i="3" s="1"/>
  <c r="M15" i="1"/>
  <c r="C9" i="3" s="1"/>
  <c r="M16" i="1"/>
  <c r="C10" i="3" s="1"/>
  <c r="M17" i="1"/>
  <c r="M18" i="1"/>
  <c r="C11" i="3" s="1"/>
  <c r="M19" i="1"/>
  <c r="M20" i="1"/>
  <c r="C12" i="3" s="1"/>
  <c r="M21" i="1"/>
  <c r="C13" i="3" s="1"/>
  <c r="M22" i="1"/>
  <c r="C14" i="3" s="1"/>
  <c r="M23" i="1"/>
  <c r="C15" i="3" s="1"/>
  <c r="M24" i="1"/>
  <c r="C16" i="3" s="1"/>
  <c r="M25" i="1"/>
  <c r="C17" i="3" s="1"/>
  <c r="M26" i="1"/>
  <c r="M27" i="1"/>
  <c r="C18" i="3" s="1"/>
  <c r="M28" i="1"/>
  <c r="C19" i="3" s="1"/>
  <c r="M29" i="1"/>
  <c r="C20" i="3" s="1"/>
  <c r="M30" i="1"/>
  <c r="C21" i="3" s="1"/>
  <c r="M13" i="1"/>
  <c r="C7" i="3" s="1"/>
  <c r="A68" i="2" l="1"/>
  <c r="A69" i="2"/>
  <c r="A70" i="2"/>
  <c r="A71" i="2"/>
  <c r="A72" i="2"/>
  <c r="A73" i="2"/>
  <c r="A74" i="2"/>
  <c r="A75" i="2"/>
  <c r="A76" i="2"/>
  <c r="A77" i="2"/>
  <c r="A78" i="2"/>
  <c r="A79" i="2"/>
  <c r="A67" i="2"/>
  <c r="R16" i="2"/>
  <c r="S16" i="2"/>
  <c r="T16" i="2"/>
  <c r="U16" i="2"/>
  <c r="V16" i="2"/>
  <c r="W16" i="2"/>
  <c r="X16" i="2"/>
  <c r="Q16" i="2"/>
  <c r="AA18" i="2"/>
  <c r="A63" i="2"/>
  <c r="A52" i="2"/>
  <c r="A53" i="2"/>
  <c r="A54" i="2"/>
  <c r="A55" i="2"/>
  <c r="A56" i="2"/>
  <c r="A57" i="2"/>
  <c r="A58" i="2"/>
  <c r="A59" i="2"/>
  <c r="A60" i="2"/>
  <c r="A61" i="2"/>
  <c r="A62" i="2"/>
  <c r="A51" i="2"/>
  <c r="A31" i="2"/>
  <c r="A47" i="2"/>
  <c r="Q14" i="2"/>
  <c r="R14" i="2"/>
  <c r="S14" i="2"/>
  <c r="T14" i="2"/>
  <c r="U14" i="2"/>
  <c r="V14" i="2"/>
  <c r="W14" i="2"/>
  <c r="X14" i="2"/>
  <c r="H14" i="2"/>
  <c r="I14" i="2"/>
  <c r="J14" i="2"/>
  <c r="K14" i="2"/>
  <c r="L14" i="2"/>
  <c r="M14" i="2"/>
  <c r="N14" i="2"/>
  <c r="O14" i="2"/>
  <c r="F22" i="2"/>
  <c r="Q3" i="2"/>
  <c r="R3" i="2"/>
  <c r="S3" i="2"/>
  <c r="T3" i="2"/>
  <c r="U3" i="2"/>
  <c r="V3" i="2"/>
  <c r="W3" i="2"/>
  <c r="X3" i="2"/>
  <c r="Q4" i="2"/>
  <c r="R4" i="2"/>
  <c r="S4" i="2"/>
  <c r="T4" i="2"/>
  <c r="U4" i="2"/>
  <c r="V4" i="2"/>
  <c r="W4" i="2"/>
  <c r="X4" i="2"/>
  <c r="Q5" i="2"/>
  <c r="R5" i="2"/>
  <c r="S5" i="2"/>
  <c r="T5" i="2"/>
  <c r="U5" i="2"/>
  <c r="V5" i="2"/>
  <c r="W5" i="2"/>
  <c r="X5" i="2"/>
  <c r="Q6" i="2"/>
  <c r="R6" i="2"/>
  <c r="S6" i="2"/>
  <c r="T6" i="2"/>
  <c r="U6" i="2"/>
  <c r="V6" i="2"/>
  <c r="W6" i="2"/>
  <c r="X6" i="2"/>
  <c r="Q7" i="2"/>
  <c r="R7" i="2"/>
  <c r="S7" i="2"/>
  <c r="T7" i="2"/>
  <c r="U7" i="2"/>
  <c r="V7" i="2"/>
  <c r="W7" i="2"/>
  <c r="X7" i="2"/>
  <c r="Q8" i="2"/>
  <c r="R8" i="2"/>
  <c r="S8" i="2"/>
  <c r="T8" i="2"/>
  <c r="U8" i="2"/>
  <c r="V8" i="2"/>
  <c r="W8" i="2"/>
  <c r="X8" i="2"/>
  <c r="Q9" i="2"/>
  <c r="R9" i="2"/>
  <c r="S9" i="2"/>
  <c r="T9" i="2"/>
  <c r="U9" i="2"/>
  <c r="V9" i="2"/>
  <c r="W9" i="2"/>
  <c r="X9" i="2"/>
  <c r="Q10" i="2"/>
  <c r="R10" i="2"/>
  <c r="S10" i="2"/>
  <c r="T10" i="2"/>
  <c r="U10" i="2"/>
  <c r="V10" i="2"/>
  <c r="W10" i="2"/>
  <c r="X10" i="2"/>
  <c r="Q11" i="2"/>
  <c r="R11" i="2"/>
  <c r="S11" i="2"/>
  <c r="T11" i="2"/>
  <c r="U11" i="2"/>
  <c r="V11" i="2"/>
  <c r="W11" i="2"/>
  <c r="X11" i="2"/>
  <c r="Q12" i="2"/>
  <c r="R12" i="2"/>
  <c r="S12" i="2"/>
  <c r="T12" i="2"/>
  <c r="U12" i="2"/>
  <c r="V12" i="2"/>
  <c r="W12" i="2"/>
  <c r="X12" i="2"/>
  <c r="Q13" i="2"/>
  <c r="R13" i="2"/>
  <c r="S13" i="2"/>
  <c r="T13" i="2"/>
  <c r="U13" i="2"/>
  <c r="V13" i="2"/>
  <c r="W13" i="2"/>
  <c r="X13" i="2"/>
  <c r="R2" i="2"/>
  <c r="S2" i="2"/>
  <c r="T2" i="2"/>
  <c r="U2" i="2"/>
  <c r="V2" i="2"/>
  <c r="W2" i="2"/>
  <c r="X2" i="2"/>
  <c r="Q2" i="2"/>
  <c r="H3" i="2"/>
  <c r="I3" i="2"/>
  <c r="J3" i="2"/>
  <c r="K3" i="2"/>
  <c r="L3" i="2"/>
  <c r="M3" i="2"/>
  <c r="N3" i="2"/>
  <c r="O3" i="2"/>
  <c r="H4" i="2"/>
  <c r="I4" i="2"/>
  <c r="J4" i="2"/>
  <c r="K4" i="2"/>
  <c r="L4" i="2"/>
  <c r="M4" i="2"/>
  <c r="N4" i="2"/>
  <c r="O4" i="2"/>
  <c r="H5" i="2"/>
  <c r="I5" i="2"/>
  <c r="J5" i="2"/>
  <c r="K5" i="2"/>
  <c r="L5" i="2"/>
  <c r="M5" i="2"/>
  <c r="N5" i="2"/>
  <c r="O5" i="2"/>
  <c r="H6" i="2"/>
  <c r="I6" i="2"/>
  <c r="J6" i="2"/>
  <c r="K6" i="2"/>
  <c r="L6" i="2"/>
  <c r="M6" i="2"/>
  <c r="N6" i="2"/>
  <c r="O6" i="2"/>
  <c r="H7" i="2"/>
  <c r="I7" i="2"/>
  <c r="J7" i="2"/>
  <c r="K7" i="2"/>
  <c r="L7" i="2"/>
  <c r="M7" i="2"/>
  <c r="N7" i="2"/>
  <c r="O7" i="2"/>
  <c r="H8" i="2"/>
  <c r="I8" i="2"/>
  <c r="J8" i="2"/>
  <c r="K8" i="2"/>
  <c r="L8" i="2"/>
  <c r="M8" i="2"/>
  <c r="N8" i="2"/>
  <c r="O8" i="2"/>
  <c r="H9" i="2"/>
  <c r="I9" i="2"/>
  <c r="J9" i="2"/>
  <c r="K9" i="2"/>
  <c r="L9" i="2"/>
  <c r="M9" i="2"/>
  <c r="N9" i="2"/>
  <c r="O9" i="2"/>
  <c r="H10" i="2"/>
  <c r="I10" i="2"/>
  <c r="J10" i="2"/>
  <c r="K10" i="2"/>
  <c r="L10" i="2"/>
  <c r="M10" i="2"/>
  <c r="N10" i="2"/>
  <c r="O10" i="2"/>
  <c r="H11" i="2"/>
  <c r="I11" i="2"/>
  <c r="J11" i="2"/>
  <c r="K11" i="2"/>
  <c r="L11" i="2"/>
  <c r="M11" i="2"/>
  <c r="N11" i="2"/>
  <c r="O11" i="2"/>
  <c r="H12" i="2"/>
  <c r="I12" i="2"/>
  <c r="J12" i="2"/>
  <c r="K12" i="2"/>
  <c r="L12" i="2"/>
  <c r="M12" i="2"/>
  <c r="N12" i="2"/>
  <c r="O12" i="2"/>
  <c r="H13" i="2"/>
  <c r="I13" i="2"/>
  <c r="J13" i="2"/>
  <c r="K13" i="2"/>
  <c r="L13" i="2"/>
  <c r="M13" i="2"/>
  <c r="N13" i="2"/>
  <c r="O13" i="2"/>
  <c r="I2" i="2"/>
  <c r="J2" i="2"/>
  <c r="K2" i="2"/>
  <c r="L2" i="2"/>
  <c r="M2" i="2"/>
  <c r="N2" i="2"/>
  <c r="O2" i="2"/>
  <c r="H2" i="2"/>
  <c r="A20" i="2"/>
  <c r="A21" i="2"/>
  <c r="A22" i="2"/>
  <c r="A23" i="2"/>
  <c r="A24" i="2"/>
  <c r="A25" i="2"/>
  <c r="A26" i="2"/>
  <c r="A27" i="2"/>
  <c r="A28" i="2"/>
  <c r="A29" i="2"/>
  <c r="A30" i="2"/>
  <c r="A19" i="2"/>
  <c r="A35" i="2"/>
  <c r="A36" i="2"/>
  <c r="A37" i="2"/>
  <c r="A38" i="2"/>
  <c r="A39" i="2"/>
  <c r="A40" i="2"/>
  <c r="A41" i="2"/>
  <c r="A42" i="2"/>
  <c r="A43" i="2"/>
  <c r="A44" i="2"/>
  <c r="A45" i="2"/>
  <c r="A46" i="2"/>
  <c r="N137" i="1" l="1"/>
  <c r="N136" i="1"/>
  <c r="N129" i="1"/>
  <c r="N126" i="1"/>
  <c r="N112" i="1"/>
  <c r="N101" i="1"/>
  <c r="N96" i="1"/>
  <c r="N9" i="1"/>
  <c r="N8" i="1"/>
  <c r="N6" i="1"/>
  <c r="N5" i="1"/>
  <c r="N2" i="1"/>
  <c r="N127" i="1" l="1"/>
  <c r="N125" i="1"/>
  <c r="N124" i="1"/>
  <c r="N123" i="1"/>
  <c r="N122" i="1"/>
  <c r="N95" i="1"/>
  <c r="N94" i="1"/>
  <c r="N93" i="1"/>
  <c r="N92" i="1"/>
  <c r="N89" i="1"/>
  <c r="N88" i="1"/>
  <c r="N87" i="1"/>
  <c r="N86" i="1"/>
  <c r="N79" i="1"/>
  <c r="N77" i="1"/>
  <c r="N74" i="1"/>
  <c r="N71" i="1"/>
  <c r="N70" i="1"/>
  <c r="N61" i="1"/>
  <c r="N60" i="1"/>
  <c r="N32" i="1"/>
  <c r="N31" i="1"/>
  <c r="N26" i="1"/>
  <c r="N19" i="1"/>
  <c r="N17" i="1"/>
  <c r="N12" i="1"/>
  <c r="N11" i="1"/>
  <c r="N10" i="1"/>
  <c r="N7" i="1"/>
  <c r="N4" i="1"/>
  <c r="N3" i="1"/>
</calcChain>
</file>

<file path=xl/sharedStrings.xml><?xml version="1.0" encoding="utf-8"?>
<sst xmlns="http://schemas.openxmlformats.org/spreadsheetml/2006/main" count="1216" uniqueCount="517">
  <si>
    <t>deviceId</t>
  </si>
  <si>
    <t>displayName</t>
  </si>
  <si>
    <t>deviceFamily</t>
  </si>
  <si>
    <t>displayType</t>
  </si>
  <si>
    <t>connectIQVersion</t>
  </si>
  <si>
    <t>worldWidePartNumber</t>
  </si>
  <si>
    <t>watchFace</t>
  </si>
  <si>
    <t>background</t>
  </si>
  <si>
    <t>approachs50</t>
  </si>
  <si>
    <t>round-390x390</t>
  </si>
  <si>
    <t>amoled</t>
  </si>
  <si>
    <t>5.0.0</t>
  </si>
  <si>
    <t>006-B4656-00</t>
  </si>
  <si>
    <t>approachs60</t>
  </si>
  <si>
    <t>round-240x240</t>
  </si>
  <si>
    <t>mip</t>
  </si>
  <si>
    <t>2.4.1</t>
  </si>
  <si>
    <t>006-B2656-00</t>
  </si>
  <si>
    <t>approachs62</t>
  </si>
  <si>
    <t>round-260x260</t>
  </si>
  <si>
    <t>3.0.12</t>
  </si>
  <si>
    <t>006-B3393-00</t>
  </si>
  <si>
    <t>approachs7042mm</t>
  </si>
  <si>
    <t>006-B4233-00</t>
  </si>
  <si>
    <t>approachs7047mm</t>
  </si>
  <si>
    <t>round-454x454</t>
  </si>
  <si>
    <t>006-B4234-00</t>
  </si>
  <si>
    <t>bounce</t>
  </si>
  <si>
    <t>Bounce</t>
  </si>
  <si>
    <t>rectangle-240x240</t>
  </si>
  <si>
    <t>lcd</t>
  </si>
  <si>
    <t>3.2.7</t>
  </si>
  <si>
    <t>006-B3476-00</t>
  </si>
  <si>
    <t>d2air</t>
  </si>
  <si>
    <t>3.2.1</t>
  </si>
  <si>
    <t>006-B2187-00</t>
  </si>
  <si>
    <t>d2airx10</t>
  </si>
  <si>
    <t>round-416x416</t>
  </si>
  <si>
    <t>006-B4125-00</t>
  </si>
  <si>
    <t>d2bravo</t>
  </si>
  <si>
    <t>round-218x218</t>
  </si>
  <si>
    <t>1.4.4</t>
  </si>
  <si>
    <t>006-B2262-00</t>
  </si>
  <si>
    <t>d2bravo_titanium</t>
  </si>
  <si>
    <t>006-B2547-00</t>
  </si>
  <si>
    <t>d2charlie</t>
  </si>
  <si>
    <t>3.0.0</t>
  </si>
  <si>
    <t>006-B2819-00</t>
  </si>
  <si>
    <t>d2delta</t>
  </si>
  <si>
    <t>3.1.8</t>
  </si>
  <si>
    <t>006-B3197-00</t>
  </si>
  <si>
    <t>d2deltapx</t>
  </si>
  <si>
    <t>006-B3198-00</t>
  </si>
  <si>
    <t>d2deltas</t>
  </si>
  <si>
    <t>006-B3196-00</t>
  </si>
  <si>
    <t>d2mach1</t>
  </si>
  <si>
    <t>006-B4079-00</t>
  </si>
  <si>
    <t>descentg1</t>
  </si>
  <si>
    <t>semioctagon-176x176</t>
  </si>
  <si>
    <t>3.4.0</t>
  </si>
  <si>
    <t>006-B4005-00</t>
  </si>
  <si>
    <t>descentg2</t>
  </si>
  <si>
    <t>006-B4588-00</t>
  </si>
  <si>
    <t>descentmk1</t>
  </si>
  <si>
    <t>006-B2859-00</t>
  </si>
  <si>
    <t>descentmk2</t>
  </si>
  <si>
    <t>round-280x280</t>
  </si>
  <si>
    <t>3.4.4</t>
  </si>
  <si>
    <t>006-B3258-00</t>
  </si>
  <si>
    <t>descentmk2s</t>
  </si>
  <si>
    <t>006-B3542-00</t>
  </si>
  <si>
    <t>descentmk343mm</t>
  </si>
  <si>
    <t>006-B4222-00</t>
  </si>
  <si>
    <t>descentmk351mm</t>
  </si>
  <si>
    <t>006-B4223-00</t>
  </si>
  <si>
    <t>enduro</t>
  </si>
  <si>
    <t>3.4.2</t>
  </si>
  <si>
    <t>006-B3638-00</t>
  </si>
  <si>
    <t>enduro3</t>
  </si>
  <si>
    <t>5.0.1</t>
  </si>
  <si>
    <t>006-B4575-00</t>
  </si>
  <si>
    <t>epix</t>
  </si>
  <si>
    <t>rectangle-205x148</t>
  </si>
  <si>
    <t>1.2.1</t>
  </si>
  <si>
    <t>006-B1988-00</t>
  </si>
  <si>
    <t>epix2</t>
  </si>
  <si>
    <t>006-B3943-00</t>
  </si>
  <si>
    <t>epix2pro42mm</t>
  </si>
  <si>
    <t>006-B4312-00</t>
  </si>
  <si>
    <t>epix2pro47mm</t>
  </si>
  <si>
    <t>006-B4313-00</t>
  </si>
  <si>
    <t>epix2pro51mm</t>
  </si>
  <si>
    <t>006-B4314-00</t>
  </si>
  <si>
    <t>fenix3</t>
  </si>
  <si>
    <t>006-B2050-00</t>
  </si>
  <si>
    <t>fenix3_hr</t>
  </si>
  <si>
    <t>006-B2413-00</t>
  </si>
  <si>
    <t>fenix5</t>
  </si>
  <si>
    <t>3.1.6</t>
  </si>
  <si>
    <t>006-B2697-00</t>
  </si>
  <si>
    <t>fenix5plus</t>
  </si>
  <si>
    <t>3.3.3</t>
  </si>
  <si>
    <t>006-B3110-00</t>
  </si>
  <si>
    <t>fenix5s</t>
  </si>
  <si>
    <t>006-B2544-00</t>
  </si>
  <si>
    <t>fenix5splus</t>
  </si>
  <si>
    <t>006-B2900-00</t>
  </si>
  <si>
    <t>fenix5x</t>
  </si>
  <si>
    <t>006-B2604-00</t>
  </si>
  <si>
    <t>fenix5xplus</t>
  </si>
  <si>
    <t>006-B3111-00</t>
  </si>
  <si>
    <t>fenix6</t>
  </si>
  <si>
    <t>3.4.5</t>
  </si>
  <si>
    <t>006-B3289-00</t>
  </si>
  <si>
    <t>fenix6pro</t>
  </si>
  <si>
    <t>006-B3290-00</t>
  </si>
  <si>
    <t>fenix6s</t>
  </si>
  <si>
    <t>006-B3287-00</t>
  </si>
  <si>
    <t>fenix6spro</t>
  </si>
  <si>
    <t>006-B3288-00</t>
  </si>
  <si>
    <t>fenix6xpro</t>
  </si>
  <si>
    <t>006-B3291-00</t>
  </si>
  <si>
    <t>fenix7</t>
  </si>
  <si>
    <t>006-B3906-00</t>
  </si>
  <si>
    <t>fenix7pro</t>
  </si>
  <si>
    <t>006-B4375-00</t>
  </si>
  <si>
    <t>fenix7pronowifi</t>
  </si>
  <si>
    <t>006-B4595-00</t>
  </si>
  <si>
    <t>fenix7s</t>
  </si>
  <si>
    <t>006-B3905-00</t>
  </si>
  <si>
    <t>fenix7spro</t>
  </si>
  <si>
    <t>006-B4374-00</t>
  </si>
  <si>
    <t>fenix7x</t>
  </si>
  <si>
    <t>006-B3907-00</t>
  </si>
  <si>
    <t>fenix7xpro</t>
  </si>
  <si>
    <t>006-B4376-00</t>
  </si>
  <si>
    <t>fenix7xpronowifi</t>
  </si>
  <si>
    <t>006-B4596-00</t>
  </si>
  <si>
    <t>fenix843mm</t>
  </si>
  <si>
    <t>006-B4534-00</t>
  </si>
  <si>
    <t>fenix847mm</t>
  </si>
  <si>
    <t>006-B4536-00</t>
  </si>
  <si>
    <t>fenix8solar47mm</t>
  </si>
  <si>
    <t>006-B4532-00</t>
  </si>
  <si>
    <t>fenix8solar51mm</t>
  </si>
  <si>
    <t>006-B4533-00</t>
  </si>
  <si>
    <t>fenixchronos</t>
  </si>
  <si>
    <t>006-B2432-00</t>
  </si>
  <si>
    <t>fenixe</t>
  </si>
  <si>
    <t>006-B4666-00</t>
  </si>
  <si>
    <t>fr165</t>
  </si>
  <si>
    <t>006-B4432-00</t>
  </si>
  <si>
    <t>fr165m</t>
  </si>
  <si>
    <t>006-B4433-00</t>
  </si>
  <si>
    <t>fr230</t>
  </si>
  <si>
    <t>semiround-215x180</t>
  </si>
  <si>
    <t>006-B2157-00</t>
  </si>
  <si>
    <t>fr235</t>
  </si>
  <si>
    <t>006-B2431-00</t>
  </si>
  <si>
    <t>fr245</t>
  </si>
  <si>
    <t>3.3.1</t>
  </si>
  <si>
    <t>006-B3076-00</t>
  </si>
  <si>
    <t>fr245m</t>
  </si>
  <si>
    <t>006-B3077-00</t>
  </si>
  <si>
    <t>fr255</t>
  </si>
  <si>
    <t>006-B3992-00</t>
  </si>
  <si>
    <t>fr255m</t>
  </si>
  <si>
    <t>006-B3990-00</t>
  </si>
  <si>
    <t>fr255s</t>
  </si>
  <si>
    <t>006-B3993-00</t>
  </si>
  <si>
    <t>fr255sm</t>
  </si>
  <si>
    <t>006-B3991-00</t>
  </si>
  <si>
    <t>fr265</t>
  </si>
  <si>
    <t>006-B4257-00</t>
  </si>
  <si>
    <t>fr265s</t>
  </si>
  <si>
    <t>round-360x360</t>
  </si>
  <si>
    <t>006-B4258-00</t>
  </si>
  <si>
    <t>fr45</t>
  </si>
  <si>
    <t>round-208x208</t>
  </si>
  <si>
    <t>1.4.5</t>
  </si>
  <si>
    <t>006-B3282-00</t>
  </si>
  <si>
    <t>fr55</t>
  </si>
  <si>
    <t>006-B3869-00</t>
  </si>
  <si>
    <t>fr57042mm</t>
  </si>
  <si>
    <t>006-B4574-00</t>
  </si>
  <si>
    <t>fr57047mm</t>
  </si>
  <si>
    <t>006-B4570-00</t>
  </si>
  <si>
    <t>fr630</t>
  </si>
  <si>
    <t>006-B2156-00</t>
  </si>
  <si>
    <t>fr645</t>
  </si>
  <si>
    <t>006-B2886-00</t>
  </si>
  <si>
    <t>fr645m</t>
  </si>
  <si>
    <t>3.2.3</t>
  </si>
  <si>
    <t>006-B2888-00</t>
  </si>
  <si>
    <t>fr735xt</t>
  </si>
  <si>
    <t>006-B2158-00</t>
  </si>
  <si>
    <t>fr745</t>
  </si>
  <si>
    <t>006-B3589-00</t>
  </si>
  <si>
    <t>fr920xt</t>
  </si>
  <si>
    <t>006-B1765-00</t>
  </si>
  <si>
    <t>fr935</t>
  </si>
  <si>
    <t>006-B2691-00</t>
  </si>
  <si>
    <t>fr945</t>
  </si>
  <si>
    <t>006-B3113-00</t>
  </si>
  <si>
    <t>fr945lte</t>
  </si>
  <si>
    <t>3.4.3</t>
  </si>
  <si>
    <t>006-B3652-00</t>
  </si>
  <si>
    <t>fr955</t>
  </si>
  <si>
    <t>006-B4024-00</t>
  </si>
  <si>
    <t>fr965</t>
  </si>
  <si>
    <t>006-B4315-00</t>
  </si>
  <si>
    <t>fr970</t>
  </si>
  <si>
    <t>006-B4565-00</t>
  </si>
  <si>
    <t>garminswim2</t>
  </si>
  <si>
    <t>006-B3405-00</t>
  </si>
  <si>
    <t>instinct2</t>
  </si>
  <si>
    <t>006-B3888-00</t>
  </si>
  <si>
    <t>instinct2s</t>
  </si>
  <si>
    <t>semioctagon-163x156</t>
  </si>
  <si>
    <t>006-B3889-00</t>
  </si>
  <si>
    <t>instinct2x</t>
  </si>
  <si>
    <t>006-B4394-00</t>
  </si>
  <si>
    <t>instinct3amoled45mm</t>
  </si>
  <si>
    <t>006-B4586-00</t>
  </si>
  <si>
    <t>instinct3amoled50mm</t>
  </si>
  <si>
    <t>006-B4587-00</t>
  </si>
  <si>
    <t>instinct3solar</t>
  </si>
  <si>
    <t>006-B4585-00</t>
  </si>
  <si>
    <t>instinctcrossover</t>
  </si>
  <si>
    <t>006-B4155-00</t>
  </si>
  <si>
    <t>instincte40mm</t>
  </si>
  <si>
    <t>semioctagon-166x166</t>
  </si>
  <si>
    <t>006-B4583-00</t>
  </si>
  <si>
    <t>instincte45mm</t>
  </si>
  <si>
    <t>006-B4584-00</t>
  </si>
  <si>
    <t>legacyherocaptainmarvel</t>
  </si>
  <si>
    <t>Captain Marvel</t>
  </si>
  <si>
    <t>006-B3500-00</t>
  </si>
  <si>
    <t>legacyherofirstavenger</t>
  </si>
  <si>
    <t>First Avenger</t>
  </si>
  <si>
    <t>006-B3501-00</t>
  </si>
  <si>
    <t>legacysagadarthvader</t>
  </si>
  <si>
    <t>006-B3499-00</t>
  </si>
  <si>
    <t>legacysagarey</t>
  </si>
  <si>
    <t>006-B3498-00</t>
  </si>
  <si>
    <t>lily2</t>
  </si>
  <si>
    <t>round-201x240</t>
  </si>
  <si>
    <t>3.2.0</t>
  </si>
  <si>
    <t>006-B4380-00</t>
  </si>
  <si>
    <t>marq2</t>
  </si>
  <si>
    <t>006-B4105-00</t>
  </si>
  <si>
    <t>marq2aviator</t>
  </si>
  <si>
    <t>006-B4124-00</t>
  </si>
  <si>
    <t>marqadventurer</t>
  </si>
  <si>
    <t>006-B3624-00</t>
  </si>
  <si>
    <t>marqathlete</t>
  </si>
  <si>
    <t>006-B3251-00</t>
  </si>
  <si>
    <t>marqaviator</t>
  </si>
  <si>
    <t>006-B3247-00</t>
  </si>
  <si>
    <t>marqcaptain</t>
  </si>
  <si>
    <t>006-B3248-00</t>
  </si>
  <si>
    <t>marqcommander</t>
  </si>
  <si>
    <t>006-B3249-00</t>
  </si>
  <si>
    <t>marqdriver</t>
  </si>
  <si>
    <t>006-B3246-00</t>
  </si>
  <si>
    <t>marqexpedition</t>
  </si>
  <si>
    <t>006-B3250-00</t>
  </si>
  <si>
    <t>marqgolfer</t>
  </si>
  <si>
    <t>006-B3739-00</t>
  </si>
  <si>
    <t>venu</t>
  </si>
  <si>
    <t>006-B3226-00</t>
  </si>
  <si>
    <t>venu2</t>
  </si>
  <si>
    <t>006-B3703-00</t>
  </si>
  <si>
    <t>venu2plus</t>
  </si>
  <si>
    <t>006-B3851-00</t>
  </si>
  <si>
    <t>venu2s</t>
  </si>
  <si>
    <t>006-B3704-00</t>
  </si>
  <si>
    <t>venu3</t>
  </si>
  <si>
    <t>006-B4260-00</t>
  </si>
  <si>
    <t>venu3s</t>
  </si>
  <si>
    <t>006-B4261-00</t>
  </si>
  <si>
    <t>venu441mm</t>
  </si>
  <si>
    <t>006-B4644-00</t>
  </si>
  <si>
    <t>venu445mm</t>
  </si>
  <si>
    <t>006-B4643-00</t>
  </si>
  <si>
    <t>venud</t>
  </si>
  <si>
    <t>3.2.6</t>
  </si>
  <si>
    <t>006-B3740-00</t>
  </si>
  <si>
    <t>venusq</t>
  </si>
  <si>
    <t>006-B3600-00</t>
  </si>
  <si>
    <t>venusq2</t>
  </si>
  <si>
    <t>rectangle-320x360</t>
  </si>
  <si>
    <t>006-B4115-00</t>
  </si>
  <si>
    <t>venusq2m</t>
  </si>
  <si>
    <t>006-B4116-00</t>
  </si>
  <si>
    <t>venusqm</t>
  </si>
  <si>
    <t>006-B3596-00</t>
  </si>
  <si>
    <t>venux1</t>
  </si>
  <si>
    <t>rectangle-448x486</t>
  </si>
  <si>
    <t>006-B4603-00</t>
  </si>
  <si>
    <t>vivoactive</t>
  </si>
  <si>
    <t>1.4.2</t>
  </si>
  <si>
    <t>006-B1907-00</t>
  </si>
  <si>
    <t>vivoactive3</t>
  </si>
  <si>
    <t>006-B2700-00</t>
  </si>
  <si>
    <t>vivoactive3d</t>
  </si>
  <si>
    <t>006-B3473-00</t>
  </si>
  <si>
    <t>vivoactive3m</t>
  </si>
  <si>
    <t>006-B2988-00</t>
  </si>
  <si>
    <t>vivoactive3mlte</t>
  </si>
  <si>
    <t>006-B3066-00</t>
  </si>
  <si>
    <t>vivoactive4</t>
  </si>
  <si>
    <t>006-B3225-00</t>
  </si>
  <si>
    <t>vivoactive4s</t>
  </si>
  <si>
    <t>006-B3224-00</t>
  </si>
  <si>
    <t>vivoactive5</t>
  </si>
  <si>
    <t>006-B4426-00</t>
  </si>
  <si>
    <t>vivoactive6</t>
  </si>
  <si>
    <t>006-B4625-00</t>
  </si>
  <si>
    <t>vivoactive_hr</t>
  </si>
  <si>
    <t>rectangle-148x205</t>
  </si>
  <si>
    <t>006-B2337-00</t>
  </si>
  <si>
    <t>vivolife</t>
  </si>
  <si>
    <t>vÃ­volife</t>
  </si>
  <si>
    <t>3.0.3</t>
  </si>
  <si>
    <t>006-B3428-00</t>
  </si>
  <si>
    <t>vivomove3</t>
  </si>
  <si>
    <t>3.1.0</t>
  </si>
  <si>
    <t>006-B3308-00</t>
  </si>
  <si>
    <t>vivomove4</t>
  </si>
  <si>
    <t>round-254x346</t>
  </si>
  <si>
    <t>006-B3983-00</t>
  </si>
  <si>
    <t>date</t>
  </si>
  <si>
    <t>heure</t>
  </si>
  <si>
    <t>notif</t>
  </si>
  <si>
    <t>BG</t>
  </si>
  <si>
    <t>Delta</t>
  </si>
  <si>
    <t>Elapsed</t>
  </si>
  <si>
    <t>ProvenanceBG</t>
  </si>
  <si>
    <t>Secondes</t>
  </si>
  <si>
    <t>NextCall</t>
  </si>
  <si>
    <t>Temperature</t>
  </si>
  <si>
    <t>Wind</t>
  </si>
  <si>
    <t>Batterie</t>
  </si>
  <si>
    <t>Gfx.FONT_LARGE</t>
  </si>
  <si>
    <t>Gfx.TEXT_JUSTIFY_CENTER</t>
  </si>
  <si>
    <t>Gfx.FONT_NUMBER_HOT</t>
  </si>
  <si>
    <t>Gfx.FONT_MEDIUM</t>
  </si>
  <si>
    <t>Gfx.TEXT_JUSTIFY_RIGHT</t>
  </si>
  <si>
    <t>Gfx.FONT_NUMBER_MILD</t>
  </si>
  <si>
    <t>Gfx.FONT_XTINY</t>
  </si>
  <si>
    <t>Gfx.TEXT_JUSTIFY_LEFT</t>
  </si>
  <si>
    <t>y</t>
  </si>
  <si>
    <t>x=</t>
  </si>
  <si>
    <t>y=</t>
  </si>
  <si>
    <t>x = {</t>
  </si>
  <si>
    <t>y = {</t>
  </si>
  <si>
    <t>};</t>
  </si>
  <si>
    <t>justification = {</t>
  </si>
  <si>
    <t>font = {</t>
  </si>
  <si>
    <t>labelMin</t>
  </si>
  <si>
    <t>font</t>
  </si>
  <si>
    <t>justification</t>
  </si>
  <si>
    <t>afficheMeteo)</t>
  </si>
  <si>
    <t>OledModel</t>
  </si>
  <si>
    <t>inLowPower</t>
  </si>
  <si>
    <t>watchApp</t>
  </si>
  <si>
    <t>widget</t>
  </si>
  <si>
    <t>datafield</t>
  </si>
  <si>
    <t>isTouch</t>
  </si>
  <si>
    <t>ApproachÂ® S50</t>
  </si>
  <si>
    <t>Vrai</t>
  </si>
  <si>
    <t>ApproachÂ® S60</t>
  </si>
  <si>
    <t>2.4.9</t>
  </si>
  <si>
    <t>ApproachÂ® S62</t>
  </si>
  <si>
    <t>ApproachÂ® S70 42mm</t>
  </si>
  <si>
    <t>ApproachÂ® S70 47mm</t>
  </si>
  <si>
    <t>D2â„¢ Air</t>
  </si>
  <si>
    <t>D2â„¢ Air X10</t>
  </si>
  <si>
    <t>D2â„¢ Bravo</t>
  </si>
  <si>
    <t>Faux</t>
  </si>
  <si>
    <t>D2â„¢ Bravo Titanium</t>
  </si>
  <si>
    <t>D2â„¢ Charlie</t>
  </si>
  <si>
    <t>D2â„¢ Delta</t>
  </si>
  <si>
    <t>D2â„¢ Delta PX</t>
  </si>
  <si>
    <t>D2â„¢ Delta S</t>
  </si>
  <si>
    <t>D2â„¢ Mach 1</t>
  </si>
  <si>
    <t>5.1.0</t>
  </si>
  <si>
    <t>Descentâ„¢ G1 / G1 Solar</t>
  </si>
  <si>
    <t>Descentâ„¢ G2</t>
  </si>
  <si>
    <t>Descentâ„¢ Mk1</t>
  </si>
  <si>
    <t>3.1.9</t>
  </si>
  <si>
    <t>Descentâ„¢ Mk2 / Descentâ„¢ Mk2i</t>
  </si>
  <si>
    <t>Descentâ„¢ Mk2 S</t>
  </si>
  <si>
    <t>Descentâ„¢ Mk3 43mm / Mk3i 43mm</t>
  </si>
  <si>
    <t>Descentâ„¢ Mk3i 51mm</t>
  </si>
  <si>
    <t>Enduroâ„¢</t>
  </si>
  <si>
    <t>Enduroâ„¢ 3</t>
  </si>
  <si>
    <t>epixâ„¢</t>
  </si>
  <si>
    <t>epixâ„¢ (Gen 2) / quatixÂ® 7 Sapphire</t>
  </si>
  <si>
    <t>epixâ„¢ Pro (Gen 2) 42mm</t>
  </si>
  <si>
    <t>epixâ„¢ Pro (Gen 2) 47mm / quatixÂ® 7 Pro</t>
  </si>
  <si>
    <t>epixâ„¢ Pro (Gen 2) 51mm / D2â„¢ Mach 1 Pro / tactixÂ® 7 â€“ AMOLED Edition</t>
  </si>
  <si>
    <t>fÄ“nixÂ® 3 / tactixÂ® Bravo / quatixÂ® 3</t>
  </si>
  <si>
    <t>fÄ“nixÂ® 3 HR</t>
  </si>
  <si>
    <t>fÄ“nixÂ® 5 / quatixÂ® 5</t>
  </si>
  <si>
    <t>fÄ“nixÂ® 5 Plus</t>
  </si>
  <si>
    <t>fÄ“nixÂ® 5S</t>
  </si>
  <si>
    <t>fÄ“nixÂ® 5S Plus</t>
  </si>
  <si>
    <t>fÄ“nixÂ® 5X / tactixÂ® Charlie</t>
  </si>
  <si>
    <t>fÄ“nixÂ® 5X Plus</t>
  </si>
  <si>
    <t>fÄ“nixÂ® 6 / 6 Solar / 6 Dual Power</t>
  </si>
  <si>
    <t>fÄ“nixÂ® 6 Pro / 6 Sapphire / 6 Pro Solar / 6 Pro Dual Power / quatixÂ® 6</t>
  </si>
  <si>
    <t>fÄ“nixÂ® 6S / 6S Solar / 6S Dual Power</t>
  </si>
  <si>
    <t>fÄ“nixÂ® 6S Pro / 6S Sapphire / 6S Pro Solar / 6S Pro Dual Power</t>
  </si>
  <si>
    <t>fÄ“nixÂ® 6X Pro / 6X Sapphire / 6X Pro Solar / tactixÂ® Delta Sapphire / Delta Solar / Delta Solar - Ballistics Edition / quatixÂ® 6X / 6X Solar / 6X Dual Power</t>
  </si>
  <si>
    <t>fÄ“nixÂ® 7 / quatixÂ® 7</t>
  </si>
  <si>
    <t>fÄ“nixÂ® 7 Pro</t>
  </si>
  <si>
    <t>fÄ“nixÂ® 7 Pro - Solar Edition (no Wi-Fi)</t>
  </si>
  <si>
    <t>fÄ“nixÂ® 7S</t>
  </si>
  <si>
    <t>fÄ“nixÂ® 7S Pro</t>
  </si>
  <si>
    <t>fÄ“nixÂ® 7X / tactixÂ® 7 / quatixÂ® 7X Solar / Enduroâ„¢ 2</t>
  </si>
  <si>
    <t>fÄ“nixÂ® 7X Pro</t>
  </si>
  <si>
    <t>fÄ“nixÂ® 7X Pro - Solar Edition (no Wi-Fi)</t>
  </si>
  <si>
    <t>fÄ“nixÂ® 8 43mm</t>
  </si>
  <si>
    <t>fÄ“nixÂ® 8 47mm / 51mm / tactixÂ® 8 47mm / 51mm</t>
  </si>
  <si>
    <t>fÄ“nixÂ® 8 Solar 47mm</t>
  </si>
  <si>
    <t>fÄ“nixÂ® 8 Solar 51mm / tactixÂ® 8 Solar 51mm</t>
  </si>
  <si>
    <t>fÄ“nixÂ® Chronos</t>
  </si>
  <si>
    <t>fÄ“nixÂ® E</t>
  </si>
  <si>
    <t>ForerunnerÂ® 165</t>
  </si>
  <si>
    <t>ForerunnerÂ® 165 Music</t>
  </si>
  <si>
    <t>ForerunnerÂ® 230</t>
  </si>
  <si>
    <t>ForerunnerÂ® 235</t>
  </si>
  <si>
    <t>ForerunnerÂ® 245</t>
  </si>
  <si>
    <t>ForerunnerÂ® 245 Music</t>
  </si>
  <si>
    <t>ForerunnerÂ® 255</t>
  </si>
  <si>
    <t>ForerunnerÂ® 255 Music</t>
  </si>
  <si>
    <t>ForerunnerÂ® 255s</t>
  </si>
  <si>
    <t>ForerunnerÂ® 255s Music</t>
  </si>
  <si>
    <t>ForerunnerÂ® 265</t>
  </si>
  <si>
    <t>ForerunnerÂ® 265s</t>
  </si>
  <si>
    <t>ForerunnerÂ® 45</t>
  </si>
  <si>
    <t>ForerunnerÂ® 55</t>
  </si>
  <si>
    <t>ForerunnerÂ® 570 42mm</t>
  </si>
  <si>
    <t>ForerunnerÂ® 570 47mm</t>
  </si>
  <si>
    <t>ForerunnerÂ® 630</t>
  </si>
  <si>
    <t>ForerunnerÂ® 645</t>
  </si>
  <si>
    <t>ForerunnerÂ® 645 Music</t>
  </si>
  <si>
    <t>ForerunnerÂ® 735xt</t>
  </si>
  <si>
    <t>ForerunnerÂ® 745</t>
  </si>
  <si>
    <t>ForerunnerÂ® 920XT</t>
  </si>
  <si>
    <t>ForerunnerÂ® 935</t>
  </si>
  <si>
    <t>ForerunnerÂ® 945</t>
  </si>
  <si>
    <t>ForerunnerÂ® 945 LTE</t>
  </si>
  <si>
    <t>ForerunnerÂ® 955 / Solar</t>
  </si>
  <si>
    <t>ForerunnerÂ® 965</t>
  </si>
  <si>
    <t>ForerunnerÂ® 970</t>
  </si>
  <si>
    <t>Garmin Swimâ„¢ 2</t>
  </si>
  <si>
    <t>InstinctÂ® 2 / Solar / Dual Power / dÄ“zl Edition</t>
  </si>
  <si>
    <t>InstinctÂ® 2S / Solar / Dual Power</t>
  </si>
  <si>
    <t>InstinctÂ® 2X Solar</t>
  </si>
  <si>
    <t>InstinctÂ® 3 AMOLED 45mm</t>
  </si>
  <si>
    <t>InstinctÂ® 3 AMOLED 50mm</t>
  </si>
  <si>
    <t>InstinctÂ® 3 Solar 45mm / 50mm</t>
  </si>
  <si>
    <t>instinct3solar45mm</t>
  </si>
  <si>
    <t>InstinctÂ® Crossover</t>
  </si>
  <si>
    <t>InstinctÂ® E 40mm</t>
  </si>
  <si>
    <t>InstinctÂ® E 45mm</t>
  </si>
  <si>
    <t>Darth Vaderâ„¢</t>
  </si>
  <si>
    <t>Reyâ„¢</t>
  </si>
  <si>
    <t>LilyÂ® 2</t>
  </si>
  <si>
    <t>MARQÂ® (Gen 2) Athlete / Adventurer / Captain / Golfer / Carbon Edition / Commander - Carbon Edition</t>
  </si>
  <si>
    <t>MARQÂ® (Gen 2) Aviator</t>
  </si>
  <si>
    <t>MARQÂ® Adventurer</t>
  </si>
  <si>
    <t>MARQÂ® Athlete</t>
  </si>
  <si>
    <t>MARQÂ® Aviator</t>
  </si>
  <si>
    <t>MARQÂ® Captain / MARQÂ® Captain: American Magic Edition</t>
  </si>
  <si>
    <t>MARQÂ® Commander</t>
  </si>
  <si>
    <t>MARQÂ® Driver</t>
  </si>
  <si>
    <t>MARQÂ® Expedition</t>
  </si>
  <si>
    <t>MARQÂ® Golfer</t>
  </si>
  <si>
    <t>system8preview</t>
  </si>
  <si>
    <t>System 8 Preview Device</t>
  </si>
  <si>
    <t>006-B9999-00</t>
  </si>
  <si>
    <t>VenuÂ®</t>
  </si>
  <si>
    <t>VenuÂ® 2</t>
  </si>
  <si>
    <t>VenuÂ® 2 Plus</t>
  </si>
  <si>
    <t>VenuÂ® 2S</t>
  </si>
  <si>
    <t>VenuÂ® 3</t>
  </si>
  <si>
    <t>VenuÂ® 3S</t>
  </si>
  <si>
    <t>VenuÂ® 4 41mm</t>
  </si>
  <si>
    <t>VenuÂ® 4 45mm</t>
  </si>
  <si>
    <t>VenuÂ® Mercedes-BenzÂ® Collection</t>
  </si>
  <si>
    <t>VenuÂ® Sq</t>
  </si>
  <si>
    <t>3.3.6</t>
  </si>
  <si>
    <t>VenuÂ® Sq 2</t>
  </si>
  <si>
    <t>VenuÂ® Sq 2 Music</t>
  </si>
  <si>
    <t>VenuÂ® Sq. Music Edition</t>
  </si>
  <si>
    <t>VenuÂ® X1</t>
  </si>
  <si>
    <t>vÃ­voactiveÂ®</t>
  </si>
  <si>
    <t>vÃ­voactiveÂ® 3</t>
  </si>
  <si>
    <t>vÃ­voactiveÂ® 3 Mercedes-BenzÂ® Collection</t>
  </si>
  <si>
    <t>vÃ­voactiveÂ® 3 Music</t>
  </si>
  <si>
    <t>vÃ­voactiveÂ® 3 Music LTE</t>
  </si>
  <si>
    <t>vÃ­voactiveÂ® 4</t>
  </si>
  <si>
    <t>vÃ­voactiveÂ® 4S</t>
  </si>
  <si>
    <t>vÃ­voactiveÂ® 5</t>
  </si>
  <si>
    <t>vÃ­voactiveÂ® 6</t>
  </si>
  <si>
    <t>5.1.1</t>
  </si>
  <si>
    <t>vÃ­voactiveÂ® HR</t>
  </si>
  <si>
    <t>vÃ­vomoveÂ® 3</t>
  </si>
  <si>
    <t>VivomoveÂ® 4</t>
  </si>
  <si>
    <t>Liste modèles</t>
  </si>
  <si>
    <t>ModeleOK ?</t>
  </si>
  <si>
    <t>Menus ?</t>
  </si>
  <si>
    <t>OK menus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</si>
</sst>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0" xfId="0" applyFont="1" applyAlignment="1">
      <alignment vertical="center"/>
    </xf>
    <xf numFmtId="0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duriez/Perso/Dossiers/DossiersVS/VoileWaypoints%2012.5%20diverseschoses/Ressources%20par%20modele%20Vo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èles"/>
      <sheetName val="has map"/>
      <sheetName val="Feuil1"/>
      <sheetName val="strings"/>
      <sheetName val="drawables"/>
      <sheetName val="TEXTE"/>
    </sheetNames>
    <sheetDataSet>
      <sheetData sheetId="0"/>
      <sheetData sheetId="1"/>
      <sheetData sheetId="2">
        <row r="2">
          <cell r="A2" t="str">
            <v>D2™ Charlie</v>
          </cell>
        </row>
        <row r="3">
          <cell r="A3" t="str">
            <v>D2™ Delta PX</v>
          </cell>
        </row>
        <row r="4">
          <cell r="A4" t="str">
            <v>D2™ Delta S</v>
          </cell>
        </row>
        <row r="5">
          <cell r="A5" t="str">
            <v>D2™ Delta</v>
          </cell>
        </row>
        <row r="6">
          <cell r="A6" t="str">
            <v>D2™ Mach 1</v>
          </cell>
        </row>
        <row r="7">
          <cell r="A7" t="str">
            <v>Descent™ Mk1</v>
          </cell>
        </row>
        <row r="8">
          <cell r="A8" t="str">
            <v>Descent™ Mk2 / Descent™ Mk2i</v>
          </cell>
        </row>
        <row r="9">
          <cell r="A9" t="str">
            <v>Descent™ Mk2 S</v>
          </cell>
        </row>
        <row r="10">
          <cell r="A10" t="str">
            <v>Descent™ Mk3 43mm / Mk3i 43mm</v>
          </cell>
        </row>
        <row r="11">
          <cell r="A11" t="str">
            <v>Descent™ Mk3i 51mm</v>
          </cell>
        </row>
        <row r="12">
          <cell r="A12" t="str">
            <v>Edge® 1030 / Bontrager</v>
          </cell>
        </row>
        <row r="13">
          <cell r="A13" t="str">
            <v>Edge® 1030 Plus</v>
          </cell>
        </row>
        <row r="14">
          <cell r="A14" t="str">
            <v>Edge® 1030</v>
          </cell>
        </row>
        <row r="15">
          <cell r="A15" t="str">
            <v>Edge® 1040 / 1040 Solar</v>
          </cell>
        </row>
        <row r="16">
          <cell r="A16" t="str">
            <v>Edge® 1050</v>
          </cell>
        </row>
        <row r="17">
          <cell r="A17" t="str">
            <v>Edge® 520 Plus</v>
          </cell>
        </row>
        <row r="18">
          <cell r="A18" t="str">
            <v>Edge® 530</v>
          </cell>
        </row>
        <row r="19">
          <cell r="A19" t="str">
            <v>Edge® 540 / 540 Solar</v>
          </cell>
        </row>
        <row r="20">
          <cell r="A20" t="str">
            <v>Edge® 820 / Explore</v>
          </cell>
        </row>
        <row r="21">
          <cell r="A21" t="str">
            <v>Edge® 830</v>
          </cell>
        </row>
        <row r="22">
          <cell r="A22" t="str">
            <v>Edge® 840 / 840 Solar</v>
          </cell>
        </row>
        <row r="23">
          <cell r="A23" t="str">
            <v>Edge® Explore 2</v>
          </cell>
        </row>
        <row r="24">
          <cell r="A24" t="str">
            <v>Edge® Explore</v>
          </cell>
        </row>
        <row r="25">
          <cell r="A25" t="str">
            <v>Enduro™ 3</v>
          </cell>
        </row>
        <row r="26">
          <cell r="A26" t="str">
            <v>epix™ (Gen 2) / quatix® 7 Sapphire</v>
          </cell>
        </row>
        <row r="27">
          <cell r="A27" t="str">
            <v>epix™ Pro (Gen 2) 42mm</v>
          </cell>
        </row>
        <row r="28">
          <cell r="A28" t="str">
            <v>epix™ Pro (Gen 2) 47mm / quatix® 7 Pro</v>
          </cell>
        </row>
        <row r="29">
          <cell r="A29" t="str">
            <v>epix™ Pro (Gen 2) 51mm / D2™ Mach 1 Pro / tactix® 7 – AMOLED Edition</v>
          </cell>
        </row>
        <row r="30">
          <cell r="A30" t="str">
            <v>Forerunner® 945 LTE</v>
          </cell>
        </row>
        <row r="31">
          <cell r="A31" t="str">
            <v>Forerunner® 945</v>
          </cell>
        </row>
        <row r="32">
          <cell r="A32" t="str">
            <v>Forerunner® 955 / Solar</v>
          </cell>
        </row>
        <row r="33">
          <cell r="A33" t="str">
            <v>Forerunner® 965</v>
          </cell>
        </row>
        <row r="34">
          <cell r="A34" t="str">
            <v>fēnix® 5 Plus</v>
          </cell>
        </row>
        <row r="35">
          <cell r="A35" t="str">
            <v>fēnix® 5S Plus</v>
          </cell>
        </row>
        <row r="36">
          <cell r="A36" t="str">
            <v>fēnix® 5X / tactix® Charlie</v>
          </cell>
        </row>
        <row r="37">
          <cell r="A37" t="str">
            <v>fēnix® 5X Plus</v>
          </cell>
        </row>
        <row r="38">
          <cell r="A38" t="str">
            <v>fēnix® 6 Pro / 6 Sapphire / 6 Pro Solar / 6 Pro Dual Power / quatix® 6</v>
          </cell>
        </row>
        <row r="39">
          <cell r="A39" t="str">
            <v>fēnix® 6S Pro / 6S Sapphire / 6S Pro Solar / 6S Pro Dual Power</v>
          </cell>
        </row>
        <row r="40">
          <cell r="A40" t="str">
            <v>fēnix® 6X Pro / 6X Sapphire / 6X Pro Solar / tactix® Delta Sapphire / Delta Solar / Delta Solar - Ballistics Edition / quatix® 6X / 6X Solar / 6X Dual Power</v>
          </cell>
        </row>
        <row r="41">
          <cell r="A41" t="str">
            <v>fēnix® 7 / quatix® 7</v>
          </cell>
        </row>
        <row r="42">
          <cell r="A42" t="str">
            <v>fēnix® 7 Pro - Solar Edition (no Wi-Fi)</v>
          </cell>
        </row>
        <row r="43">
          <cell r="A43" t="str">
            <v>fēnix® 7 Pro</v>
          </cell>
        </row>
        <row r="44">
          <cell r="A44" t="str">
            <v>fēnix® 7S Pro</v>
          </cell>
        </row>
        <row r="45">
          <cell r="A45" t="str">
            <v>fēnix® 7S</v>
          </cell>
        </row>
        <row r="46">
          <cell r="A46" t="str">
            <v>fēnix® 7X / tactix® 7 / quatix® 7X Solar / Enduro™ 2</v>
          </cell>
        </row>
        <row r="47">
          <cell r="A47" t="str">
            <v>fēnix® 7X Pro - Solar Edition (no Wi-Fi)</v>
          </cell>
        </row>
        <row r="48">
          <cell r="A48" t="str">
            <v>fēnix® 7X Pro</v>
          </cell>
        </row>
        <row r="49">
          <cell r="A49" t="str">
            <v>fēnix® 8 43mm</v>
          </cell>
        </row>
        <row r="50">
          <cell r="A50" t="str">
            <v>fēnix® 8 47mm / 51mm / tactix® 8 47mm / 51mm</v>
          </cell>
        </row>
        <row r="51">
          <cell r="A51" t="str">
            <v>fēnix® 8 Solar 47mm</v>
          </cell>
        </row>
        <row r="52">
          <cell r="A52" t="str">
            <v>fēnix® 8 Solar 51mm / tactix® 8 Solar 51mm</v>
          </cell>
        </row>
        <row r="53">
          <cell r="A53" t="str">
            <v>fēnix® E</v>
          </cell>
        </row>
        <row r="54">
          <cell r="A54" t="str">
            <v>GPSMAP® 66s / 66i / 66sr / 66st</v>
          </cell>
        </row>
        <row r="55">
          <cell r="A55" t="str">
            <v>GPSMAP® 67 / 67i</v>
          </cell>
        </row>
        <row r="56">
          <cell r="A56" t="str">
            <v>GPSMAP® 86s / 86sc / 86i / 86sci</v>
          </cell>
        </row>
        <row r="57">
          <cell r="A57" t="str">
            <v>MARQ® (Gen 2) Athlete / Adventurer / Captain / Golfer / Carbon Edition / Commander - Carbon Edition</v>
          </cell>
        </row>
        <row r="58">
          <cell r="A58" t="str">
            <v>MARQ® (Gen 2) Aviator</v>
          </cell>
        </row>
        <row r="59">
          <cell r="A59" t="str">
            <v>MARQ® Adventurer</v>
          </cell>
        </row>
        <row r="60">
          <cell r="A60" t="str">
            <v>MARQ® Athlete</v>
          </cell>
        </row>
        <row r="61">
          <cell r="A61" t="str">
            <v>MARQ® Aviator</v>
          </cell>
        </row>
        <row r="62">
          <cell r="A62" t="str">
            <v>MARQ® Captain / MARQ® Captain: American Magic Edition</v>
          </cell>
        </row>
        <row r="63">
          <cell r="A63" t="str">
            <v>MARQ® Commander</v>
          </cell>
        </row>
        <row r="64">
          <cell r="A64" t="str">
            <v>MARQ® Driver</v>
          </cell>
        </row>
        <row r="65">
          <cell r="A65" t="str">
            <v>MARQ® Expedition</v>
          </cell>
        </row>
        <row r="66">
          <cell r="A66" t="str">
            <v>MARQ® Golfer</v>
          </cell>
        </row>
        <row r="67">
          <cell r="A67" t="str">
            <v>Montana® 7 Series</v>
          </cell>
        </row>
        <row r="68">
          <cell r="A68" t="str">
            <v>Oregon® 7 Series</v>
          </cell>
        </row>
        <row r="69">
          <cell r="A69" t="str">
            <v>Rino® 7 Series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"/>
  <sheetViews>
    <sheetView tabSelected="1" workbookViewId="0">
      <pane ySplit="1" topLeftCell="A2" activePane="bottomLeft" state="frozen"/>
      <selection activeCell="B1" sqref="B1"/>
      <selection pane="bottomLeft" activeCell="A117" sqref="A117:XFD117"/>
    </sheetView>
  </sheetViews>
  <sheetFormatPr baseColWidth="10" defaultRowHeight="15" x14ac:dyDescent="0.25"/>
  <cols>
    <col min="1" max="1" width="16.5703125" customWidth="1"/>
    <col min="2" max="2" width="17.28515625" customWidth="1"/>
    <col min="3" max="3" width="20.140625" customWidth="1"/>
    <col min="5" max="5" width="15" customWidth="1"/>
    <col min="6" max="10" width="11.140625" bestFit="1" customWidth="1"/>
    <col min="12" max="13" width="14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366</v>
      </c>
      <c r="I1" s="1" t="s">
        <v>367</v>
      </c>
      <c r="J1" s="1" t="s">
        <v>368</v>
      </c>
      <c r="K1" s="1" t="s">
        <v>7</v>
      </c>
      <c r="L1" s="1" t="s">
        <v>369</v>
      </c>
      <c r="M1" s="1" t="s">
        <v>514</v>
      </c>
      <c r="N1" s="2" t="s">
        <v>515</v>
      </c>
      <c r="O1" s="1"/>
    </row>
    <row r="2" spans="1:15" x14ac:dyDescent="0.25">
      <c r="A2" t="s">
        <v>8</v>
      </c>
      <c r="B2" t="s">
        <v>370</v>
      </c>
      <c r="C2" t="s">
        <v>9</v>
      </c>
      <c r="D2" t="s">
        <v>10</v>
      </c>
      <c r="E2" t="s">
        <v>11</v>
      </c>
      <c r="F2" t="s">
        <v>12</v>
      </c>
      <c r="G2">
        <v>131072</v>
      </c>
      <c r="H2">
        <v>786432</v>
      </c>
      <c r="J2">
        <v>262144</v>
      </c>
      <c r="K2">
        <v>65536</v>
      </c>
      <c r="L2" t="s">
        <v>371</v>
      </c>
      <c r="M2" t="str">
        <f>IFERROR(VLOOKUP(A2,Feuil3!A:A,1,0),"")</f>
        <v>approachs50</v>
      </c>
      <c r="N2" t="str">
        <f>"&lt;iq:product id="""&amp;A2&amp;"""/&gt;"</f>
        <v>&lt;iq:product id="approachs50"/&gt;</v>
      </c>
    </row>
    <row r="3" spans="1:15" x14ac:dyDescent="0.25">
      <c r="A3" t="s">
        <v>13</v>
      </c>
      <c r="B3" t="s">
        <v>372</v>
      </c>
      <c r="C3" t="s">
        <v>14</v>
      </c>
      <c r="D3" t="s">
        <v>15</v>
      </c>
      <c r="E3" t="s">
        <v>373</v>
      </c>
      <c r="F3" t="s">
        <v>17</v>
      </c>
      <c r="G3">
        <v>98304</v>
      </c>
      <c r="H3">
        <v>131072</v>
      </c>
      <c r="I3">
        <v>65536</v>
      </c>
      <c r="J3">
        <v>32768</v>
      </c>
      <c r="K3">
        <v>32768</v>
      </c>
      <c r="L3" t="s">
        <v>371</v>
      </c>
      <c r="M3" t="str">
        <f>IFERROR(VLOOKUP(A3,Feuil3!A:A,1,0),"")</f>
        <v/>
      </c>
      <c r="N3" t="str">
        <f>IFERROR(VLOOKUP(B3,[1]Feuil1!$A$2:$A$69,1,0),"")</f>
        <v/>
      </c>
    </row>
    <row r="4" spans="1:15" x14ac:dyDescent="0.25">
      <c r="A4" t="s">
        <v>18</v>
      </c>
      <c r="B4" t="s">
        <v>374</v>
      </c>
      <c r="C4" t="s">
        <v>19</v>
      </c>
      <c r="D4" t="s">
        <v>15</v>
      </c>
      <c r="E4" t="s">
        <v>20</v>
      </c>
      <c r="F4" t="s">
        <v>21</v>
      </c>
      <c r="G4">
        <v>135168</v>
      </c>
      <c r="H4">
        <v>1048576</v>
      </c>
      <c r="I4">
        <v>65536</v>
      </c>
      <c r="J4">
        <v>131072</v>
      </c>
      <c r="K4">
        <v>65536</v>
      </c>
      <c r="L4" t="s">
        <v>371</v>
      </c>
      <c r="M4" t="str">
        <f>IFERROR(VLOOKUP(A4,Feuil3!A:A,1,0),"")</f>
        <v/>
      </c>
      <c r="N4" t="str">
        <f>IFERROR(VLOOKUP(B4,[1]Feuil1!$A$2:$A$69,1,0),"")</f>
        <v/>
      </c>
    </row>
    <row r="5" spans="1:15" x14ac:dyDescent="0.25">
      <c r="A5" t="s">
        <v>22</v>
      </c>
      <c r="B5" t="s">
        <v>375</v>
      </c>
      <c r="C5" t="s">
        <v>9</v>
      </c>
      <c r="D5" t="s">
        <v>10</v>
      </c>
      <c r="E5" t="s">
        <v>11</v>
      </c>
      <c r="F5" t="s">
        <v>23</v>
      </c>
      <c r="G5">
        <v>131072</v>
      </c>
      <c r="H5">
        <v>786432</v>
      </c>
      <c r="I5">
        <v>65536</v>
      </c>
      <c r="J5">
        <v>262144</v>
      </c>
      <c r="K5">
        <v>65536</v>
      </c>
      <c r="L5" t="s">
        <v>371</v>
      </c>
      <c r="M5" t="str">
        <f>IFERROR(VLOOKUP(A5,Feuil3!A:A,1,0),"")</f>
        <v>approachs7042mm</v>
      </c>
      <c r="N5" t="str">
        <f t="shared" ref="N5:N6" si="0">"&lt;iq:product id="""&amp;A5&amp;"""/&gt;"</f>
        <v>&lt;iq:product id="approachs7042mm"/&gt;</v>
      </c>
    </row>
    <row r="6" spans="1:15" x14ac:dyDescent="0.25">
      <c r="A6" t="s">
        <v>24</v>
      </c>
      <c r="B6" t="s">
        <v>376</v>
      </c>
      <c r="C6" t="s">
        <v>25</v>
      </c>
      <c r="D6" t="s">
        <v>10</v>
      </c>
      <c r="E6" t="s">
        <v>11</v>
      </c>
      <c r="F6" t="s">
        <v>26</v>
      </c>
      <c r="G6">
        <v>131072</v>
      </c>
      <c r="H6">
        <v>786432</v>
      </c>
      <c r="I6">
        <v>65536</v>
      </c>
      <c r="J6">
        <v>262144</v>
      </c>
      <c r="K6">
        <v>65536</v>
      </c>
      <c r="L6" t="s">
        <v>371</v>
      </c>
      <c r="M6" t="str">
        <f>IFERROR(VLOOKUP(A6,Feuil3!A:A,1,0),"")</f>
        <v>approachs7047mm</v>
      </c>
      <c r="N6" t="str">
        <f t="shared" si="0"/>
        <v>&lt;iq:product id="approachs7047mm"/&gt;</v>
      </c>
    </row>
    <row r="7" spans="1:15" x14ac:dyDescent="0.25">
      <c r="A7" t="s">
        <v>27</v>
      </c>
      <c r="B7" t="s">
        <v>28</v>
      </c>
      <c r="C7" t="s">
        <v>29</v>
      </c>
      <c r="D7" t="s">
        <v>30</v>
      </c>
      <c r="E7" t="s">
        <v>31</v>
      </c>
      <c r="F7" t="s">
        <v>32</v>
      </c>
      <c r="G7">
        <v>97232</v>
      </c>
      <c r="H7">
        <v>130000</v>
      </c>
      <c r="I7">
        <v>65536</v>
      </c>
      <c r="J7">
        <v>262144</v>
      </c>
      <c r="K7">
        <v>32768</v>
      </c>
      <c r="L7" t="s">
        <v>371</v>
      </c>
      <c r="M7" t="str">
        <f>IFERROR(VLOOKUP(A7,Feuil3!A:A,1,0),"")</f>
        <v/>
      </c>
      <c r="N7" t="str">
        <f>IFERROR(VLOOKUP(B7,[1]Feuil1!$A$2:$A$69,1,0),"")</f>
        <v/>
      </c>
    </row>
    <row r="8" spans="1:15" x14ac:dyDescent="0.25">
      <c r="A8" t="s">
        <v>33</v>
      </c>
      <c r="B8" t="s">
        <v>377</v>
      </c>
      <c r="C8" t="s">
        <v>9</v>
      </c>
      <c r="D8" t="s">
        <v>10</v>
      </c>
      <c r="E8" t="s">
        <v>34</v>
      </c>
      <c r="F8" t="s">
        <v>35</v>
      </c>
      <c r="G8">
        <v>524288</v>
      </c>
      <c r="H8">
        <v>1048576</v>
      </c>
      <c r="I8">
        <v>524288</v>
      </c>
      <c r="J8">
        <v>32768</v>
      </c>
      <c r="K8">
        <v>65536</v>
      </c>
      <c r="L8" t="s">
        <v>371</v>
      </c>
      <c r="M8" t="str">
        <f>IFERROR(VLOOKUP(A8,Feuil3!A:A,1,0),"")</f>
        <v>d2air</v>
      </c>
      <c r="N8" t="str">
        <f t="shared" ref="N8:N9" si="1">"&lt;iq:product id="""&amp;A8&amp;"""/&gt;"</f>
        <v>&lt;iq:product id="d2air"/&gt;</v>
      </c>
    </row>
    <row r="9" spans="1:15" x14ac:dyDescent="0.25">
      <c r="A9" t="s">
        <v>36</v>
      </c>
      <c r="B9" t="s">
        <v>378</v>
      </c>
      <c r="C9" t="s">
        <v>37</v>
      </c>
      <c r="D9" t="s">
        <v>10</v>
      </c>
      <c r="E9" t="s">
        <v>11</v>
      </c>
      <c r="F9" t="s">
        <v>38</v>
      </c>
      <c r="G9">
        <v>131072</v>
      </c>
      <c r="H9">
        <v>786432</v>
      </c>
      <c r="I9">
        <v>524288</v>
      </c>
      <c r="J9">
        <v>262144</v>
      </c>
      <c r="K9">
        <v>65536</v>
      </c>
      <c r="L9" t="s">
        <v>371</v>
      </c>
      <c r="M9" t="str">
        <f>IFERROR(VLOOKUP(A9,Feuil3!A:A,1,0),"")</f>
        <v>d2airx10</v>
      </c>
      <c r="N9" t="str">
        <f t="shared" si="1"/>
        <v>&lt;iq:product id="d2airx10"/&gt;</v>
      </c>
    </row>
    <row r="10" spans="1:15" x14ac:dyDescent="0.25">
      <c r="A10" t="s">
        <v>39</v>
      </c>
      <c r="B10" t="s">
        <v>379</v>
      </c>
      <c r="C10" t="s">
        <v>40</v>
      </c>
      <c r="D10" t="s">
        <v>15</v>
      </c>
      <c r="E10" t="s">
        <v>41</v>
      </c>
      <c r="F10" t="s">
        <v>42</v>
      </c>
      <c r="G10">
        <v>65536</v>
      </c>
      <c r="H10">
        <v>65536</v>
      </c>
      <c r="I10">
        <v>65536</v>
      </c>
      <c r="J10">
        <v>16384</v>
      </c>
      <c r="K10">
        <v>65536</v>
      </c>
      <c r="L10" t="s">
        <v>380</v>
      </c>
      <c r="M10" t="str">
        <f>IFERROR(VLOOKUP(A10,Feuil3!A:A,1,0),"")</f>
        <v/>
      </c>
      <c r="N10" t="str">
        <f>IFERROR(VLOOKUP(B10,[1]Feuil1!$A$2:$A$69,1,0),"")</f>
        <v/>
      </c>
    </row>
    <row r="11" spans="1:15" x14ac:dyDescent="0.25">
      <c r="A11" t="s">
        <v>43</v>
      </c>
      <c r="B11" t="s">
        <v>381</v>
      </c>
      <c r="C11" t="s">
        <v>40</v>
      </c>
      <c r="D11" t="s">
        <v>15</v>
      </c>
      <c r="E11" t="s">
        <v>41</v>
      </c>
      <c r="F11" t="s">
        <v>44</v>
      </c>
      <c r="G11">
        <v>65536</v>
      </c>
      <c r="H11">
        <v>65536</v>
      </c>
      <c r="I11">
        <v>65536</v>
      </c>
      <c r="J11">
        <v>16384</v>
      </c>
      <c r="K11">
        <v>65536</v>
      </c>
      <c r="L11" t="s">
        <v>380</v>
      </c>
      <c r="M11" t="str">
        <f>IFERROR(VLOOKUP(A11,Feuil3!A:A,1,0),"")</f>
        <v/>
      </c>
      <c r="N11" t="str">
        <f>IFERROR(VLOOKUP(B11,[1]Feuil1!$A$2:$A$69,1,0),"")</f>
        <v/>
      </c>
    </row>
    <row r="12" spans="1:15" x14ac:dyDescent="0.25">
      <c r="A12" t="s">
        <v>45</v>
      </c>
      <c r="B12" t="s">
        <v>382</v>
      </c>
      <c r="C12" t="s">
        <v>14</v>
      </c>
      <c r="D12" t="s">
        <v>15</v>
      </c>
      <c r="E12" t="s">
        <v>46</v>
      </c>
      <c r="F12" t="s">
        <v>47</v>
      </c>
      <c r="G12">
        <v>98304</v>
      </c>
      <c r="H12">
        <v>1310720</v>
      </c>
      <c r="I12">
        <v>1048576</v>
      </c>
      <c r="J12">
        <v>131072</v>
      </c>
      <c r="K12">
        <v>32768</v>
      </c>
      <c r="L12" t="s">
        <v>380</v>
      </c>
      <c r="M12" t="str">
        <f>IFERROR(VLOOKUP(A12,Feuil3!A:A,1,0),"")</f>
        <v/>
      </c>
      <c r="N12" t="str">
        <f>IFERROR(VLOOKUP(B12,[1]Feuil1!$A$2:$A$69,1,0),"")</f>
        <v/>
      </c>
    </row>
    <row r="13" spans="1:15" x14ac:dyDescent="0.25">
      <c r="A13" t="s">
        <v>48</v>
      </c>
      <c r="B13" t="s">
        <v>383</v>
      </c>
      <c r="C13" t="s">
        <v>14</v>
      </c>
      <c r="D13" t="s">
        <v>15</v>
      </c>
      <c r="E13" t="s">
        <v>49</v>
      </c>
      <c r="F13" t="s">
        <v>50</v>
      </c>
      <c r="G13">
        <v>98304</v>
      </c>
      <c r="H13">
        <v>1310720</v>
      </c>
      <c r="I13">
        <v>1048576</v>
      </c>
      <c r="J13">
        <v>131072</v>
      </c>
      <c r="K13">
        <v>32768</v>
      </c>
      <c r="L13" t="s">
        <v>380</v>
      </c>
      <c r="M13" t="str">
        <f>IFERROR(VLOOKUP(A13,Feuil3!A:A,1,0),"")</f>
        <v>d2delta</v>
      </c>
      <c r="N13" t="str">
        <f>A13&amp;".excludeAnnotations=""noMenus"""</f>
        <v>d2delta.excludeAnnotations="noMenus"</v>
      </c>
    </row>
    <row r="14" spans="1:15" x14ac:dyDescent="0.25">
      <c r="A14" t="s">
        <v>51</v>
      </c>
      <c r="B14" t="s">
        <v>384</v>
      </c>
      <c r="C14" t="s">
        <v>14</v>
      </c>
      <c r="D14" t="s">
        <v>15</v>
      </c>
      <c r="E14" t="s">
        <v>49</v>
      </c>
      <c r="F14" t="s">
        <v>52</v>
      </c>
      <c r="G14">
        <v>98304</v>
      </c>
      <c r="H14">
        <v>1310720</v>
      </c>
      <c r="I14">
        <v>1048576</v>
      </c>
      <c r="J14">
        <v>131072</v>
      </c>
      <c r="K14">
        <v>32768</v>
      </c>
      <c r="L14" t="s">
        <v>380</v>
      </c>
      <c r="M14" t="str">
        <f>IFERROR(VLOOKUP(A14,Feuil3!A:A,1,0),"")</f>
        <v>d2deltapx</v>
      </c>
      <c r="N14" t="str">
        <f t="shared" ref="N14:N15" si="2">A14&amp;".excludeAnnotations=""noMenus"""</f>
        <v>d2deltapx.excludeAnnotations="noMenus"</v>
      </c>
    </row>
    <row r="15" spans="1:15" x14ac:dyDescent="0.25">
      <c r="A15" t="s">
        <v>53</v>
      </c>
      <c r="B15" t="s">
        <v>385</v>
      </c>
      <c r="C15" t="s">
        <v>14</v>
      </c>
      <c r="D15" t="s">
        <v>15</v>
      </c>
      <c r="E15" t="s">
        <v>49</v>
      </c>
      <c r="F15" t="s">
        <v>54</v>
      </c>
      <c r="G15">
        <v>98304</v>
      </c>
      <c r="H15">
        <v>1310720</v>
      </c>
      <c r="I15">
        <v>1048576</v>
      </c>
      <c r="J15">
        <v>131072</v>
      </c>
      <c r="K15">
        <v>32768</v>
      </c>
      <c r="L15" t="s">
        <v>380</v>
      </c>
      <c r="M15" t="str">
        <f>IFERROR(VLOOKUP(A15,Feuil3!A:A,1,0),"")</f>
        <v>d2deltas</v>
      </c>
      <c r="N15" t="str">
        <f t="shared" si="2"/>
        <v>d2deltas.excludeAnnotations="noMenus"</v>
      </c>
    </row>
    <row r="16" spans="1:15" x14ac:dyDescent="0.25">
      <c r="A16" t="s">
        <v>55</v>
      </c>
      <c r="B16" t="s">
        <v>386</v>
      </c>
      <c r="C16" t="s">
        <v>37</v>
      </c>
      <c r="D16" t="s">
        <v>10</v>
      </c>
      <c r="E16" t="s">
        <v>387</v>
      </c>
      <c r="F16" t="s">
        <v>56</v>
      </c>
      <c r="G16">
        <v>131072</v>
      </c>
      <c r="H16">
        <v>786432</v>
      </c>
      <c r="I16">
        <v>1048576</v>
      </c>
      <c r="J16">
        <v>262144</v>
      </c>
      <c r="K16">
        <v>65536</v>
      </c>
      <c r="L16" t="s">
        <v>371</v>
      </c>
      <c r="M16" t="str">
        <f>IFERROR(VLOOKUP(A16,Feuil3!A:A,1,0),"")</f>
        <v>d2mach1</v>
      </c>
      <c r="N16" t="s">
        <v>516</v>
      </c>
    </row>
    <row r="17" spans="1:14" x14ac:dyDescent="0.25">
      <c r="A17" t="s">
        <v>57</v>
      </c>
      <c r="B17" t="s">
        <v>388</v>
      </c>
      <c r="C17" t="s">
        <v>58</v>
      </c>
      <c r="D17" t="s">
        <v>15</v>
      </c>
      <c r="E17" t="s">
        <v>59</v>
      </c>
      <c r="F17" t="s">
        <v>60</v>
      </c>
      <c r="G17">
        <v>65536</v>
      </c>
      <c r="H17">
        <v>98304</v>
      </c>
      <c r="I17">
        <v>65536</v>
      </c>
      <c r="J17">
        <v>32768</v>
      </c>
      <c r="K17">
        <v>32768</v>
      </c>
      <c r="L17" t="s">
        <v>380</v>
      </c>
      <c r="M17" t="str">
        <f>IFERROR(VLOOKUP(A17,Feuil3!A:A,1,0),"")</f>
        <v/>
      </c>
      <c r="N17" t="str">
        <f>IFERROR(VLOOKUP(B17,[1]Feuil1!$A$2:$A$69,1,0),"")</f>
        <v/>
      </c>
    </row>
    <row r="18" spans="1:14" x14ac:dyDescent="0.25">
      <c r="A18" t="s">
        <v>61</v>
      </c>
      <c r="B18" t="s">
        <v>389</v>
      </c>
      <c r="C18" t="s">
        <v>9</v>
      </c>
      <c r="D18" t="s">
        <v>10</v>
      </c>
      <c r="E18" t="s">
        <v>79</v>
      </c>
      <c r="F18" t="s">
        <v>62</v>
      </c>
      <c r="G18">
        <v>131072</v>
      </c>
      <c r="H18">
        <v>786432</v>
      </c>
      <c r="I18">
        <v>65536</v>
      </c>
      <c r="J18">
        <v>262144</v>
      </c>
      <c r="K18">
        <v>65536</v>
      </c>
      <c r="L18" t="s">
        <v>371</v>
      </c>
      <c r="M18" t="str">
        <f>IFERROR(VLOOKUP(A18,Feuil3!A:A,1,0),"")</f>
        <v>descentg2</v>
      </c>
      <c r="N18" t="s">
        <v>516</v>
      </c>
    </row>
    <row r="19" spans="1:14" x14ac:dyDescent="0.25">
      <c r="A19" t="s">
        <v>63</v>
      </c>
      <c r="B19" t="s">
        <v>390</v>
      </c>
      <c r="C19" t="s">
        <v>14</v>
      </c>
      <c r="D19" t="s">
        <v>15</v>
      </c>
      <c r="E19" t="s">
        <v>391</v>
      </c>
      <c r="F19" t="s">
        <v>64</v>
      </c>
      <c r="G19">
        <v>98304</v>
      </c>
      <c r="H19">
        <v>1310720</v>
      </c>
      <c r="I19">
        <v>1048576</v>
      </c>
      <c r="J19">
        <v>131072</v>
      </c>
      <c r="K19">
        <v>32768</v>
      </c>
      <c r="L19" t="s">
        <v>380</v>
      </c>
      <c r="M19" t="str">
        <f>IFERROR(VLOOKUP(A19,Feuil3!A:A,1,0),"")</f>
        <v/>
      </c>
      <c r="N19" t="str">
        <f>IFERROR(VLOOKUP(B19,[1]Feuil1!$A$2:$A$69,1,0),"")</f>
        <v/>
      </c>
    </row>
    <row r="20" spans="1:14" x14ac:dyDescent="0.25">
      <c r="A20" t="s">
        <v>65</v>
      </c>
      <c r="B20" t="s">
        <v>392</v>
      </c>
      <c r="C20" t="s">
        <v>66</v>
      </c>
      <c r="D20" t="s">
        <v>15</v>
      </c>
      <c r="E20" t="s">
        <v>67</v>
      </c>
      <c r="F20" t="s">
        <v>68</v>
      </c>
      <c r="G20">
        <v>131072</v>
      </c>
      <c r="H20">
        <v>1310720</v>
      </c>
      <c r="I20">
        <v>1048576</v>
      </c>
      <c r="J20">
        <v>131072</v>
      </c>
      <c r="K20">
        <v>32768</v>
      </c>
      <c r="L20" t="s">
        <v>380</v>
      </c>
      <c r="M20" t="str">
        <f>IFERROR(VLOOKUP(A20,Feuil3!A:A,1,0),"")</f>
        <v>descentmk2</v>
      </c>
      <c r="N20" t="s">
        <v>516</v>
      </c>
    </row>
    <row r="21" spans="1:14" x14ac:dyDescent="0.25">
      <c r="A21" t="s">
        <v>69</v>
      </c>
      <c r="B21" t="s">
        <v>393</v>
      </c>
      <c r="C21" t="s">
        <v>14</v>
      </c>
      <c r="D21" t="s">
        <v>15</v>
      </c>
      <c r="E21" t="s">
        <v>67</v>
      </c>
      <c r="F21" t="s">
        <v>70</v>
      </c>
      <c r="G21">
        <v>98304</v>
      </c>
      <c r="H21">
        <v>1310720</v>
      </c>
      <c r="I21">
        <v>1048576</v>
      </c>
      <c r="J21">
        <v>131072</v>
      </c>
      <c r="K21">
        <v>32768</v>
      </c>
      <c r="L21" t="s">
        <v>380</v>
      </c>
      <c r="M21" t="str">
        <f>IFERROR(VLOOKUP(A21,Feuil3!A:A,1,0),"")</f>
        <v>descentmk2s</v>
      </c>
      <c r="N21" t="s">
        <v>516</v>
      </c>
    </row>
    <row r="22" spans="1:14" x14ac:dyDescent="0.25">
      <c r="A22" t="s">
        <v>71</v>
      </c>
      <c r="B22" t="s">
        <v>394</v>
      </c>
      <c r="C22" t="s">
        <v>9</v>
      </c>
      <c r="D22" t="s">
        <v>10</v>
      </c>
      <c r="E22" t="s">
        <v>11</v>
      </c>
      <c r="F22" t="s">
        <v>72</v>
      </c>
      <c r="G22">
        <v>131072</v>
      </c>
      <c r="H22">
        <v>786432</v>
      </c>
      <c r="I22">
        <v>1048576</v>
      </c>
      <c r="J22">
        <v>262144</v>
      </c>
      <c r="K22">
        <v>65536</v>
      </c>
      <c r="L22" t="s">
        <v>371</v>
      </c>
      <c r="M22" t="str">
        <f>IFERROR(VLOOKUP(A22,Feuil3!A:A,1,0),"")</f>
        <v>descentmk343mm</v>
      </c>
      <c r="N22" t="s">
        <v>516</v>
      </c>
    </row>
    <row r="23" spans="1:14" x14ac:dyDescent="0.25">
      <c r="A23" t="s">
        <v>73</v>
      </c>
      <c r="B23" t="s">
        <v>395</v>
      </c>
      <c r="C23" t="s">
        <v>25</v>
      </c>
      <c r="D23" t="s">
        <v>10</v>
      </c>
      <c r="E23" t="s">
        <v>11</v>
      </c>
      <c r="F23" t="s">
        <v>74</v>
      </c>
      <c r="G23">
        <v>131072</v>
      </c>
      <c r="H23">
        <v>786432</v>
      </c>
      <c r="I23">
        <v>1048576</v>
      </c>
      <c r="J23">
        <v>262144</v>
      </c>
      <c r="K23">
        <v>65536</v>
      </c>
      <c r="L23" t="s">
        <v>371</v>
      </c>
      <c r="M23" t="str">
        <f>IFERROR(VLOOKUP(A23,Feuil3!A:A,1,0),"")</f>
        <v>descentmk351mm</v>
      </c>
      <c r="N23" t="s">
        <v>516</v>
      </c>
    </row>
    <row r="24" spans="1:14" x14ac:dyDescent="0.25">
      <c r="A24" t="s">
        <v>75</v>
      </c>
      <c r="B24" t="s">
        <v>396</v>
      </c>
      <c r="C24" t="s">
        <v>66</v>
      </c>
      <c r="D24" t="s">
        <v>15</v>
      </c>
      <c r="E24" t="s">
        <v>76</v>
      </c>
      <c r="F24" t="s">
        <v>77</v>
      </c>
      <c r="G24">
        <v>114688</v>
      </c>
      <c r="H24">
        <v>131072</v>
      </c>
      <c r="I24">
        <v>65536</v>
      </c>
      <c r="J24">
        <v>32768</v>
      </c>
      <c r="K24">
        <v>32768</v>
      </c>
      <c r="L24" t="s">
        <v>380</v>
      </c>
      <c r="M24" t="str">
        <f>IFERROR(VLOOKUP(A24,Feuil3!A:A,1,0),"")</f>
        <v>enduro</v>
      </c>
      <c r="N24" t="s">
        <v>516</v>
      </c>
    </row>
    <row r="25" spans="1:14" x14ac:dyDescent="0.25">
      <c r="A25" t="s">
        <v>78</v>
      </c>
      <c r="B25" t="s">
        <v>397</v>
      </c>
      <c r="C25" t="s">
        <v>66</v>
      </c>
      <c r="D25" t="s">
        <v>15</v>
      </c>
      <c r="E25" t="s">
        <v>387</v>
      </c>
      <c r="F25" t="s">
        <v>80</v>
      </c>
      <c r="G25">
        <v>131072</v>
      </c>
      <c r="H25">
        <v>786432</v>
      </c>
      <c r="I25">
        <v>65536</v>
      </c>
      <c r="J25">
        <v>131072</v>
      </c>
      <c r="K25">
        <v>65536</v>
      </c>
      <c r="L25" t="s">
        <v>371</v>
      </c>
      <c r="M25" t="str">
        <f>IFERROR(VLOOKUP(A25,Feuil3!A:A,1,0),"")</f>
        <v>enduro3</v>
      </c>
      <c r="N25" t="s">
        <v>516</v>
      </c>
    </row>
    <row r="26" spans="1:14" x14ac:dyDescent="0.25">
      <c r="A26" t="s">
        <v>81</v>
      </c>
      <c r="B26" t="s">
        <v>398</v>
      </c>
      <c r="C26" t="s">
        <v>82</v>
      </c>
      <c r="D26" t="s">
        <v>15</v>
      </c>
      <c r="E26" t="s">
        <v>83</v>
      </c>
      <c r="F26" t="s">
        <v>84</v>
      </c>
      <c r="G26">
        <v>1048576</v>
      </c>
      <c r="H26">
        <v>1048576</v>
      </c>
      <c r="I26">
        <v>1048576</v>
      </c>
      <c r="J26">
        <v>131072</v>
      </c>
      <c r="K26">
        <v>65536</v>
      </c>
      <c r="L26" t="s">
        <v>371</v>
      </c>
      <c r="M26" t="str">
        <f>IFERROR(VLOOKUP(A26,Feuil3!A:A,1,0),"")</f>
        <v/>
      </c>
      <c r="N26" t="str">
        <f>IFERROR(VLOOKUP(B26,[1]Feuil1!$A$2:$A$69,1,0),"")</f>
        <v/>
      </c>
    </row>
    <row r="27" spans="1:14" x14ac:dyDescent="0.25">
      <c r="A27" t="s">
        <v>85</v>
      </c>
      <c r="B27" t="s">
        <v>399</v>
      </c>
      <c r="C27" t="s">
        <v>37</v>
      </c>
      <c r="D27" t="s">
        <v>10</v>
      </c>
      <c r="E27" t="s">
        <v>387</v>
      </c>
      <c r="F27" t="s">
        <v>86</v>
      </c>
      <c r="G27">
        <v>131072</v>
      </c>
      <c r="H27">
        <v>786432</v>
      </c>
      <c r="I27">
        <v>1048576</v>
      </c>
      <c r="J27">
        <v>262144</v>
      </c>
      <c r="K27">
        <v>65536</v>
      </c>
      <c r="L27" t="s">
        <v>371</v>
      </c>
      <c r="M27" t="str">
        <f>IFERROR(VLOOKUP(A27,Feuil3!A:A,1,0),"")</f>
        <v>epix2</v>
      </c>
      <c r="N27" t="s">
        <v>516</v>
      </c>
    </row>
    <row r="28" spans="1:14" x14ac:dyDescent="0.25">
      <c r="A28" t="s">
        <v>87</v>
      </c>
      <c r="B28" t="s">
        <v>400</v>
      </c>
      <c r="C28" t="s">
        <v>9</v>
      </c>
      <c r="D28" t="s">
        <v>10</v>
      </c>
      <c r="E28" t="s">
        <v>387</v>
      </c>
      <c r="F28" t="s">
        <v>88</v>
      </c>
      <c r="G28">
        <v>131072</v>
      </c>
      <c r="H28">
        <v>786432</v>
      </c>
      <c r="I28">
        <v>1048576</v>
      </c>
      <c r="J28">
        <v>262144</v>
      </c>
      <c r="K28">
        <v>65536</v>
      </c>
      <c r="L28" t="s">
        <v>371</v>
      </c>
      <c r="M28" t="str">
        <f>IFERROR(VLOOKUP(A28,Feuil3!A:A,1,0),"")</f>
        <v>epix2pro42mm</v>
      </c>
      <c r="N28" t="s">
        <v>516</v>
      </c>
    </row>
    <row r="29" spans="1:14" x14ac:dyDescent="0.25">
      <c r="A29" t="s">
        <v>89</v>
      </c>
      <c r="B29" t="s">
        <v>401</v>
      </c>
      <c r="C29" t="s">
        <v>37</v>
      </c>
      <c r="D29" t="s">
        <v>10</v>
      </c>
      <c r="E29" t="s">
        <v>387</v>
      </c>
      <c r="F29" t="s">
        <v>90</v>
      </c>
      <c r="G29">
        <v>131072</v>
      </c>
      <c r="H29">
        <v>786432</v>
      </c>
      <c r="I29">
        <v>1048576</v>
      </c>
      <c r="J29">
        <v>262144</v>
      </c>
      <c r="K29">
        <v>65536</v>
      </c>
      <c r="L29" t="s">
        <v>371</v>
      </c>
      <c r="M29" t="str">
        <f>IFERROR(VLOOKUP(A29,Feuil3!A:A,1,0),"")</f>
        <v>epix2pro47mm</v>
      </c>
      <c r="N29" t="s">
        <v>516</v>
      </c>
    </row>
    <row r="30" spans="1:14" x14ac:dyDescent="0.25">
      <c r="A30" t="s">
        <v>91</v>
      </c>
      <c r="B30" t="s">
        <v>402</v>
      </c>
      <c r="C30" t="s">
        <v>25</v>
      </c>
      <c r="D30" t="s">
        <v>10</v>
      </c>
      <c r="E30" t="s">
        <v>387</v>
      </c>
      <c r="F30" t="s">
        <v>92</v>
      </c>
      <c r="G30">
        <v>131072</v>
      </c>
      <c r="H30">
        <v>786432</v>
      </c>
      <c r="I30">
        <v>1048576</v>
      </c>
      <c r="J30">
        <v>262144</v>
      </c>
      <c r="K30">
        <v>65536</v>
      </c>
      <c r="L30" t="s">
        <v>371</v>
      </c>
      <c r="M30" t="str">
        <f>IFERROR(VLOOKUP(A30,Feuil3!A:A,1,0),"")</f>
        <v>epix2pro51mm</v>
      </c>
      <c r="N30" t="s">
        <v>516</v>
      </c>
    </row>
    <row r="31" spans="1:14" x14ac:dyDescent="0.25">
      <c r="A31" t="s">
        <v>93</v>
      </c>
      <c r="B31" t="s">
        <v>403</v>
      </c>
      <c r="C31" t="s">
        <v>40</v>
      </c>
      <c r="D31" t="s">
        <v>15</v>
      </c>
      <c r="E31" t="s">
        <v>41</v>
      </c>
      <c r="F31" t="s">
        <v>94</v>
      </c>
      <c r="G31">
        <v>65536</v>
      </c>
      <c r="H31">
        <v>65536</v>
      </c>
      <c r="I31">
        <v>65536</v>
      </c>
      <c r="J31">
        <v>16384</v>
      </c>
      <c r="K31">
        <v>65536</v>
      </c>
      <c r="L31" t="s">
        <v>380</v>
      </c>
      <c r="M31" t="str">
        <f>IFERROR(VLOOKUP(A31,Feuil3!A:A,1,0),"")</f>
        <v/>
      </c>
      <c r="N31" t="str">
        <f>IFERROR(VLOOKUP(B31,[1]Feuil1!$A$2:$A$69,1,0),"")</f>
        <v/>
      </c>
    </row>
    <row r="32" spans="1:14" x14ac:dyDescent="0.25">
      <c r="A32" t="s">
        <v>95</v>
      </c>
      <c r="B32" t="s">
        <v>404</v>
      </c>
      <c r="C32" t="s">
        <v>40</v>
      </c>
      <c r="D32" t="s">
        <v>15</v>
      </c>
      <c r="E32" t="s">
        <v>41</v>
      </c>
      <c r="F32" t="s">
        <v>96</v>
      </c>
      <c r="G32">
        <v>65536</v>
      </c>
      <c r="H32">
        <v>65536</v>
      </c>
      <c r="I32">
        <v>65536</v>
      </c>
      <c r="J32">
        <v>16384</v>
      </c>
      <c r="K32">
        <v>65536</v>
      </c>
      <c r="L32" t="s">
        <v>380</v>
      </c>
      <c r="M32" t="str">
        <f>IFERROR(VLOOKUP(A32,Feuil3!A:A,1,0),"")</f>
        <v/>
      </c>
      <c r="N32" t="str">
        <f>IFERROR(VLOOKUP(B32,[1]Feuil1!$A$2:$A$69,1,0),"")</f>
        <v/>
      </c>
    </row>
    <row r="33" spans="1:14" x14ac:dyDescent="0.25">
      <c r="A33" t="s">
        <v>97</v>
      </c>
      <c r="B33" t="s">
        <v>405</v>
      </c>
      <c r="C33" t="s">
        <v>14</v>
      </c>
      <c r="D33" t="s">
        <v>15</v>
      </c>
      <c r="E33" t="s">
        <v>98</v>
      </c>
      <c r="F33" t="s">
        <v>99</v>
      </c>
      <c r="G33">
        <v>98304</v>
      </c>
      <c r="H33">
        <v>131072</v>
      </c>
      <c r="I33">
        <v>65536</v>
      </c>
      <c r="J33">
        <v>32768</v>
      </c>
      <c r="K33">
        <v>32768</v>
      </c>
      <c r="L33" t="s">
        <v>380</v>
      </c>
      <c r="M33" t="str">
        <f>IFERROR(VLOOKUP(A33,Feuil3!A:A,1,0),"")</f>
        <v>fenix5</v>
      </c>
      <c r="N33" t="str">
        <f>A33&amp;".excludeAnnotations=""noMenus"""</f>
        <v>fenix5.excludeAnnotations="noMenus"</v>
      </c>
    </row>
    <row r="34" spans="1:14" x14ac:dyDescent="0.25">
      <c r="A34" t="s">
        <v>100</v>
      </c>
      <c r="B34" t="s">
        <v>406</v>
      </c>
      <c r="C34" t="s">
        <v>14</v>
      </c>
      <c r="D34" t="s">
        <v>15</v>
      </c>
      <c r="E34" t="s">
        <v>101</v>
      </c>
      <c r="F34" t="s">
        <v>102</v>
      </c>
      <c r="G34">
        <v>98304</v>
      </c>
      <c r="H34">
        <v>1310720</v>
      </c>
      <c r="I34">
        <v>1048576</v>
      </c>
      <c r="J34">
        <v>131072</v>
      </c>
      <c r="K34">
        <v>32768</v>
      </c>
      <c r="L34" t="s">
        <v>380</v>
      </c>
      <c r="M34" t="str">
        <f>IFERROR(VLOOKUP(A34,Feuil3!A:A,1,0),"")</f>
        <v>fenix5plus</v>
      </c>
      <c r="N34" t="s">
        <v>516</v>
      </c>
    </row>
    <row r="35" spans="1:14" x14ac:dyDescent="0.25">
      <c r="A35" t="s">
        <v>103</v>
      </c>
      <c r="B35" t="s">
        <v>407</v>
      </c>
      <c r="C35" t="s">
        <v>40</v>
      </c>
      <c r="D35" t="s">
        <v>15</v>
      </c>
      <c r="E35" t="s">
        <v>98</v>
      </c>
      <c r="F35" t="s">
        <v>104</v>
      </c>
      <c r="G35">
        <v>98304</v>
      </c>
      <c r="H35">
        <v>131072</v>
      </c>
      <c r="I35">
        <v>65536</v>
      </c>
      <c r="J35">
        <v>32768</v>
      </c>
      <c r="K35">
        <v>32768</v>
      </c>
      <c r="L35" t="s">
        <v>380</v>
      </c>
      <c r="M35" t="str">
        <f>IFERROR(VLOOKUP(A35,Feuil3!A:A,1,0),"")</f>
        <v>fenix5s</v>
      </c>
      <c r="N35" t="str">
        <f>A35&amp;".excludeAnnotations=""noMenus"""</f>
        <v>fenix5s.excludeAnnotations="noMenus"</v>
      </c>
    </row>
    <row r="36" spans="1:14" x14ac:dyDescent="0.25">
      <c r="A36" t="s">
        <v>105</v>
      </c>
      <c r="B36" t="s">
        <v>408</v>
      </c>
      <c r="C36" t="s">
        <v>14</v>
      </c>
      <c r="D36" t="s">
        <v>15</v>
      </c>
      <c r="E36" t="s">
        <v>101</v>
      </c>
      <c r="F36" t="s">
        <v>106</v>
      </c>
      <c r="G36">
        <v>98304</v>
      </c>
      <c r="H36">
        <v>1310720</v>
      </c>
      <c r="I36">
        <v>1048576</v>
      </c>
      <c r="J36">
        <v>131072</v>
      </c>
      <c r="K36">
        <v>32768</v>
      </c>
      <c r="L36" t="s">
        <v>380</v>
      </c>
      <c r="M36" t="str">
        <f>IFERROR(VLOOKUP(A36,Feuil3!A:A,1,0),"")</f>
        <v>fenix5splus</v>
      </c>
      <c r="N36" t="s">
        <v>516</v>
      </c>
    </row>
    <row r="37" spans="1:14" x14ac:dyDescent="0.25">
      <c r="A37" t="s">
        <v>107</v>
      </c>
      <c r="B37" t="s">
        <v>409</v>
      </c>
      <c r="C37" t="s">
        <v>14</v>
      </c>
      <c r="D37" t="s">
        <v>15</v>
      </c>
      <c r="E37" t="s">
        <v>98</v>
      </c>
      <c r="F37" t="s">
        <v>108</v>
      </c>
      <c r="G37">
        <v>98304</v>
      </c>
      <c r="H37">
        <v>1310720</v>
      </c>
      <c r="I37">
        <v>1048576</v>
      </c>
      <c r="J37">
        <v>131072</v>
      </c>
      <c r="K37">
        <v>32768</v>
      </c>
      <c r="L37" t="s">
        <v>380</v>
      </c>
      <c r="M37" t="str">
        <f>IFERROR(VLOOKUP(A37,Feuil3!A:A,1,0),"")</f>
        <v>fenix5x</v>
      </c>
      <c r="N37" t="str">
        <f>A37&amp;".excludeAnnotations=""noMenus"""</f>
        <v>fenix5x.excludeAnnotations="noMenus"</v>
      </c>
    </row>
    <row r="38" spans="1:14" x14ac:dyDescent="0.25">
      <c r="A38" t="s">
        <v>109</v>
      </c>
      <c r="B38" t="s">
        <v>410</v>
      </c>
      <c r="C38" t="s">
        <v>14</v>
      </c>
      <c r="D38" t="s">
        <v>15</v>
      </c>
      <c r="E38" t="s">
        <v>101</v>
      </c>
      <c r="F38" t="s">
        <v>110</v>
      </c>
      <c r="G38">
        <v>98304</v>
      </c>
      <c r="H38">
        <v>1310720</v>
      </c>
      <c r="I38">
        <v>1048576</v>
      </c>
      <c r="J38">
        <v>131072</v>
      </c>
      <c r="K38">
        <v>32768</v>
      </c>
      <c r="L38" t="s">
        <v>380</v>
      </c>
      <c r="M38" t="str">
        <f>IFERROR(VLOOKUP(A38,Feuil3!A:A,1,0),"")</f>
        <v>fenix5xplus</v>
      </c>
      <c r="N38" t="s">
        <v>516</v>
      </c>
    </row>
    <row r="39" spans="1:14" x14ac:dyDescent="0.25">
      <c r="A39" t="s">
        <v>111</v>
      </c>
      <c r="B39" t="s">
        <v>411</v>
      </c>
      <c r="C39" t="s">
        <v>19</v>
      </c>
      <c r="D39" t="s">
        <v>15</v>
      </c>
      <c r="E39" t="s">
        <v>112</v>
      </c>
      <c r="F39" t="s">
        <v>113</v>
      </c>
      <c r="G39">
        <v>114688</v>
      </c>
      <c r="H39">
        <v>131072</v>
      </c>
      <c r="I39">
        <v>65536</v>
      </c>
      <c r="J39">
        <v>32768</v>
      </c>
      <c r="K39">
        <v>32768</v>
      </c>
      <c r="L39" t="s">
        <v>380</v>
      </c>
      <c r="M39" t="str">
        <f>IFERROR(VLOOKUP(A39,Feuil3!A:A,1,0),"")</f>
        <v>fenix6</v>
      </c>
      <c r="N39" t="s">
        <v>516</v>
      </c>
    </row>
    <row r="40" spans="1:14" x14ac:dyDescent="0.25">
      <c r="A40" t="s">
        <v>114</v>
      </c>
      <c r="B40" t="s">
        <v>412</v>
      </c>
      <c r="C40" t="s">
        <v>19</v>
      </c>
      <c r="D40" t="s">
        <v>15</v>
      </c>
      <c r="E40" t="s">
        <v>112</v>
      </c>
      <c r="F40" t="s">
        <v>115</v>
      </c>
      <c r="G40">
        <v>114688</v>
      </c>
      <c r="H40">
        <v>1310720</v>
      </c>
      <c r="I40">
        <v>1048576</v>
      </c>
      <c r="J40">
        <v>131072</v>
      </c>
      <c r="K40">
        <v>32768</v>
      </c>
      <c r="L40" t="s">
        <v>380</v>
      </c>
      <c r="M40" t="str">
        <f>IFERROR(VLOOKUP(A40,Feuil3!A:A,1,0),"")</f>
        <v>fenix6pro</v>
      </c>
      <c r="N40" t="s">
        <v>516</v>
      </c>
    </row>
    <row r="41" spans="1:14" x14ac:dyDescent="0.25">
      <c r="A41" t="s">
        <v>116</v>
      </c>
      <c r="B41" t="s">
        <v>413</v>
      </c>
      <c r="C41" t="s">
        <v>14</v>
      </c>
      <c r="D41" t="s">
        <v>15</v>
      </c>
      <c r="E41" t="s">
        <v>112</v>
      </c>
      <c r="F41" t="s">
        <v>117</v>
      </c>
      <c r="G41">
        <v>98304</v>
      </c>
      <c r="H41">
        <v>131072</v>
      </c>
      <c r="I41">
        <v>65536</v>
      </c>
      <c r="J41">
        <v>32768</v>
      </c>
      <c r="K41">
        <v>32768</v>
      </c>
      <c r="L41" t="s">
        <v>380</v>
      </c>
      <c r="M41" t="str">
        <f>IFERROR(VLOOKUP(A41,Feuil3!A:A,1,0),"")</f>
        <v>fenix6s</v>
      </c>
      <c r="N41" t="s">
        <v>516</v>
      </c>
    </row>
    <row r="42" spans="1:14" x14ac:dyDescent="0.25">
      <c r="A42" t="s">
        <v>118</v>
      </c>
      <c r="B42" t="s">
        <v>414</v>
      </c>
      <c r="C42" t="s">
        <v>14</v>
      </c>
      <c r="D42" t="s">
        <v>15</v>
      </c>
      <c r="E42" t="s">
        <v>112</v>
      </c>
      <c r="F42" t="s">
        <v>119</v>
      </c>
      <c r="G42">
        <v>98304</v>
      </c>
      <c r="H42">
        <v>1310720</v>
      </c>
      <c r="I42">
        <v>1048576</v>
      </c>
      <c r="J42">
        <v>131072</v>
      </c>
      <c r="K42">
        <v>32768</v>
      </c>
      <c r="L42" t="s">
        <v>380</v>
      </c>
      <c r="M42" t="str">
        <f>IFERROR(VLOOKUP(A42,Feuil3!A:A,1,0),"")</f>
        <v>fenix6spro</v>
      </c>
      <c r="N42" t="s">
        <v>516</v>
      </c>
    </row>
    <row r="43" spans="1:14" x14ac:dyDescent="0.25">
      <c r="A43" t="s">
        <v>120</v>
      </c>
      <c r="B43" t="s">
        <v>415</v>
      </c>
      <c r="C43" t="s">
        <v>66</v>
      </c>
      <c r="D43" t="s">
        <v>15</v>
      </c>
      <c r="E43" t="s">
        <v>112</v>
      </c>
      <c r="F43" t="s">
        <v>121</v>
      </c>
      <c r="G43">
        <v>131072</v>
      </c>
      <c r="H43">
        <v>1310720</v>
      </c>
      <c r="I43">
        <v>1048576</v>
      </c>
      <c r="J43">
        <v>131072</v>
      </c>
      <c r="K43">
        <v>32768</v>
      </c>
      <c r="L43" t="s">
        <v>380</v>
      </c>
      <c r="M43" t="str">
        <f>IFERROR(VLOOKUP(A43,Feuil3!A:A,1,0),"")</f>
        <v>fenix6xpro</v>
      </c>
      <c r="N43" t="s">
        <v>516</v>
      </c>
    </row>
    <row r="44" spans="1:14" x14ac:dyDescent="0.25">
      <c r="A44" t="s">
        <v>122</v>
      </c>
      <c r="B44" t="s">
        <v>416</v>
      </c>
      <c r="C44" t="s">
        <v>19</v>
      </c>
      <c r="D44" t="s">
        <v>15</v>
      </c>
      <c r="E44" t="s">
        <v>387</v>
      </c>
      <c r="F44" t="s">
        <v>123</v>
      </c>
      <c r="G44">
        <v>131072</v>
      </c>
      <c r="H44">
        <v>786432</v>
      </c>
      <c r="I44">
        <v>1048576</v>
      </c>
      <c r="J44">
        <v>262144</v>
      </c>
      <c r="K44">
        <v>65536</v>
      </c>
      <c r="L44" t="s">
        <v>371</v>
      </c>
      <c r="M44" t="str">
        <f>IFERROR(VLOOKUP(A44,Feuil3!A:A,1,0),"")</f>
        <v>fenix7</v>
      </c>
      <c r="N44" t="s">
        <v>516</v>
      </c>
    </row>
    <row r="45" spans="1:14" x14ac:dyDescent="0.25">
      <c r="A45" t="s">
        <v>124</v>
      </c>
      <c r="B45" t="s">
        <v>417</v>
      </c>
      <c r="C45" t="s">
        <v>19</v>
      </c>
      <c r="D45" t="s">
        <v>15</v>
      </c>
      <c r="E45" t="s">
        <v>387</v>
      </c>
      <c r="F45" t="s">
        <v>125</v>
      </c>
      <c r="G45">
        <v>131072</v>
      </c>
      <c r="H45">
        <v>786432</v>
      </c>
      <c r="I45">
        <v>1048576</v>
      </c>
      <c r="J45">
        <v>262144</v>
      </c>
      <c r="K45">
        <v>65536</v>
      </c>
      <c r="L45" t="s">
        <v>371</v>
      </c>
      <c r="M45" t="str">
        <f>IFERROR(VLOOKUP(A45,Feuil3!A:A,1,0),"")</f>
        <v>fenix7pro</v>
      </c>
      <c r="N45" t="s">
        <v>516</v>
      </c>
    </row>
    <row r="46" spans="1:14" x14ac:dyDescent="0.25">
      <c r="A46" t="s">
        <v>126</v>
      </c>
      <c r="B46" t="s">
        <v>418</v>
      </c>
      <c r="C46" t="s">
        <v>19</v>
      </c>
      <c r="D46" t="s">
        <v>15</v>
      </c>
      <c r="E46" t="s">
        <v>387</v>
      </c>
      <c r="F46" t="s">
        <v>127</v>
      </c>
      <c r="G46">
        <v>131072</v>
      </c>
      <c r="H46">
        <v>786432</v>
      </c>
      <c r="I46">
        <v>1048576</v>
      </c>
      <c r="J46">
        <v>262144</v>
      </c>
      <c r="K46">
        <v>65536</v>
      </c>
      <c r="L46" t="s">
        <v>371</v>
      </c>
      <c r="M46" t="str">
        <f>IFERROR(VLOOKUP(A46,Feuil3!A:A,1,0),"")</f>
        <v>fenix7pronowifi</v>
      </c>
      <c r="N46" t="s">
        <v>516</v>
      </c>
    </row>
    <row r="47" spans="1:14" x14ac:dyDescent="0.25">
      <c r="A47" t="s">
        <v>128</v>
      </c>
      <c r="B47" t="s">
        <v>419</v>
      </c>
      <c r="C47" t="s">
        <v>14</v>
      </c>
      <c r="D47" t="s">
        <v>15</v>
      </c>
      <c r="E47" t="s">
        <v>387</v>
      </c>
      <c r="F47" t="s">
        <v>129</v>
      </c>
      <c r="G47">
        <v>131072</v>
      </c>
      <c r="H47">
        <v>786432</v>
      </c>
      <c r="I47">
        <v>1048576</v>
      </c>
      <c r="J47">
        <v>262144</v>
      </c>
      <c r="K47">
        <v>65536</v>
      </c>
      <c r="L47" t="s">
        <v>371</v>
      </c>
      <c r="M47" t="str">
        <f>IFERROR(VLOOKUP(A47,Feuil3!A:A,1,0),"")</f>
        <v>fenix7s</v>
      </c>
      <c r="N47" t="s">
        <v>516</v>
      </c>
    </row>
    <row r="48" spans="1:14" x14ac:dyDescent="0.25">
      <c r="A48" t="s">
        <v>130</v>
      </c>
      <c r="B48" t="s">
        <v>420</v>
      </c>
      <c r="C48" t="s">
        <v>14</v>
      </c>
      <c r="D48" t="s">
        <v>15</v>
      </c>
      <c r="E48" t="s">
        <v>387</v>
      </c>
      <c r="F48" t="s">
        <v>131</v>
      </c>
      <c r="G48">
        <v>131072</v>
      </c>
      <c r="H48">
        <v>786432</v>
      </c>
      <c r="I48">
        <v>1048576</v>
      </c>
      <c r="J48">
        <v>262144</v>
      </c>
      <c r="K48">
        <v>65536</v>
      </c>
      <c r="L48" t="s">
        <v>371</v>
      </c>
      <c r="M48" t="str">
        <f>IFERROR(VLOOKUP(A48,Feuil3!A:A,1,0),"")</f>
        <v>fenix7spro</v>
      </c>
      <c r="N48" t="s">
        <v>516</v>
      </c>
    </row>
    <row r="49" spans="1:14" x14ac:dyDescent="0.25">
      <c r="A49" t="s">
        <v>132</v>
      </c>
      <c r="B49" t="s">
        <v>421</v>
      </c>
      <c r="C49" t="s">
        <v>66</v>
      </c>
      <c r="D49" t="s">
        <v>15</v>
      </c>
      <c r="E49" t="s">
        <v>387</v>
      </c>
      <c r="F49" t="s">
        <v>133</v>
      </c>
      <c r="G49">
        <v>131072</v>
      </c>
      <c r="H49">
        <v>786432</v>
      </c>
      <c r="I49">
        <v>1048576</v>
      </c>
      <c r="J49">
        <v>262144</v>
      </c>
      <c r="K49">
        <v>65536</v>
      </c>
      <c r="L49" t="s">
        <v>371</v>
      </c>
      <c r="M49" t="str">
        <f>IFERROR(VLOOKUP(A49,Feuil3!A:A,1,0),"")</f>
        <v>fenix7x</v>
      </c>
      <c r="N49" t="s">
        <v>516</v>
      </c>
    </row>
    <row r="50" spans="1:14" x14ac:dyDescent="0.25">
      <c r="A50" t="s">
        <v>134</v>
      </c>
      <c r="B50" t="s">
        <v>422</v>
      </c>
      <c r="C50" t="s">
        <v>66</v>
      </c>
      <c r="D50" t="s">
        <v>15</v>
      </c>
      <c r="E50" t="s">
        <v>387</v>
      </c>
      <c r="F50" t="s">
        <v>135</v>
      </c>
      <c r="G50">
        <v>131072</v>
      </c>
      <c r="H50">
        <v>786432</v>
      </c>
      <c r="I50">
        <v>1048576</v>
      </c>
      <c r="J50">
        <v>262144</v>
      </c>
      <c r="K50">
        <v>65536</v>
      </c>
      <c r="L50" t="s">
        <v>371</v>
      </c>
      <c r="M50" t="str">
        <f>IFERROR(VLOOKUP(A50,Feuil3!A:A,1,0),"")</f>
        <v>fenix7xpro</v>
      </c>
      <c r="N50" t="s">
        <v>516</v>
      </c>
    </row>
    <row r="51" spans="1:14" x14ac:dyDescent="0.25">
      <c r="A51" t="s">
        <v>136</v>
      </c>
      <c r="B51" t="s">
        <v>423</v>
      </c>
      <c r="C51" t="s">
        <v>66</v>
      </c>
      <c r="D51" t="s">
        <v>15</v>
      </c>
      <c r="E51" t="s">
        <v>387</v>
      </c>
      <c r="F51" t="s">
        <v>137</v>
      </c>
      <c r="G51">
        <v>131072</v>
      </c>
      <c r="H51">
        <v>786432</v>
      </c>
      <c r="I51">
        <v>1048576</v>
      </c>
      <c r="J51">
        <v>262144</v>
      </c>
      <c r="K51">
        <v>65536</v>
      </c>
      <c r="L51" t="s">
        <v>371</v>
      </c>
      <c r="M51" t="str">
        <f>IFERROR(VLOOKUP(A51,Feuil3!A:A,1,0),"")</f>
        <v>fenix7xpronowifi</v>
      </c>
      <c r="N51" t="s">
        <v>516</v>
      </c>
    </row>
    <row r="52" spans="1:14" x14ac:dyDescent="0.25">
      <c r="A52" t="s">
        <v>138</v>
      </c>
      <c r="B52" t="s">
        <v>424</v>
      </c>
      <c r="C52" t="s">
        <v>37</v>
      </c>
      <c r="D52" t="s">
        <v>10</v>
      </c>
      <c r="E52" t="s">
        <v>387</v>
      </c>
      <c r="F52" t="s">
        <v>139</v>
      </c>
      <c r="G52">
        <v>131072</v>
      </c>
      <c r="H52">
        <v>786432</v>
      </c>
      <c r="I52">
        <v>1048576</v>
      </c>
      <c r="J52">
        <v>131072</v>
      </c>
      <c r="K52">
        <v>65536</v>
      </c>
      <c r="L52" t="s">
        <v>371</v>
      </c>
      <c r="M52" t="str">
        <f>IFERROR(VLOOKUP(A52,Feuil3!A:A,1,0),"")</f>
        <v>fenix843mm</v>
      </c>
      <c r="N52" t="s">
        <v>516</v>
      </c>
    </row>
    <row r="53" spans="1:14" x14ac:dyDescent="0.25">
      <c r="A53" t="s">
        <v>140</v>
      </c>
      <c r="B53" t="s">
        <v>425</v>
      </c>
      <c r="C53" t="s">
        <v>25</v>
      </c>
      <c r="D53" t="s">
        <v>10</v>
      </c>
      <c r="E53" t="s">
        <v>387</v>
      </c>
      <c r="F53" t="s">
        <v>141</v>
      </c>
      <c r="G53">
        <v>131072</v>
      </c>
      <c r="H53">
        <v>786432</v>
      </c>
      <c r="I53">
        <v>1048576</v>
      </c>
      <c r="J53">
        <v>131072</v>
      </c>
      <c r="K53">
        <v>65536</v>
      </c>
      <c r="L53" t="s">
        <v>371</v>
      </c>
      <c r="M53" t="str">
        <f>IFERROR(VLOOKUP(A53,Feuil3!A:A,1,0),"")</f>
        <v>fenix847mm</v>
      </c>
      <c r="N53" t="s">
        <v>516</v>
      </c>
    </row>
    <row r="54" spans="1:14" x14ac:dyDescent="0.25">
      <c r="A54" t="s">
        <v>142</v>
      </c>
      <c r="B54" t="s">
        <v>426</v>
      </c>
      <c r="C54" t="s">
        <v>19</v>
      </c>
      <c r="D54" t="s">
        <v>15</v>
      </c>
      <c r="E54" t="s">
        <v>387</v>
      </c>
      <c r="F54" t="s">
        <v>143</v>
      </c>
      <c r="G54">
        <v>131072</v>
      </c>
      <c r="H54">
        <v>786432</v>
      </c>
      <c r="I54">
        <v>1048576</v>
      </c>
      <c r="J54">
        <v>131072</v>
      </c>
      <c r="K54">
        <v>65536</v>
      </c>
      <c r="L54" t="s">
        <v>371</v>
      </c>
      <c r="M54" t="str">
        <f>IFERROR(VLOOKUP(A54,Feuil3!A:A,1,0),"")</f>
        <v>fenix8solar47mm</v>
      </c>
      <c r="N54" t="s">
        <v>516</v>
      </c>
    </row>
    <row r="55" spans="1:14" x14ac:dyDescent="0.25">
      <c r="A55" t="s">
        <v>144</v>
      </c>
      <c r="B55" t="s">
        <v>427</v>
      </c>
      <c r="C55" t="s">
        <v>66</v>
      </c>
      <c r="D55" t="s">
        <v>15</v>
      </c>
      <c r="E55" t="s">
        <v>387</v>
      </c>
      <c r="F55" t="s">
        <v>145</v>
      </c>
      <c r="G55">
        <v>131072</v>
      </c>
      <c r="H55">
        <v>786432</v>
      </c>
      <c r="I55">
        <v>1048576</v>
      </c>
      <c r="J55">
        <v>131072</v>
      </c>
      <c r="K55">
        <v>65536</v>
      </c>
      <c r="L55" t="s">
        <v>371</v>
      </c>
      <c r="M55" t="str">
        <f>IFERROR(VLOOKUP(A55,Feuil3!A:A,1,0),"")</f>
        <v>fenix8solar51mm</v>
      </c>
      <c r="N55" t="s">
        <v>516</v>
      </c>
    </row>
    <row r="56" spans="1:14" x14ac:dyDescent="0.25">
      <c r="A56" t="s">
        <v>146</v>
      </c>
      <c r="B56" t="s">
        <v>428</v>
      </c>
      <c r="C56" t="s">
        <v>40</v>
      </c>
      <c r="D56" t="s">
        <v>15</v>
      </c>
      <c r="E56" t="s">
        <v>98</v>
      </c>
      <c r="F56" t="s">
        <v>147</v>
      </c>
      <c r="G56">
        <v>98304</v>
      </c>
      <c r="H56">
        <v>131072</v>
      </c>
      <c r="I56">
        <v>65536</v>
      </c>
      <c r="J56">
        <v>32768</v>
      </c>
      <c r="K56">
        <v>32768</v>
      </c>
      <c r="L56" t="s">
        <v>380</v>
      </c>
      <c r="M56" t="str">
        <f>IFERROR(VLOOKUP(A56,Feuil3!A:A,1,0),"")</f>
        <v>fenixchronos</v>
      </c>
      <c r="N56" t="str">
        <f>A56&amp;".excludeAnnotations=""noMenus"""</f>
        <v>fenixchronos.excludeAnnotations="noMenus"</v>
      </c>
    </row>
    <row r="57" spans="1:14" x14ac:dyDescent="0.25">
      <c r="A57" t="s">
        <v>148</v>
      </c>
      <c r="B57" t="s">
        <v>429</v>
      </c>
      <c r="C57" t="s">
        <v>37</v>
      </c>
      <c r="D57" t="s">
        <v>10</v>
      </c>
      <c r="E57" t="s">
        <v>387</v>
      </c>
      <c r="F57" t="s">
        <v>149</v>
      </c>
      <c r="G57">
        <v>131072</v>
      </c>
      <c r="H57">
        <v>786432</v>
      </c>
      <c r="I57">
        <v>65536</v>
      </c>
      <c r="J57">
        <v>131072</v>
      </c>
      <c r="K57">
        <v>65536</v>
      </c>
      <c r="L57" t="s">
        <v>371</v>
      </c>
      <c r="M57" t="str">
        <f>IFERROR(VLOOKUP(A57,Feuil3!A:A,1,0),"")</f>
        <v>fenixe</v>
      </c>
      <c r="N57" t="s">
        <v>516</v>
      </c>
    </row>
    <row r="58" spans="1:14" x14ac:dyDescent="0.25">
      <c r="A58" t="s">
        <v>150</v>
      </c>
      <c r="B58" t="s">
        <v>430</v>
      </c>
      <c r="C58" t="s">
        <v>9</v>
      </c>
      <c r="D58" t="s">
        <v>10</v>
      </c>
      <c r="E58" t="s">
        <v>387</v>
      </c>
      <c r="F58" t="s">
        <v>151</v>
      </c>
      <c r="G58">
        <v>131072</v>
      </c>
      <c r="H58">
        <v>786432</v>
      </c>
      <c r="I58">
        <v>65536</v>
      </c>
      <c r="J58">
        <v>262144</v>
      </c>
      <c r="K58">
        <v>65536</v>
      </c>
      <c r="L58" t="s">
        <v>371</v>
      </c>
      <c r="M58" t="str">
        <f>IFERROR(VLOOKUP(A58,Feuil3!A:A,1,0),"")</f>
        <v>fr165</v>
      </c>
      <c r="N58" t="s">
        <v>516</v>
      </c>
    </row>
    <row r="59" spans="1:14" x14ac:dyDescent="0.25">
      <c r="A59" t="s">
        <v>152</v>
      </c>
      <c r="B59" t="s">
        <v>431</v>
      </c>
      <c r="C59" t="s">
        <v>9</v>
      </c>
      <c r="D59" t="s">
        <v>10</v>
      </c>
      <c r="E59" t="s">
        <v>387</v>
      </c>
      <c r="F59" t="s">
        <v>153</v>
      </c>
      <c r="G59">
        <v>131072</v>
      </c>
      <c r="H59">
        <v>786432</v>
      </c>
      <c r="I59">
        <v>65536</v>
      </c>
      <c r="J59">
        <v>262144</v>
      </c>
      <c r="K59">
        <v>65536</v>
      </c>
      <c r="L59" t="s">
        <v>371</v>
      </c>
      <c r="M59" t="str">
        <f>IFERROR(VLOOKUP(A59,Feuil3!A:A,1,0),"")</f>
        <v>fr165m</v>
      </c>
      <c r="N59" t="s">
        <v>516</v>
      </c>
    </row>
    <row r="60" spans="1:14" x14ac:dyDescent="0.25">
      <c r="A60" t="s">
        <v>154</v>
      </c>
      <c r="B60" t="s">
        <v>432</v>
      </c>
      <c r="C60" t="s">
        <v>155</v>
      </c>
      <c r="D60" t="s">
        <v>15</v>
      </c>
      <c r="E60" t="s">
        <v>41</v>
      </c>
      <c r="F60" t="s">
        <v>156</v>
      </c>
      <c r="G60">
        <v>65536</v>
      </c>
      <c r="H60">
        <v>65536</v>
      </c>
      <c r="I60">
        <v>65536</v>
      </c>
      <c r="J60">
        <v>16384</v>
      </c>
      <c r="K60">
        <v>65536</v>
      </c>
      <c r="L60" t="s">
        <v>380</v>
      </c>
      <c r="M60" t="str">
        <f>IFERROR(VLOOKUP(A60,Feuil3!A:A,1,0),"")</f>
        <v/>
      </c>
      <c r="N60" t="str">
        <f>IFERROR(VLOOKUP(B60,[1]Feuil1!$A$2:$A$69,1,0),"")</f>
        <v/>
      </c>
    </row>
    <row r="61" spans="1:14" x14ac:dyDescent="0.25">
      <c r="A61" t="s">
        <v>157</v>
      </c>
      <c r="B61" t="s">
        <v>433</v>
      </c>
      <c r="C61" t="s">
        <v>155</v>
      </c>
      <c r="D61" t="s">
        <v>15</v>
      </c>
      <c r="E61" t="s">
        <v>41</v>
      </c>
      <c r="F61" t="s">
        <v>158</v>
      </c>
      <c r="G61">
        <v>65536</v>
      </c>
      <c r="H61">
        <v>65536</v>
      </c>
      <c r="I61">
        <v>65536</v>
      </c>
      <c r="J61">
        <v>16384</v>
      </c>
      <c r="K61">
        <v>65536</v>
      </c>
      <c r="L61" t="s">
        <v>380</v>
      </c>
      <c r="M61" t="str">
        <f>IFERROR(VLOOKUP(A61,Feuil3!A:A,1,0),"")</f>
        <v/>
      </c>
      <c r="N61" t="str">
        <f>IFERROR(VLOOKUP(B61,[1]Feuil1!$A$2:$A$69,1,0),"")</f>
        <v/>
      </c>
    </row>
    <row r="62" spans="1:14" x14ac:dyDescent="0.25">
      <c r="A62" t="s">
        <v>159</v>
      </c>
      <c r="B62" t="s">
        <v>434</v>
      </c>
      <c r="C62" t="s">
        <v>14</v>
      </c>
      <c r="D62" t="s">
        <v>15</v>
      </c>
      <c r="E62" t="s">
        <v>160</v>
      </c>
      <c r="F62" t="s">
        <v>161</v>
      </c>
      <c r="G62">
        <v>98304</v>
      </c>
      <c r="H62">
        <v>131072</v>
      </c>
      <c r="I62">
        <v>65536</v>
      </c>
      <c r="J62">
        <v>32768</v>
      </c>
      <c r="K62">
        <v>32768</v>
      </c>
      <c r="L62" t="s">
        <v>380</v>
      </c>
      <c r="M62" t="str">
        <f>IFERROR(VLOOKUP(A62,Feuil3!A:A,1,0),"")</f>
        <v>fr245</v>
      </c>
      <c r="N62" t="s">
        <v>516</v>
      </c>
    </row>
    <row r="63" spans="1:14" x14ac:dyDescent="0.25">
      <c r="A63" t="s">
        <v>162</v>
      </c>
      <c r="B63" t="s">
        <v>435</v>
      </c>
      <c r="C63" t="s">
        <v>14</v>
      </c>
      <c r="D63" t="s">
        <v>15</v>
      </c>
      <c r="E63" t="s">
        <v>160</v>
      </c>
      <c r="F63" t="s">
        <v>163</v>
      </c>
      <c r="G63">
        <v>98304</v>
      </c>
      <c r="H63">
        <v>1310720</v>
      </c>
      <c r="I63">
        <v>1048576</v>
      </c>
      <c r="J63">
        <v>131072</v>
      </c>
      <c r="K63">
        <v>65536</v>
      </c>
      <c r="L63" t="s">
        <v>380</v>
      </c>
      <c r="M63" t="str">
        <f>IFERROR(VLOOKUP(A63,Feuil3!A:A,1,0),"")</f>
        <v>fr245m</v>
      </c>
      <c r="N63" t="s">
        <v>516</v>
      </c>
    </row>
    <row r="64" spans="1:14" x14ac:dyDescent="0.25">
      <c r="A64" t="s">
        <v>164</v>
      </c>
      <c r="B64" t="s">
        <v>436</v>
      </c>
      <c r="C64" t="s">
        <v>19</v>
      </c>
      <c r="D64" t="s">
        <v>15</v>
      </c>
      <c r="E64" t="s">
        <v>387</v>
      </c>
      <c r="F64" t="s">
        <v>165</v>
      </c>
      <c r="G64">
        <v>131072</v>
      </c>
      <c r="H64">
        <v>524288</v>
      </c>
      <c r="I64">
        <v>1048576</v>
      </c>
      <c r="J64">
        <v>262144</v>
      </c>
      <c r="K64">
        <v>65536</v>
      </c>
      <c r="L64" t="s">
        <v>380</v>
      </c>
      <c r="M64" t="str">
        <f>IFERROR(VLOOKUP(A64,Feuil3!A:A,1,0),"")</f>
        <v>fr255</v>
      </c>
      <c r="N64" t="s">
        <v>516</v>
      </c>
    </row>
    <row r="65" spans="1:14" x14ac:dyDescent="0.25">
      <c r="A65" t="s">
        <v>166</v>
      </c>
      <c r="B65" t="s">
        <v>437</v>
      </c>
      <c r="C65" t="s">
        <v>19</v>
      </c>
      <c r="D65" t="s">
        <v>15</v>
      </c>
      <c r="E65" t="s">
        <v>387</v>
      </c>
      <c r="F65" t="s">
        <v>167</v>
      </c>
      <c r="G65">
        <v>131072</v>
      </c>
      <c r="H65">
        <v>786432</v>
      </c>
      <c r="I65">
        <v>1048576</v>
      </c>
      <c r="J65">
        <v>262144</v>
      </c>
      <c r="K65">
        <v>65536</v>
      </c>
      <c r="L65" t="s">
        <v>380</v>
      </c>
      <c r="M65" t="str">
        <f>IFERROR(VLOOKUP(A65,Feuil3!A:A,1,0),"")</f>
        <v>fr255m</v>
      </c>
      <c r="N65" t="s">
        <v>516</v>
      </c>
    </row>
    <row r="66" spans="1:14" x14ac:dyDescent="0.25">
      <c r="A66" t="s">
        <v>168</v>
      </c>
      <c r="B66" t="s">
        <v>438</v>
      </c>
      <c r="C66" t="s">
        <v>40</v>
      </c>
      <c r="D66" t="s">
        <v>15</v>
      </c>
      <c r="E66" t="s">
        <v>387</v>
      </c>
      <c r="F66" t="s">
        <v>169</v>
      </c>
      <c r="G66">
        <v>131072</v>
      </c>
      <c r="H66">
        <v>524288</v>
      </c>
      <c r="I66">
        <v>1048576</v>
      </c>
      <c r="J66">
        <v>262144</v>
      </c>
      <c r="K66">
        <v>65536</v>
      </c>
      <c r="L66" t="s">
        <v>380</v>
      </c>
      <c r="M66" t="str">
        <f>IFERROR(VLOOKUP(A66,Feuil3!A:A,1,0),"")</f>
        <v>fr255s</v>
      </c>
      <c r="N66" t="s">
        <v>516</v>
      </c>
    </row>
    <row r="67" spans="1:14" x14ac:dyDescent="0.25">
      <c r="A67" t="s">
        <v>170</v>
      </c>
      <c r="B67" t="s">
        <v>439</v>
      </c>
      <c r="C67" t="s">
        <v>40</v>
      </c>
      <c r="D67" t="s">
        <v>15</v>
      </c>
      <c r="E67" t="s">
        <v>387</v>
      </c>
      <c r="F67" t="s">
        <v>171</v>
      </c>
      <c r="G67">
        <v>131072</v>
      </c>
      <c r="H67">
        <v>786432</v>
      </c>
      <c r="I67">
        <v>1048576</v>
      </c>
      <c r="J67">
        <v>262144</v>
      </c>
      <c r="K67">
        <v>65536</v>
      </c>
      <c r="L67" t="s">
        <v>380</v>
      </c>
      <c r="M67" t="str">
        <f>IFERROR(VLOOKUP(A67,Feuil3!A:A,1,0),"")</f>
        <v>fr255sm</v>
      </c>
      <c r="N67" t="s">
        <v>516</v>
      </c>
    </row>
    <row r="68" spans="1:14" x14ac:dyDescent="0.25">
      <c r="A68" t="s">
        <v>172</v>
      </c>
      <c r="B68" t="s">
        <v>440</v>
      </c>
      <c r="C68" t="s">
        <v>37</v>
      </c>
      <c r="D68" t="s">
        <v>10</v>
      </c>
      <c r="E68" t="s">
        <v>387</v>
      </c>
      <c r="F68" t="s">
        <v>173</v>
      </c>
      <c r="G68">
        <v>131072</v>
      </c>
      <c r="H68">
        <v>786432</v>
      </c>
      <c r="I68">
        <v>1048576</v>
      </c>
      <c r="J68">
        <v>262144</v>
      </c>
      <c r="K68">
        <v>65536</v>
      </c>
      <c r="L68" t="s">
        <v>371</v>
      </c>
      <c r="M68" t="str">
        <f>IFERROR(VLOOKUP(A68,Feuil3!A:A,1,0),"")</f>
        <v>fr265</v>
      </c>
      <c r="N68" t="s">
        <v>516</v>
      </c>
    </row>
    <row r="69" spans="1:14" x14ac:dyDescent="0.25">
      <c r="A69" t="s">
        <v>174</v>
      </c>
      <c r="B69" t="s">
        <v>441</v>
      </c>
      <c r="C69" t="s">
        <v>175</v>
      </c>
      <c r="D69" t="s">
        <v>10</v>
      </c>
      <c r="E69" t="s">
        <v>387</v>
      </c>
      <c r="F69" t="s">
        <v>176</v>
      </c>
      <c r="G69">
        <v>131072</v>
      </c>
      <c r="H69">
        <v>786432</v>
      </c>
      <c r="I69">
        <v>1048576</v>
      </c>
      <c r="J69">
        <v>262144</v>
      </c>
      <c r="K69">
        <v>65536</v>
      </c>
      <c r="L69" t="s">
        <v>371</v>
      </c>
      <c r="M69" t="str">
        <f>IFERROR(VLOOKUP(A69,Feuil3!A:A,1,0),"")</f>
        <v>fr265s</v>
      </c>
      <c r="N69" t="s">
        <v>516</v>
      </c>
    </row>
    <row r="70" spans="1:14" x14ac:dyDescent="0.25">
      <c r="A70" t="s">
        <v>177</v>
      </c>
      <c r="B70" t="s">
        <v>442</v>
      </c>
      <c r="C70" t="s">
        <v>178</v>
      </c>
      <c r="D70" t="s">
        <v>15</v>
      </c>
      <c r="E70" t="s">
        <v>179</v>
      </c>
      <c r="F70" t="s">
        <v>180</v>
      </c>
      <c r="G70">
        <v>49152</v>
      </c>
      <c r="H70">
        <v>786432</v>
      </c>
      <c r="I70">
        <v>1048576</v>
      </c>
      <c r="J70">
        <v>262144</v>
      </c>
      <c r="K70">
        <v>65536</v>
      </c>
      <c r="L70" t="s">
        <v>380</v>
      </c>
      <c r="M70" t="str">
        <f>IFERROR(VLOOKUP(A70,Feuil3!A:A,1,0),"")</f>
        <v/>
      </c>
      <c r="N70" t="str">
        <f>IFERROR(VLOOKUP(B70,[1]Feuil1!$A$2:$A$69,1,0),"")</f>
        <v/>
      </c>
    </row>
    <row r="71" spans="1:14" x14ac:dyDescent="0.25">
      <c r="A71" t="s">
        <v>181</v>
      </c>
      <c r="B71" t="s">
        <v>443</v>
      </c>
      <c r="C71" t="s">
        <v>178</v>
      </c>
      <c r="D71" t="s">
        <v>15</v>
      </c>
      <c r="E71" t="s">
        <v>76</v>
      </c>
      <c r="F71" t="s">
        <v>182</v>
      </c>
      <c r="G71">
        <v>98304</v>
      </c>
      <c r="H71">
        <v>131072</v>
      </c>
      <c r="I71">
        <v>65536</v>
      </c>
      <c r="J71">
        <v>32768</v>
      </c>
      <c r="K71">
        <v>32768</v>
      </c>
      <c r="L71" t="s">
        <v>380</v>
      </c>
      <c r="M71" t="str">
        <f>IFERROR(VLOOKUP(A71,Feuil3!A:A,1,0),"")</f>
        <v/>
      </c>
      <c r="N71" t="str">
        <f>IFERROR(VLOOKUP(B71,[1]Feuil1!$A$2:$A$69,1,0),"")</f>
        <v/>
      </c>
    </row>
    <row r="72" spans="1:14" x14ac:dyDescent="0.25">
      <c r="A72" t="s">
        <v>183</v>
      </c>
      <c r="B72" t="s">
        <v>444</v>
      </c>
      <c r="C72" t="s">
        <v>9</v>
      </c>
      <c r="D72" t="s">
        <v>10</v>
      </c>
      <c r="E72" t="s">
        <v>11</v>
      </c>
      <c r="F72" t="s">
        <v>184</v>
      </c>
      <c r="G72">
        <v>131072</v>
      </c>
      <c r="H72">
        <v>786432</v>
      </c>
      <c r="I72">
        <v>65536</v>
      </c>
      <c r="J72">
        <v>262144</v>
      </c>
      <c r="K72">
        <v>65536</v>
      </c>
      <c r="L72" t="s">
        <v>371</v>
      </c>
      <c r="M72" t="str">
        <f>IFERROR(VLOOKUP(A72,Feuil3!A:A,1,0),"")</f>
        <v>fr57042mm</v>
      </c>
      <c r="N72" t="s">
        <v>516</v>
      </c>
    </row>
    <row r="73" spans="1:14" x14ac:dyDescent="0.25">
      <c r="A73" t="s">
        <v>185</v>
      </c>
      <c r="B73" t="s">
        <v>445</v>
      </c>
      <c r="C73" t="s">
        <v>25</v>
      </c>
      <c r="D73" t="s">
        <v>10</v>
      </c>
      <c r="E73" t="s">
        <v>11</v>
      </c>
      <c r="F73" t="s">
        <v>186</v>
      </c>
      <c r="G73">
        <v>131072</v>
      </c>
      <c r="H73">
        <v>786432</v>
      </c>
      <c r="I73">
        <v>65536</v>
      </c>
      <c r="J73">
        <v>262144</v>
      </c>
      <c r="K73">
        <v>65536</v>
      </c>
      <c r="L73" t="s">
        <v>371</v>
      </c>
      <c r="M73" t="str">
        <f>IFERROR(VLOOKUP(A73,Feuil3!A:A,1,0),"")</f>
        <v>fr57047mm</v>
      </c>
      <c r="N73" t="s">
        <v>516</v>
      </c>
    </row>
    <row r="74" spans="1:14" x14ac:dyDescent="0.25">
      <c r="A74" t="s">
        <v>187</v>
      </c>
      <c r="B74" t="s">
        <v>446</v>
      </c>
      <c r="C74" t="s">
        <v>155</v>
      </c>
      <c r="D74" t="s">
        <v>15</v>
      </c>
      <c r="E74" t="s">
        <v>41</v>
      </c>
      <c r="F74" t="s">
        <v>188</v>
      </c>
      <c r="G74">
        <v>65536</v>
      </c>
      <c r="H74">
        <v>65536</v>
      </c>
      <c r="I74">
        <v>65536</v>
      </c>
      <c r="J74">
        <v>16384</v>
      </c>
      <c r="K74">
        <v>65536</v>
      </c>
      <c r="L74" t="s">
        <v>371</v>
      </c>
      <c r="M74" t="str">
        <f>IFERROR(VLOOKUP(A74,Feuil3!A:A,1,0),"")</f>
        <v/>
      </c>
      <c r="N74" t="str">
        <f>IFERROR(VLOOKUP(B74,[1]Feuil1!$A$2:$A$69,1,0),"")</f>
        <v/>
      </c>
    </row>
    <row r="75" spans="1:14" x14ac:dyDescent="0.25">
      <c r="A75" t="s">
        <v>189</v>
      </c>
      <c r="B75" t="s">
        <v>447</v>
      </c>
      <c r="C75" t="s">
        <v>14</v>
      </c>
      <c r="D75" t="s">
        <v>15</v>
      </c>
      <c r="E75" t="s">
        <v>98</v>
      </c>
      <c r="F75" t="s">
        <v>190</v>
      </c>
      <c r="G75">
        <v>98304</v>
      </c>
      <c r="H75">
        <v>131072</v>
      </c>
      <c r="I75">
        <v>65536</v>
      </c>
      <c r="J75">
        <v>32768</v>
      </c>
      <c r="K75">
        <v>32768</v>
      </c>
      <c r="L75" t="s">
        <v>380</v>
      </c>
      <c r="M75" t="str">
        <f>IFERROR(VLOOKUP(A75,Feuil3!A:A,1,0),"")</f>
        <v>fr645</v>
      </c>
      <c r="N75" t="str">
        <f>A75&amp;".excludeAnnotations=""noMenus"""</f>
        <v>fr645.excludeAnnotations="noMenus"</v>
      </c>
    </row>
    <row r="76" spans="1:14" x14ac:dyDescent="0.25">
      <c r="A76" t="s">
        <v>191</v>
      </c>
      <c r="B76" t="s">
        <v>448</v>
      </c>
      <c r="C76" t="s">
        <v>14</v>
      </c>
      <c r="D76" t="s">
        <v>15</v>
      </c>
      <c r="E76" t="s">
        <v>192</v>
      </c>
      <c r="F76" t="s">
        <v>193</v>
      </c>
      <c r="G76">
        <v>98304</v>
      </c>
      <c r="H76">
        <v>1048576</v>
      </c>
      <c r="I76">
        <v>524288</v>
      </c>
      <c r="J76">
        <v>65536</v>
      </c>
      <c r="K76">
        <v>65536</v>
      </c>
      <c r="L76" t="s">
        <v>380</v>
      </c>
      <c r="M76" t="str">
        <f>IFERROR(VLOOKUP(A76,Feuil3!A:A,1,0),"")</f>
        <v>fr645m</v>
      </c>
      <c r="N76" t="s">
        <v>516</v>
      </c>
    </row>
    <row r="77" spans="1:14" x14ac:dyDescent="0.25">
      <c r="A77" t="s">
        <v>194</v>
      </c>
      <c r="B77" t="s">
        <v>449</v>
      </c>
      <c r="C77" t="s">
        <v>155</v>
      </c>
      <c r="D77" t="s">
        <v>15</v>
      </c>
      <c r="E77" t="s">
        <v>16</v>
      </c>
      <c r="F77" t="s">
        <v>195</v>
      </c>
      <c r="G77">
        <v>65536</v>
      </c>
      <c r="H77">
        <v>131072</v>
      </c>
      <c r="I77">
        <v>65536</v>
      </c>
      <c r="J77">
        <v>32768</v>
      </c>
      <c r="K77">
        <v>32768</v>
      </c>
      <c r="L77" t="s">
        <v>380</v>
      </c>
      <c r="M77" t="str">
        <f>IFERROR(VLOOKUP(A77,Feuil3!A:A,1,0),"")</f>
        <v/>
      </c>
      <c r="N77" t="str">
        <f>IFERROR(VLOOKUP(B77,[1]Feuil1!$A$2:$A$69,1,0),"")</f>
        <v/>
      </c>
    </row>
    <row r="78" spans="1:14" x14ac:dyDescent="0.25">
      <c r="A78" t="s">
        <v>196</v>
      </c>
      <c r="B78" t="s">
        <v>450</v>
      </c>
      <c r="C78" t="s">
        <v>14</v>
      </c>
      <c r="D78" t="s">
        <v>15</v>
      </c>
      <c r="E78" t="s">
        <v>160</v>
      </c>
      <c r="F78" t="s">
        <v>197</v>
      </c>
      <c r="G78">
        <v>98304</v>
      </c>
      <c r="H78">
        <v>1310720</v>
      </c>
      <c r="I78">
        <v>1048576</v>
      </c>
      <c r="J78">
        <v>131072</v>
      </c>
      <c r="K78">
        <v>65536</v>
      </c>
      <c r="L78" t="s">
        <v>380</v>
      </c>
      <c r="M78" t="str">
        <f>IFERROR(VLOOKUP(A78,Feuil3!A:A,1,0),"")</f>
        <v>fr745</v>
      </c>
      <c r="N78" t="s">
        <v>516</v>
      </c>
    </row>
    <row r="79" spans="1:14" x14ac:dyDescent="0.25">
      <c r="A79" t="s">
        <v>198</v>
      </c>
      <c r="B79" t="s">
        <v>451</v>
      </c>
      <c r="C79" t="s">
        <v>82</v>
      </c>
      <c r="D79" t="s">
        <v>15</v>
      </c>
      <c r="E79" t="s">
        <v>41</v>
      </c>
      <c r="F79" t="s">
        <v>199</v>
      </c>
      <c r="G79">
        <v>65536</v>
      </c>
      <c r="H79">
        <v>65536</v>
      </c>
      <c r="I79">
        <v>65536</v>
      </c>
      <c r="J79">
        <v>16384</v>
      </c>
      <c r="K79">
        <v>65536</v>
      </c>
      <c r="L79" t="s">
        <v>380</v>
      </c>
      <c r="M79" t="str">
        <f>IFERROR(VLOOKUP(A79,Feuil3!A:A,1,0),"")</f>
        <v/>
      </c>
      <c r="N79" t="str">
        <f>IFERROR(VLOOKUP(B79,[1]Feuil1!$A$2:$A$69,1,0),"")</f>
        <v/>
      </c>
    </row>
    <row r="80" spans="1:14" x14ac:dyDescent="0.25">
      <c r="A80" t="s">
        <v>200</v>
      </c>
      <c r="B80" t="s">
        <v>452</v>
      </c>
      <c r="C80" t="s">
        <v>14</v>
      </c>
      <c r="D80" t="s">
        <v>15</v>
      </c>
      <c r="E80" t="s">
        <v>98</v>
      </c>
      <c r="F80" t="s">
        <v>201</v>
      </c>
      <c r="G80">
        <v>98304</v>
      </c>
      <c r="H80">
        <v>131072</v>
      </c>
      <c r="I80">
        <v>65536</v>
      </c>
      <c r="J80">
        <v>32768</v>
      </c>
      <c r="K80">
        <v>32768</v>
      </c>
      <c r="L80" t="s">
        <v>380</v>
      </c>
      <c r="M80" t="str">
        <f>IFERROR(VLOOKUP(A80,Feuil3!A:A,1,0),"")</f>
        <v>fr935</v>
      </c>
      <c r="N80" t="str">
        <f>A80&amp;".excludeAnnotations=""noMenus"""</f>
        <v>fr935.excludeAnnotations="noMenus"</v>
      </c>
    </row>
    <row r="81" spans="1:14" x14ac:dyDescent="0.25">
      <c r="A81" t="s">
        <v>202</v>
      </c>
      <c r="B81" t="s">
        <v>453</v>
      </c>
      <c r="C81" t="s">
        <v>14</v>
      </c>
      <c r="D81" t="s">
        <v>15</v>
      </c>
      <c r="E81" t="s">
        <v>160</v>
      </c>
      <c r="F81" t="s">
        <v>203</v>
      </c>
      <c r="G81">
        <v>98304</v>
      </c>
      <c r="H81">
        <v>1310720</v>
      </c>
      <c r="I81">
        <v>1048576</v>
      </c>
      <c r="J81">
        <v>131072</v>
      </c>
      <c r="K81">
        <v>65536</v>
      </c>
      <c r="L81" t="s">
        <v>380</v>
      </c>
      <c r="M81" t="str">
        <f>IFERROR(VLOOKUP(A81,Feuil3!A:A,1,0),"")</f>
        <v>fr945</v>
      </c>
      <c r="N81" t="s">
        <v>516</v>
      </c>
    </row>
    <row r="82" spans="1:14" x14ac:dyDescent="0.25">
      <c r="A82" t="s">
        <v>204</v>
      </c>
      <c r="B82" t="s">
        <v>454</v>
      </c>
      <c r="C82" t="s">
        <v>14</v>
      </c>
      <c r="D82" t="s">
        <v>15</v>
      </c>
      <c r="E82" t="s">
        <v>205</v>
      </c>
      <c r="F82" t="s">
        <v>206</v>
      </c>
      <c r="G82">
        <v>98304</v>
      </c>
      <c r="H82">
        <v>1310720</v>
      </c>
      <c r="I82">
        <v>1048576</v>
      </c>
      <c r="J82">
        <v>131072</v>
      </c>
      <c r="K82">
        <v>65536</v>
      </c>
      <c r="L82" t="s">
        <v>380</v>
      </c>
      <c r="M82" t="str">
        <f>IFERROR(VLOOKUP(A82,Feuil3!A:A,1,0),"")</f>
        <v>fr945lte</v>
      </c>
      <c r="N82" t="s">
        <v>516</v>
      </c>
    </row>
    <row r="83" spans="1:14" x14ac:dyDescent="0.25">
      <c r="A83" t="s">
        <v>207</v>
      </c>
      <c r="B83" t="s">
        <v>455</v>
      </c>
      <c r="C83" t="s">
        <v>19</v>
      </c>
      <c r="D83" t="s">
        <v>15</v>
      </c>
      <c r="E83" t="s">
        <v>387</v>
      </c>
      <c r="F83" t="s">
        <v>208</v>
      </c>
      <c r="G83">
        <v>131072</v>
      </c>
      <c r="H83">
        <v>786432</v>
      </c>
      <c r="I83">
        <v>1048576</v>
      </c>
      <c r="J83">
        <v>262144</v>
      </c>
      <c r="K83">
        <v>65536</v>
      </c>
      <c r="L83" t="s">
        <v>371</v>
      </c>
      <c r="M83" t="str">
        <f>IFERROR(VLOOKUP(A83,Feuil3!A:A,1,0),"")</f>
        <v>fr955</v>
      </c>
      <c r="N83" t="s">
        <v>516</v>
      </c>
    </row>
    <row r="84" spans="1:14" x14ac:dyDescent="0.25">
      <c r="A84" t="s">
        <v>209</v>
      </c>
      <c r="B84" t="s">
        <v>456</v>
      </c>
      <c r="C84" t="s">
        <v>25</v>
      </c>
      <c r="D84" t="s">
        <v>10</v>
      </c>
      <c r="E84" t="s">
        <v>387</v>
      </c>
      <c r="F84" t="s">
        <v>210</v>
      </c>
      <c r="G84">
        <v>131072</v>
      </c>
      <c r="H84">
        <v>786432</v>
      </c>
      <c r="I84">
        <v>1048576</v>
      </c>
      <c r="J84">
        <v>262144</v>
      </c>
      <c r="K84">
        <v>65536</v>
      </c>
      <c r="L84" t="s">
        <v>371</v>
      </c>
      <c r="M84" t="str">
        <f>IFERROR(VLOOKUP(A84,Feuil3!A:A,1,0),"")</f>
        <v>fr965</v>
      </c>
      <c r="N84" t="s">
        <v>516</v>
      </c>
    </row>
    <row r="85" spans="1:14" x14ac:dyDescent="0.25">
      <c r="A85" t="s">
        <v>211</v>
      </c>
      <c r="B85" t="s">
        <v>457</v>
      </c>
      <c r="C85" t="s">
        <v>25</v>
      </c>
      <c r="D85" t="s">
        <v>10</v>
      </c>
      <c r="E85" t="s">
        <v>11</v>
      </c>
      <c r="F85" t="s">
        <v>212</v>
      </c>
      <c r="G85">
        <v>131072</v>
      </c>
      <c r="H85">
        <v>786432</v>
      </c>
      <c r="I85">
        <v>1048576</v>
      </c>
      <c r="J85">
        <v>262144</v>
      </c>
      <c r="K85">
        <v>65536</v>
      </c>
      <c r="L85" t="s">
        <v>371</v>
      </c>
      <c r="M85" t="str">
        <f>IFERROR(VLOOKUP(A85,Feuil3!A:A,1,0),"")</f>
        <v>fr970</v>
      </c>
      <c r="N85" t="s">
        <v>516</v>
      </c>
    </row>
    <row r="86" spans="1:14" x14ac:dyDescent="0.25">
      <c r="A86" t="s">
        <v>213</v>
      </c>
      <c r="B86" t="s">
        <v>458</v>
      </c>
      <c r="C86" t="s">
        <v>178</v>
      </c>
      <c r="D86" t="s">
        <v>15</v>
      </c>
      <c r="E86" t="s">
        <v>179</v>
      </c>
      <c r="F86" t="s">
        <v>214</v>
      </c>
      <c r="G86">
        <v>49152</v>
      </c>
      <c r="H86">
        <v>786432</v>
      </c>
      <c r="I86">
        <v>1048576</v>
      </c>
      <c r="J86">
        <v>262144</v>
      </c>
      <c r="K86">
        <v>65536</v>
      </c>
      <c r="L86" t="s">
        <v>380</v>
      </c>
      <c r="M86" t="str">
        <f>IFERROR(VLOOKUP(A86,Feuil3!A:A,1,0),"")</f>
        <v/>
      </c>
      <c r="N86" t="str">
        <f>IFERROR(VLOOKUP(B86,[1]Feuil1!$A$2:$A$69,1,0),"")</f>
        <v/>
      </c>
    </row>
    <row r="87" spans="1:14" x14ac:dyDescent="0.25">
      <c r="A87" t="s">
        <v>215</v>
      </c>
      <c r="B87" t="s">
        <v>459</v>
      </c>
      <c r="C87" t="s">
        <v>58</v>
      </c>
      <c r="D87" t="s">
        <v>15</v>
      </c>
      <c r="E87" t="s">
        <v>76</v>
      </c>
      <c r="F87" t="s">
        <v>216</v>
      </c>
      <c r="G87">
        <v>65536</v>
      </c>
      <c r="H87">
        <v>98304</v>
      </c>
      <c r="I87">
        <v>65536</v>
      </c>
      <c r="J87">
        <v>32768</v>
      </c>
      <c r="K87">
        <v>32768</v>
      </c>
      <c r="L87" t="s">
        <v>380</v>
      </c>
      <c r="M87" t="str">
        <f>IFERROR(VLOOKUP(A87,Feuil3!A:A,1,0),"")</f>
        <v/>
      </c>
      <c r="N87" t="str">
        <f>IFERROR(VLOOKUP(B87,[1]Feuil1!$A$2:$A$69,1,0),"")</f>
        <v/>
      </c>
    </row>
    <row r="88" spans="1:14" x14ac:dyDescent="0.25">
      <c r="A88" t="s">
        <v>217</v>
      </c>
      <c r="B88" t="s">
        <v>460</v>
      </c>
      <c r="C88" t="s">
        <v>218</v>
      </c>
      <c r="D88" t="s">
        <v>15</v>
      </c>
      <c r="E88" t="s">
        <v>76</v>
      </c>
      <c r="F88" t="s">
        <v>219</v>
      </c>
      <c r="G88">
        <v>65536</v>
      </c>
      <c r="H88">
        <v>98304</v>
      </c>
      <c r="I88">
        <v>65536</v>
      </c>
      <c r="J88">
        <v>32768</v>
      </c>
      <c r="K88">
        <v>32768</v>
      </c>
      <c r="L88" t="s">
        <v>380</v>
      </c>
      <c r="M88" t="str">
        <f>IFERROR(VLOOKUP(A88,Feuil3!A:A,1,0),"")</f>
        <v/>
      </c>
      <c r="N88" t="str">
        <f>IFERROR(VLOOKUP(B88,[1]Feuil1!$A$2:$A$69,1,0),"")</f>
        <v/>
      </c>
    </row>
    <row r="89" spans="1:14" x14ac:dyDescent="0.25">
      <c r="A89" t="s">
        <v>220</v>
      </c>
      <c r="B89" t="s">
        <v>461</v>
      </c>
      <c r="C89" t="s">
        <v>58</v>
      </c>
      <c r="D89" t="s">
        <v>15</v>
      </c>
      <c r="E89" t="s">
        <v>205</v>
      </c>
      <c r="F89" t="s">
        <v>221</v>
      </c>
      <c r="G89">
        <v>65536</v>
      </c>
      <c r="H89">
        <v>98304</v>
      </c>
      <c r="I89">
        <v>65536</v>
      </c>
      <c r="J89">
        <v>32768</v>
      </c>
      <c r="K89">
        <v>32768</v>
      </c>
      <c r="L89" t="s">
        <v>380</v>
      </c>
      <c r="M89" t="str">
        <f>IFERROR(VLOOKUP(A89,Feuil3!A:A,1,0),"")</f>
        <v/>
      </c>
      <c r="N89" t="str">
        <f>IFERROR(VLOOKUP(B89,[1]Feuil1!$A$2:$A$69,1,0),"")</f>
        <v/>
      </c>
    </row>
    <row r="90" spans="1:14" x14ac:dyDescent="0.25">
      <c r="A90" t="s">
        <v>222</v>
      </c>
      <c r="B90" t="s">
        <v>462</v>
      </c>
      <c r="C90" t="s">
        <v>9</v>
      </c>
      <c r="D90" t="s">
        <v>10</v>
      </c>
      <c r="E90" t="s">
        <v>79</v>
      </c>
      <c r="F90" t="s">
        <v>223</v>
      </c>
      <c r="G90">
        <v>131072</v>
      </c>
      <c r="H90">
        <v>786432</v>
      </c>
      <c r="I90">
        <v>65536</v>
      </c>
      <c r="J90">
        <v>131072</v>
      </c>
      <c r="K90">
        <v>65536</v>
      </c>
      <c r="L90" t="s">
        <v>380</v>
      </c>
      <c r="M90" t="str">
        <f>IFERROR(VLOOKUP(A90,Feuil3!A:A,1,0),"")</f>
        <v>instinct3amoled45mm</v>
      </c>
      <c r="N90" t="s">
        <v>516</v>
      </c>
    </row>
    <row r="91" spans="1:14" x14ac:dyDescent="0.25">
      <c r="A91" t="s">
        <v>224</v>
      </c>
      <c r="B91" t="s">
        <v>463</v>
      </c>
      <c r="C91" t="s">
        <v>37</v>
      </c>
      <c r="D91" t="s">
        <v>10</v>
      </c>
      <c r="E91" t="s">
        <v>79</v>
      </c>
      <c r="F91" t="s">
        <v>225</v>
      </c>
      <c r="G91">
        <v>131072</v>
      </c>
      <c r="H91">
        <v>786432</v>
      </c>
      <c r="I91">
        <v>65536</v>
      </c>
      <c r="J91">
        <v>131072</v>
      </c>
      <c r="K91">
        <v>65536</v>
      </c>
      <c r="L91" t="s">
        <v>380</v>
      </c>
      <c r="M91" t="str">
        <f>IFERROR(VLOOKUP(A91,Feuil3!A:A,1,0),"")</f>
        <v>instinct3amoled50mm</v>
      </c>
      <c r="N91" t="s">
        <v>516</v>
      </c>
    </row>
    <row r="92" spans="1:14" x14ac:dyDescent="0.25">
      <c r="A92" t="s">
        <v>226</v>
      </c>
      <c r="B92" t="s">
        <v>464</v>
      </c>
      <c r="C92" t="s">
        <v>58</v>
      </c>
      <c r="D92" t="s">
        <v>30</v>
      </c>
      <c r="E92" t="s">
        <v>11</v>
      </c>
      <c r="F92" t="s">
        <v>227</v>
      </c>
      <c r="G92">
        <v>65536</v>
      </c>
      <c r="H92">
        <v>131072</v>
      </c>
      <c r="I92">
        <v>65536</v>
      </c>
      <c r="J92">
        <v>32768</v>
      </c>
      <c r="K92">
        <v>32768</v>
      </c>
      <c r="L92" t="s">
        <v>380</v>
      </c>
      <c r="M92" t="str">
        <f>IFERROR(VLOOKUP(A92,Feuil3!A:A,1,0),"")</f>
        <v/>
      </c>
      <c r="N92" t="str">
        <f>IFERROR(VLOOKUP(B92,[1]Feuil1!$A$2:$A$69,1,0),"")</f>
        <v/>
      </c>
    </row>
    <row r="93" spans="1:14" x14ac:dyDescent="0.25">
      <c r="A93" t="s">
        <v>465</v>
      </c>
      <c r="B93" t="s">
        <v>464</v>
      </c>
      <c r="C93" t="s">
        <v>58</v>
      </c>
      <c r="D93" t="s">
        <v>15</v>
      </c>
      <c r="E93" t="s">
        <v>79</v>
      </c>
      <c r="F93" t="s">
        <v>227</v>
      </c>
      <c r="G93">
        <v>65536</v>
      </c>
      <c r="H93">
        <v>131072</v>
      </c>
      <c r="I93">
        <v>65536</v>
      </c>
      <c r="J93">
        <v>32768</v>
      </c>
      <c r="K93">
        <v>32768</v>
      </c>
      <c r="L93" t="s">
        <v>380</v>
      </c>
      <c r="M93" t="str">
        <f>IFERROR(VLOOKUP(A93,Feuil3!A:A,1,0),"")</f>
        <v/>
      </c>
      <c r="N93" t="str">
        <f>IFERROR(VLOOKUP(B93,[1]Feuil1!$A$2:$A$69,1,0),"")</f>
        <v/>
      </c>
    </row>
    <row r="94" spans="1:14" x14ac:dyDescent="0.25">
      <c r="A94" t="s">
        <v>228</v>
      </c>
      <c r="B94" t="s">
        <v>466</v>
      </c>
      <c r="C94" t="s">
        <v>58</v>
      </c>
      <c r="D94" t="s">
        <v>30</v>
      </c>
      <c r="E94" t="s">
        <v>76</v>
      </c>
      <c r="F94" t="s">
        <v>229</v>
      </c>
      <c r="G94">
        <v>65536</v>
      </c>
      <c r="H94">
        <v>98304</v>
      </c>
      <c r="I94">
        <v>65536</v>
      </c>
      <c r="J94">
        <v>32768</v>
      </c>
      <c r="K94">
        <v>32768</v>
      </c>
      <c r="L94" t="s">
        <v>380</v>
      </c>
      <c r="M94" t="str">
        <f>IFERROR(VLOOKUP(A94,Feuil3!A:A,1,0),"")</f>
        <v/>
      </c>
      <c r="N94" t="str">
        <f>IFERROR(VLOOKUP(B94,[1]Feuil1!$A$2:$A$69,1,0),"")</f>
        <v/>
      </c>
    </row>
    <row r="95" spans="1:14" x14ac:dyDescent="0.25">
      <c r="A95" t="s">
        <v>230</v>
      </c>
      <c r="B95" t="s">
        <v>467</v>
      </c>
      <c r="C95" t="s">
        <v>231</v>
      </c>
      <c r="D95" t="s">
        <v>15</v>
      </c>
      <c r="E95" t="s">
        <v>79</v>
      </c>
      <c r="F95" t="s">
        <v>232</v>
      </c>
      <c r="G95">
        <v>65536</v>
      </c>
      <c r="H95">
        <v>131072</v>
      </c>
      <c r="I95">
        <v>65536</v>
      </c>
      <c r="J95">
        <v>32768</v>
      </c>
      <c r="K95">
        <v>32768</v>
      </c>
      <c r="L95" t="s">
        <v>380</v>
      </c>
      <c r="M95" t="str">
        <f>IFERROR(VLOOKUP(A95,Feuil3!A:A,1,0),"")</f>
        <v/>
      </c>
      <c r="N95" t="str">
        <f>IFERROR(VLOOKUP(B95,[1]Feuil1!$A$2:$A$69,1,0),"")</f>
        <v/>
      </c>
    </row>
    <row r="96" spans="1:14" x14ac:dyDescent="0.25">
      <c r="A96" t="s">
        <v>233</v>
      </c>
      <c r="B96" t="s">
        <v>468</v>
      </c>
      <c r="C96" t="s">
        <v>58</v>
      </c>
      <c r="D96" t="s">
        <v>15</v>
      </c>
      <c r="E96" t="s">
        <v>79</v>
      </c>
      <c r="F96" t="s">
        <v>234</v>
      </c>
      <c r="G96">
        <v>65536</v>
      </c>
      <c r="H96">
        <v>131072</v>
      </c>
      <c r="I96">
        <v>65536</v>
      </c>
      <c r="J96">
        <v>32768</v>
      </c>
      <c r="K96">
        <v>32768</v>
      </c>
      <c r="L96" t="s">
        <v>380</v>
      </c>
      <c r="M96" t="str">
        <f>IFERROR(VLOOKUP(A96,Feuil3!A:A,1,0),"")</f>
        <v/>
      </c>
      <c r="N96" t="str">
        <f t="shared" ref="N96" si="3">"&lt;iq:product id="""&amp;A96&amp;"""/&gt;"</f>
        <v>&lt;iq:product id="instincte45mm"/&gt;</v>
      </c>
    </row>
    <row r="97" spans="1:14" x14ac:dyDescent="0.25">
      <c r="A97" t="s">
        <v>235</v>
      </c>
      <c r="B97" t="s">
        <v>236</v>
      </c>
      <c r="C97" t="s">
        <v>40</v>
      </c>
      <c r="D97" t="s">
        <v>15</v>
      </c>
      <c r="E97" t="s">
        <v>160</v>
      </c>
      <c r="F97" t="s">
        <v>237</v>
      </c>
      <c r="G97">
        <v>524288</v>
      </c>
      <c r="H97">
        <v>1048576</v>
      </c>
      <c r="I97">
        <v>524288</v>
      </c>
      <c r="J97">
        <v>32768</v>
      </c>
      <c r="K97">
        <v>65536</v>
      </c>
      <c r="L97" t="s">
        <v>371</v>
      </c>
      <c r="M97" t="str">
        <f>IFERROR(VLOOKUP(A97,Feuil3!A:A,1,0),"")</f>
        <v>legacyherocaptainmarvel</v>
      </c>
      <c r="N97" t="s">
        <v>516</v>
      </c>
    </row>
    <row r="98" spans="1:14" x14ac:dyDescent="0.25">
      <c r="A98" t="s">
        <v>238</v>
      </c>
      <c r="B98" t="s">
        <v>239</v>
      </c>
      <c r="C98" t="s">
        <v>19</v>
      </c>
      <c r="D98" t="s">
        <v>15</v>
      </c>
      <c r="E98" t="s">
        <v>160</v>
      </c>
      <c r="F98" t="s">
        <v>240</v>
      </c>
      <c r="G98">
        <v>524288</v>
      </c>
      <c r="H98">
        <v>1048576</v>
      </c>
      <c r="I98">
        <v>524288</v>
      </c>
      <c r="J98">
        <v>32768</v>
      </c>
      <c r="K98">
        <v>65536</v>
      </c>
      <c r="L98" t="s">
        <v>371</v>
      </c>
      <c r="M98" t="str">
        <f>IFERROR(VLOOKUP(A98,Feuil3!A:A,1,0),"")</f>
        <v>legacyherofirstavenger</v>
      </c>
      <c r="N98" t="s">
        <v>516</v>
      </c>
    </row>
    <row r="99" spans="1:14" x14ac:dyDescent="0.25">
      <c r="A99" t="s">
        <v>241</v>
      </c>
      <c r="B99" t="s">
        <v>469</v>
      </c>
      <c r="C99" t="s">
        <v>19</v>
      </c>
      <c r="D99" t="s">
        <v>15</v>
      </c>
      <c r="E99" t="s">
        <v>160</v>
      </c>
      <c r="F99" t="s">
        <v>242</v>
      </c>
      <c r="G99">
        <v>524288</v>
      </c>
      <c r="H99">
        <v>1048576</v>
      </c>
      <c r="I99">
        <v>524288</v>
      </c>
      <c r="J99">
        <v>32768</v>
      </c>
      <c r="K99">
        <v>65536</v>
      </c>
      <c r="L99" t="s">
        <v>371</v>
      </c>
      <c r="M99" t="str">
        <f>IFERROR(VLOOKUP(A99,Feuil3!A:A,1,0),"")</f>
        <v>legacysagadarthvader</v>
      </c>
      <c r="N99" t="s">
        <v>516</v>
      </c>
    </row>
    <row r="100" spans="1:14" x14ac:dyDescent="0.25">
      <c r="A100" t="s">
        <v>243</v>
      </c>
      <c r="B100" t="s">
        <v>470</v>
      </c>
      <c r="C100" t="s">
        <v>40</v>
      </c>
      <c r="D100" t="s">
        <v>15</v>
      </c>
      <c r="E100" t="s">
        <v>160</v>
      </c>
      <c r="F100" t="s">
        <v>244</v>
      </c>
      <c r="G100">
        <v>524288</v>
      </c>
      <c r="H100">
        <v>1048576</v>
      </c>
      <c r="I100">
        <v>524288</v>
      </c>
      <c r="J100">
        <v>32768</v>
      </c>
      <c r="K100">
        <v>65536</v>
      </c>
      <c r="L100" t="s">
        <v>371</v>
      </c>
      <c r="M100" t="str">
        <f>IFERROR(VLOOKUP(A100,Feuil3!A:A,1,0),"")</f>
        <v>legacysagarey</v>
      </c>
      <c r="N100" t="s">
        <v>516</v>
      </c>
    </row>
    <row r="101" spans="1:14" x14ac:dyDescent="0.25">
      <c r="A101" t="s">
        <v>245</v>
      </c>
      <c r="B101" t="s">
        <v>471</v>
      </c>
      <c r="C101" t="s">
        <v>246</v>
      </c>
      <c r="D101" t="s">
        <v>15</v>
      </c>
      <c r="E101" t="s">
        <v>247</v>
      </c>
      <c r="F101" t="s">
        <v>248</v>
      </c>
      <c r="G101">
        <v>65536</v>
      </c>
      <c r="H101">
        <v>65536</v>
      </c>
      <c r="I101">
        <v>65536</v>
      </c>
      <c r="J101">
        <v>16384</v>
      </c>
      <c r="K101">
        <v>65536</v>
      </c>
      <c r="L101" t="s">
        <v>380</v>
      </c>
      <c r="M101" t="str">
        <f>IFERROR(VLOOKUP(A101,Feuil3!A:A,1,0),"")</f>
        <v/>
      </c>
      <c r="N101" t="str">
        <f t="shared" ref="N101:N112" si="4">"&lt;iq:product id="""&amp;A101&amp;"""/&gt;"</f>
        <v>&lt;iq:product id="lily2"/&gt;</v>
      </c>
    </row>
    <row r="102" spans="1:14" x14ac:dyDescent="0.25">
      <c r="A102" t="s">
        <v>249</v>
      </c>
      <c r="B102" t="s">
        <v>472</v>
      </c>
      <c r="C102" t="s">
        <v>9</v>
      </c>
      <c r="D102" t="s">
        <v>10</v>
      </c>
      <c r="E102" t="s">
        <v>387</v>
      </c>
      <c r="F102" t="s">
        <v>250</v>
      </c>
      <c r="G102">
        <v>131072</v>
      </c>
      <c r="H102">
        <v>786432</v>
      </c>
      <c r="I102">
        <v>65536</v>
      </c>
      <c r="J102">
        <v>262144</v>
      </c>
      <c r="K102">
        <v>65536</v>
      </c>
      <c r="L102" t="s">
        <v>371</v>
      </c>
      <c r="M102" t="str">
        <f>IFERROR(VLOOKUP(A102,Feuil3!A:A,1,0),"")</f>
        <v>marq2</v>
      </c>
      <c r="N102" t="s">
        <v>516</v>
      </c>
    </row>
    <row r="103" spans="1:14" x14ac:dyDescent="0.25">
      <c r="A103" t="s">
        <v>251</v>
      </c>
      <c r="B103" t="s">
        <v>473</v>
      </c>
      <c r="C103" t="s">
        <v>9</v>
      </c>
      <c r="D103" t="s">
        <v>10</v>
      </c>
      <c r="E103" t="s">
        <v>387</v>
      </c>
      <c r="F103" t="s">
        <v>252</v>
      </c>
      <c r="G103">
        <v>131072</v>
      </c>
      <c r="H103">
        <v>786432</v>
      </c>
      <c r="I103">
        <v>65536</v>
      </c>
      <c r="J103">
        <v>262144</v>
      </c>
      <c r="K103">
        <v>65536</v>
      </c>
      <c r="L103" t="s">
        <v>371</v>
      </c>
      <c r="M103" t="str">
        <f>IFERROR(VLOOKUP(A103,Feuil3!A:A,1,0),"")</f>
        <v>marq2aviator</v>
      </c>
      <c r="N103" t="s">
        <v>516</v>
      </c>
    </row>
    <row r="104" spans="1:14" x14ac:dyDescent="0.25">
      <c r="A104" t="s">
        <v>253</v>
      </c>
      <c r="B104" t="s">
        <v>474</v>
      </c>
      <c r="C104" t="s">
        <v>14</v>
      </c>
      <c r="D104" t="s">
        <v>15</v>
      </c>
      <c r="E104" t="s">
        <v>112</v>
      </c>
      <c r="F104" t="s">
        <v>254</v>
      </c>
      <c r="G104">
        <v>98304</v>
      </c>
      <c r="H104">
        <v>1310720</v>
      </c>
      <c r="I104">
        <v>1048576</v>
      </c>
      <c r="J104">
        <v>131072</v>
      </c>
      <c r="K104">
        <v>32768</v>
      </c>
      <c r="L104" t="s">
        <v>380</v>
      </c>
      <c r="M104" t="str">
        <f>IFERROR(VLOOKUP(A104,Feuil3!A:A,1,0),"")</f>
        <v>marqadventurer</v>
      </c>
      <c r="N104" t="s">
        <v>516</v>
      </c>
    </row>
    <row r="105" spans="1:14" x14ac:dyDescent="0.25">
      <c r="A105" t="s">
        <v>255</v>
      </c>
      <c r="B105" t="s">
        <v>475</v>
      </c>
      <c r="C105" t="s">
        <v>14</v>
      </c>
      <c r="D105" t="s">
        <v>15</v>
      </c>
      <c r="E105" t="s">
        <v>112</v>
      </c>
      <c r="F105" t="s">
        <v>256</v>
      </c>
      <c r="G105">
        <v>98304</v>
      </c>
      <c r="H105">
        <v>1310720</v>
      </c>
      <c r="I105">
        <v>1048576</v>
      </c>
      <c r="J105">
        <v>131072</v>
      </c>
      <c r="K105">
        <v>32768</v>
      </c>
      <c r="L105" t="s">
        <v>380</v>
      </c>
      <c r="M105" t="str">
        <f>IFERROR(VLOOKUP(A105,Feuil3!A:A,1,0),"")</f>
        <v>marqathlete</v>
      </c>
      <c r="N105" t="s">
        <v>516</v>
      </c>
    </row>
    <row r="106" spans="1:14" x14ac:dyDescent="0.25">
      <c r="A106" t="s">
        <v>257</v>
      </c>
      <c r="B106" t="s">
        <v>476</v>
      </c>
      <c r="C106" t="s">
        <v>14</v>
      </c>
      <c r="D106" t="s">
        <v>15</v>
      </c>
      <c r="E106" t="s">
        <v>112</v>
      </c>
      <c r="F106" t="s">
        <v>258</v>
      </c>
      <c r="G106">
        <v>98304</v>
      </c>
      <c r="H106">
        <v>1310720</v>
      </c>
      <c r="I106">
        <v>1048576</v>
      </c>
      <c r="J106">
        <v>131072</v>
      </c>
      <c r="K106">
        <v>32768</v>
      </c>
      <c r="L106" t="s">
        <v>380</v>
      </c>
      <c r="M106" t="str">
        <f>IFERROR(VLOOKUP(A106,Feuil3!A:A,1,0),"")</f>
        <v>marqaviator</v>
      </c>
      <c r="N106" t="s">
        <v>516</v>
      </c>
    </row>
    <row r="107" spans="1:14" x14ac:dyDescent="0.25">
      <c r="A107" t="s">
        <v>259</v>
      </c>
      <c r="B107" t="s">
        <v>477</v>
      </c>
      <c r="C107" t="s">
        <v>14</v>
      </c>
      <c r="D107" t="s">
        <v>15</v>
      </c>
      <c r="E107" t="s">
        <v>112</v>
      </c>
      <c r="F107" t="s">
        <v>260</v>
      </c>
      <c r="G107">
        <v>98304</v>
      </c>
      <c r="H107">
        <v>1310720</v>
      </c>
      <c r="I107">
        <v>1048576</v>
      </c>
      <c r="J107">
        <v>131072</v>
      </c>
      <c r="K107">
        <v>32768</v>
      </c>
      <c r="L107" t="s">
        <v>380</v>
      </c>
      <c r="M107" t="str">
        <f>IFERROR(VLOOKUP(A107,Feuil3!A:A,1,0),"")</f>
        <v>marqcaptain</v>
      </c>
      <c r="N107" t="s">
        <v>516</v>
      </c>
    </row>
    <row r="108" spans="1:14" x14ac:dyDescent="0.25">
      <c r="A108" t="s">
        <v>261</v>
      </c>
      <c r="B108" t="s">
        <v>478</v>
      </c>
      <c r="C108" t="s">
        <v>14</v>
      </c>
      <c r="D108" t="s">
        <v>15</v>
      </c>
      <c r="E108" t="s">
        <v>112</v>
      </c>
      <c r="F108" t="s">
        <v>262</v>
      </c>
      <c r="G108">
        <v>98304</v>
      </c>
      <c r="H108">
        <v>1310720</v>
      </c>
      <c r="I108">
        <v>1048576</v>
      </c>
      <c r="J108">
        <v>131072</v>
      </c>
      <c r="K108">
        <v>32768</v>
      </c>
      <c r="L108" t="s">
        <v>380</v>
      </c>
      <c r="M108" t="str">
        <f>IFERROR(VLOOKUP(A108,Feuil3!A:A,1,0),"")</f>
        <v>marqcommander</v>
      </c>
      <c r="N108" t="s">
        <v>516</v>
      </c>
    </row>
    <row r="109" spans="1:14" x14ac:dyDescent="0.25">
      <c r="A109" t="s">
        <v>263</v>
      </c>
      <c r="B109" t="s">
        <v>479</v>
      </c>
      <c r="C109" t="s">
        <v>14</v>
      </c>
      <c r="D109" t="s">
        <v>15</v>
      </c>
      <c r="E109" t="s">
        <v>112</v>
      </c>
      <c r="F109" t="s">
        <v>264</v>
      </c>
      <c r="G109">
        <v>98304</v>
      </c>
      <c r="H109">
        <v>1310720</v>
      </c>
      <c r="I109">
        <v>1048576</v>
      </c>
      <c r="J109">
        <v>131072</v>
      </c>
      <c r="K109">
        <v>32768</v>
      </c>
      <c r="L109" t="s">
        <v>380</v>
      </c>
      <c r="M109" t="str">
        <f>IFERROR(VLOOKUP(A109,Feuil3!A:A,1,0),"")</f>
        <v>marqdriver</v>
      </c>
      <c r="N109" t="s">
        <v>516</v>
      </c>
    </row>
    <row r="110" spans="1:14" x14ac:dyDescent="0.25">
      <c r="A110" t="s">
        <v>265</v>
      </c>
      <c r="B110" t="s">
        <v>480</v>
      </c>
      <c r="C110" t="s">
        <v>14</v>
      </c>
      <c r="D110" t="s">
        <v>15</v>
      </c>
      <c r="E110" t="s">
        <v>112</v>
      </c>
      <c r="F110" t="s">
        <v>266</v>
      </c>
      <c r="G110">
        <v>98304</v>
      </c>
      <c r="H110">
        <v>1310720</v>
      </c>
      <c r="I110">
        <v>1048576</v>
      </c>
      <c r="J110">
        <v>131072</v>
      </c>
      <c r="K110">
        <v>32768</v>
      </c>
      <c r="L110" t="s">
        <v>380</v>
      </c>
      <c r="M110" t="str">
        <f>IFERROR(VLOOKUP(A110,Feuil3!A:A,1,0),"")</f>
        <v>marqexpedition</v>
      </c>
      <c r="N110" t="s">
        <v>516</v>
      </c>
    </row>
    <row r="111" spans="1:14" x14ac:dyDescent="0.25">
      <c r="A111" t="s">
        <v>267</v>
      </c>
      <c r="B111" t="s">
        <v>481</v>
      </c>
      <c r="C111" t="s">
        <v>14</v>
      </c>
      <c r="D111" t="s">
        <v>15</v>
      </c>
      <c r="E111" t="s">
        <v>112</v>
      </c>
      <c r="F111" t="s">
        <v>268</v>
      </c>
      <c r="G111">
        <v>98304</v>
      </c>
      <c r="H111">
        <v>1310720</v>
      </c>
      <c r="I111">
        <v>1048576</v>
      </c>
      <c r="J111">
        <v>131072</v>
      </c>
      <c r="K111">
        <v>32768</v>
      </c>
      <c r="L111" t="s">
        <v>380</v>
      </c>
      <c r="M111" t="str">
        <f>IFERROR(VLOOKUP(A111,Feuil3!A:A,1,0),"")</f>
        <v>marqgolfer</v>
      </c>
      <c r="N111" t="s">
        <v>516</v>
      </c>
    </row>
    <row r="112" spans="1:14" x14ac:dyDescent="0.25">
      <c r="A112" t="s">
        <v>482</v>
      </c>
      <c r="B112" t="s">
        <v>483</v>
      </c>
      <c r="C112" t="s">
        <v>25</v>
      </c>
      <c r="D112" t="s">
        <v>10</v>
      </c>
      <c r="E112" t="s">
        <v>387</v>
      </c>
      <c r="F112" t="s">
        <v>484</v>
      </c>
      <c r="G112">
        <v>131072</v>
      </c>
      <c r="H112">
        <v>786432</v>
      </c>
      <c r="I112">
        <v>1048576</v>
      </c>
      <c r="J112">
        <v>131072</v>
      </c>
      <c r="K112">
        <v>65536</v>
      </c>
      <c r="L112" t="s">
        <v>371</v>
      </c>
      <c r="M112" t="str">
        <f>IFERROR(VLOOKUP(A112,Feuil3!A:A,1,0),"")</f>
        <v/>
      </c>
      <c r="N112" t="str">
        <f t="shared" si="4"/>
        <v>&lt;iq:product id="system8preview"/&gt;</v>
      </c>
    </row>
    <row r="113" spans="1:14" x14ac:dyDescent="0.25">
      <c r="A113" t="s">
        <v>269</v>
      </c>
      <c r="B113" t="s">
        <v>485</v>
      </c>
      <c r="C113" t="s">
        <v>9</v>
      </c>
      <c r="D113" t="s">
        <v>10</v>
      </c>
      <c r="E113" t="s">
        <v>160</v>
      </c>
      <c r="F113" t="s">
        <v>270</v>
      </c>
      <c r="G113">
        <v>524288</v>
      </c>
      <c r="H113">
        <v>1048576</v>
      </c>
      <c r="I113">
        <v>524288</v>
      </c>
      <c r="J113">
        <v>32768</v>
      </c>
      <c r="K113">
        <v>65536</v>
      </c>
      <c r="L113" t="s">
        <v>371</v>
      </c>
      <c r="M113" t="str">
        <f>IFERROR(VLOOKUP(A113,Feuil3!A:A,1,0),"")</f>
        <v>venu</v>
      </c>
      <c r="N113" t="s">
        <v>516</v>
      </c>
    </row>
    <row r="114" spans="1:14" x14ac:dyDescent="0.25">
      <c r="A114" t="s">
        <v>271</v>
      </c>
      <c r="B114" t="s">
        <v>486</v>
      </c>
      <c r="C114" t="s">
        <v>37</v>
      </c>
      <c r="D114" t="s">
        <v>10</v>
      </c>
      <c r="E114" t="s">
        <v>11</v>
      </c>
      <c r="F114" t="s">
        <v>272</v>
      </c>
      <c r="G114">
        <v>131072</v>
      </c>
      <c r="H114">
        <v>786432</v>
      </c>
      <c r="I114">
        <v>524288</v>
      </c>
      <c r="J114">
        <v>262144</v>
      </c>
      <c r="K114">
        <v>65536</v>
      </c>
      <c r="L114" t="s">
        <v>371</v>
      </c>
      <c r="M114" t="str">
        <f>IFERROR(VLOOKUP(A114,Feuil3!A:A,1,0),"")</f>
        <v>venu2</v>
      </c>
      <c r="N114" t="s">
        <v>516</v>
      </c>
    </row>
    <row r="115" spans="1:14" x14ac:dyDescent="0.25">
      <c r="A115" t="s">
        <v>273</v>
      </c>
      <c r="B115" t="s">
        <v>487</v>
      </c>
      <c r="C115" t="s">
        <v>37</v>
      </c>
      <c r="D115" t="s">
        <v>10</v>
      </c>
      <c r="E115" t="s">
        <v>11</v>
      </c>
      <c r="F115" t="s">
        <v>274</v>
      </c>
      <c r="G115">
        <v>131072</v>
      </c>
      <c r="H115">
        <v>786432</v>
      </c>
      <c r="I115">
        <v>524288</v>
      </c>
      <c r="J115">
        <v>262144</v>
      </c>
      <c r="K115">
        <v>65536</v>
      </c>
      <c r="L115" t="s">
        <v>371</v>
      </c>
      <c r="M115" t="str">
        <f>IFERROR(VLOOKUP(A115,Feuil3!A:A,1,0),"")</f>
        <v>venu2plus</v>
      </c>
      <c r="N115" t="s">
        <v>516</v>
      </c>
    </row>
    <row r="116" spans="1:14" x14ac:dyDescent="0.25">
      <c r="A116" t="s">
        <v>275</v>
      </c>
      <c r="B116" t="s">
        <v>488</v>
      </c>
      <c r="C116" t="s">
        <v>175</v>
      </c>
      <c r="D116" t="s">
        <v>10</v>
      </c>
      <c r="E116" t="s">
        <v>11</v>
      </c>
      <c r="F116" t="s">
        <v>276</v>
      </c>
      <c r="G116">
        <v>131072</v>
      </c>
      <c r="H116">
        <v>786432</v>
      </c>
      <c r="I116">
        <v>524288</v>
      </c>
      <c r="J116">
        <v>262144</v>
      </c>
      <c r="K116">
        <v>65536</v>
      </c>
      <c r="L116" t="s">
        <v>371</v>
      </c>
      <c r="M116" t="str">
        <f>IFERROR(VLOOKUP(A116,Feuil3!A:A,1,0),"")</f>
        <v>venu2s</v>
      </c>
      <c r="N116" t="s">
        <v>516</v>
      </c>
    </row>
    <row r="117" spans="1:14" x14ac:dyDescent="0.25">
      <c r="A117" t="s">
        <v>277</v>
      </c>
      <c r="B117" t="s">
        <v>489</v>
      </c>
      <c r="C117" t="s">
        <v>25</v>
      </c>
      <c r="D117" t="s">
        <v>10</v>
      </c>
      <c r="E117" t="s">
        <v>387</v>
      </c>
      <c r="F117" t="s">
        <v>278</v>
      </c>
      <c r="G117">
        <v>131072</v>
      </c>
      <c r="H117">
        <v>786432</v>
      </c>
      <c r="I117">
        <v>524288</v>
      </c>
      <c r="J117">
        <v>262144</v>
      </c>
      <c r="K117">
        <v>65536</v>
      </c>
      <c r="L117" t="s">
        <v>371</v>
      </c>
      <c r="M117" t="str">
        <f>IFERROR(VLOOKUP(A117,Feuil3!A:A,1,0),"")</f>
        <v>venu3</v>
      </c>
      <c r="N117" t="s">
        <v>516</v>
      </c>
    </row>
    <row r="118" spans="1:14" x14ac:dyDescent="0.25">
      <c r="A118" t="s">
        <v>279</v>
      </c>
      <c r="B118" t="s">
        <v>490</v>
      </c>
      <c r="C118" t="s">
        <v>9</v>
      </c>
      <c r="D118" t="s">
        <v>10</v>
      </c>
      <c r="E118" t="s">
        <v>387</v>
      </c>
      <c r="F118" t="s">
        <v>280</v>
      </c>
      <c r="G118">
        <v>131072</v>
      </c>
      <c r="H118">
        <v>786432</v>
      </c>
      <c r="I118">
        <v>524288</v>
      </c>
      <c r="J118">
        <v>262144</v>
      </c>
      <c r="K118">
        <v>65536</v>
      </c>
      <c r="L118" t="s">
        <v>371</v>
      </c>
      <c r="M118" t="str">
        <f>IFERROR(VLOOKUP(A118,Feuil3!A:A,1,0),"")</f>
        <v>venu3s</v>
      </c>
      <c r="N118" t="s">
        <v>516</v>
      </c>
    </row>
    <row r="119" spans="1:14" x14ac:dyDescent="0.25">
      <c r="A119" t="s">
        <v>281</v>
      </c>
      <c r="B119" t="s">
        <v>491</v>
      </c>
      <c r="C119" t="s">
        <v>9</v>
      </c>
      <c r="D119" t="s">
        <v>10</v>
      </c>
      <c r="E119" t="s">
        <v>11</v>
      </c>
      <c r="F119" t="s">
        <v>282</v>
      </c>
      <c r="G119">
        <v>131072</v>
      </c>
      <c r="H119">
        <v>786432</v>
      </c>
      <c r="I119">
        <v>524288</v>
      </c>
      <c r="J119">
        <v>262144</v>
      </c>
      <c r="K119">
        <v>65536</v>
      </c>
      <c r="L119" t="s">
        <v>371</v>
      </c>
      <c r="M119" t="str">
        <f>IFERROR(VLOOKUP(A119,Feuil3!A:A,1,0),"")</f>
        <v>venu441mm</v>
      </c>
      <c r="N119" t="s">
        <v>516</v>
      </c>
    </row>
    <row r="120" spans="1:14" x14ac:dyDescent="0.25">
      <c r="A120" t="s">
        <v>283</v>
      </c>
      <c r="B120" t="s">
        <v>492</v>
      </c>
      <c r="C120" t="s">
        <v>25</v>
      </c>
      <c r="D120" t="s">
        <v>10</v>
      </c>
      <c r="E120" t="s">
        <v>11</v>
      </c>
      <c r="F120" t="s">
        <v>284</v>
      </c>
      <c r="G120">
        <v>131072</v>
      </c>
      <c r="H120">
        <v>786432</v>
      </c>
      <c r="I120">
        <v>524288</v>
      </c>
      <c r="J120">
        <v>262144</v>
      </c>
      <c r="K120">
        <v>65536</v>
      </c>
      <c r="L120" t="s">
        <v>371</v>
      </c>
      <c r="M120" t="str">
        <f>IFERROR(VLOOKUP(A120,Feuil3!A:A,1,0),"")</f>
        <v>venu445mm</v>
      </c>
      <c r="N120" t="s">
        <v>516</v>
      </c>
    </row>
    <row r="121" spans="1:14" x14ac:dyDescent="0.25">
      <c r="A121" t="s">
        <v>285</v>
      </c>
      <c r="B121" t="s">
        <v>493</v>
      </c>
      <c r="C121" t="s">
        <v>9</v>
      </c>
      <c r="D121" t="s">
        <v>10</v>
      </c>
      <c r="E121" t="s">
        <v>286</v>
      </c>
      <c r="F121" t="s">
        <v>287</v>
      </c>
      <c r="G121">
        <v>524288</v>
      </c>
      <c r="H121">
        <v>1048576</v>
      </c>
      <c r="I121">
        <v>524288</v>
      </c>
      <c r="J121">
        <v>32768</v>
      </c>
      <c r="K121">
        <v>65536</v>
      </c>
      <c r="L121" t="s">
        <v>371</v>
      </c>
      <c r="M121" t="str">
        <f>IFERROR(VLOOKUP(A121,Feuil3!A:A,1,0),"")</f>
        <v>venud</v>
      </c>
      <c r="N121" t="s">
        <v>516</v>
      </c>
    </row>
    <row r="122" spans="1:14" x14ac:dyDescent="0.25">
      <c r="A122" t="s">
        <v>288</v>
      </c>
      <c r="B122" t="s">
        <v>494</v>
      </c>
      <c r="C122" t="s">
        <v>29</v>
      </c>
      <c r="D122" t="s">
        <v>30</v>
      </c>
      <c r="E122" t="s">
        <v>495</v>
      </c>
      <c r="F122" t="s">
        <v>289</v>
      </c>
      <c r="G122">
        <v>98304</v>
      </c>
      <c r="H122">
        <v>131072</v>
      </c>
      <c r="I122">
        <v>65536</v>
      </c>
      <c r="J122">
        <v>32768</v>
      </c>
      <c r="K122">
        <v>32768</v>
      </c>
      <c r="L122" t="s">
        <v>371</v>
      </c>
      <c r="M122" t="str">
        <f>IFERROR(VLOOKUP(A122,Feuil3!A:A,1,0),"")</f>
        <v/>
      </c>
      <c r="N122" t="str">
        <f>IFERROR(VLOOKUP(B122,[1]Feuil1!$A$2:$A$69,1,0),"")</f>
        <v/>
      </c>
    </row>
    <row r="123" spans="1:14" x14ac:dyDescent="0.25">
      <c r="A123" t="s">
        <v>290</v>
      </c>
      <c r="B123" t="s">
        <v>496</v>
      </c>
      <c r="C123" t="s">
        <v>291</v>
      </c>
      <c r="D123" t="s">
        <v>10</v>
      </c>
      <c r="E123" t="s">
        <v>11</v>
      </c>
      <c r="F123" t="s">
        <v>292</v>
      </c>
      <c r="G123">
        <v>131072</v>
      </c>
      <c r="H123">
        <v>786432</v>
      </c>
      <c r="I123">
        <v>65536</v>
      </c>
      <c r="J123">
        <v>262144</v>
      </c>
      <c r="K123">
        <v>65536</v>
      </c>
      <c r="L123" t="s">
        <v>371</v>
      </c>
      <c r="M123" t="str">
        <f>IFERROR(VLOOKUP(A123,Feuil3!A:A,1,0),"")</f>
        <v/>
      </c>
      <c r="N123" t="str">
        <f>IFERROR(VLOOKUP(B123,[1]Feuil1!$A$2:$A$69,1,0),"")</f>
        <v/>
      </c>
    </row>
    <row r="124" spans="1:14" x14ac:dyDescent="0.25">
      <c r="A124" t="s">
        <v>293</v>
      </c>
      <c r="B124" t="s">
        <v>497</v>
      </c>
      <c r="C124" t="s">
        <v>291</v>
      </c>
      <c r="D124" t="s">
        <v>10</v>
      </c>
      <c r="E124" t="s">
        <v>11</v>
      </c>
      <c r="F124" t="s">
        <v>294</v>
      </c>
      <c r="G124">
        <v>131072</v>
      </c>
      <c r="H124">
        <v>786432</v>
      </c>
      <c r="I124">
        <v>65536</v>
      </c>
      <c r="J124">
        <v>262144</v>
      </c>
      <c r="K124">
        <v>65536</v>
      </c>
      <c r="L124" t="s">
        <v>371</v>
      </c>
      <c r="M124" t="str">
        <f>IFERROR(VLOOKUP(A124,Feuil3!A:A,1,0),"")</f>
        <v/>
      </c>
      <c r="N124" t="str">
        <f>IFERROR(VLOOKUP(B124,[1]Feuil1!$A$2:$A$69,1,0),"")</f>
        <v/>
      </c>
    </row>
    <row r="125" spans="1:14" x14ac:dyDescent="0.25">
      <c r="A125" t="s">
        <v>295</v>
      </c>
      <c r="B125" t="s">
        <v>498</v>
      </c>
      <c r="C125" t="s">
        <v>29</v>
      </c>
      <c r="D125" t="s">
        <v>30</v>
      </c>
      <c r="E125" t="s">
        <v>495</v>
      </c>
      <c r="F125" t="s">
        <v>296</v>
      </c>
      <c r="G125">
        <v>524288</v>
      </c>
      <c r="H125">
        <v>1048576</v>
      </c>
      <c r="I125">
        <v>524288</v>
      </c>
      <c r="J125">
        <v>32768</v>
      </c>
      <c r="K125">
        <v>65536</v>
      </c>
      <c r="L125" t="s">
        <v>371</v>
      </c>
      <c r="M125" t="str">
        <f>IFERROR(VLOOKUP(A125,Feuil3!A:A,1,0),"")</f>
        <v/>
      </c>
      <c r="N125" t="str">
        <f>IFERROR(VLOOKUP(B125,[1]Feuil1!$A$2:$A$69,1,0),"")</f>
        <v/>
      </c>
    </row>
    <row r="126" spans="1:14" x14ac:dyDescent="0.25">
      <c r="A126" t="s">
        <v>297</v>
      </c>
      <c r="B126" t="s">
        <v>499</v>
      </c>
      <c r="C126" t="s">
        <v>298</v>
      </c>
      <c r="D126" t="s">
        <v>10</v>
      </c>
      <c r="E126" t="s">
        <v>11</v>
      </c>
      <c r="F126" t="s">
        <v>299</v>
      </c>
      <c r="G126">
        <v>131072</v>
      </c>
      <c r="H126">
        <v>786432</v>
      </c>
      <c r="I126">
        <v>524288</v>
      </c>
      <c r="J126">
        <v>262144</v>
      </c>
      <c r="K126">
        <v>65536</v>
      </c>
      <c r="L126" t="s">
        <v>371</v>
      </c>
      <c r="M126" t="str">
        <f>IFERROR(VLOOKUP(A126,Feuil3!A:A,1,0),"")</f>
        <v/>
      </c>
      <c r="N126" t="str">
        <f>"&lt;iq:product id="""&amp;A126&amp;"""/&gt;"</f>
        <v>&lt;iq:product id="venux1"/&gt;</v>
      </c>
    </row>
    <row r="127" spans="1:14" x14ac:dyDescent="0.25">
      <c r="A127" t="s">
        <v>300</v>
      </c>
      <c r="B127" t="s">
        <v>500</v>
      </c>
      <c r="C127" t="s">
        <v>82</v>
      </c>
      <c r="D127" t="s">
        <v>15</v>
      </c>
      <c r="E127" t="s">
        <v>301</v>
      </c>
      <c r="F127" t="s">
        <v>302</v>
      </c>
      <c r="G127">
        <v>65536</v>
      </c>
      <c r="H127">
        <v>65536</v>
      </c>
      <c r="I127">
        <v>65536</v>
      </c>
      <c r="J127">
        <v>16384</v>
      </c>
      <c r="K127">
        <v>65536</v>
      </c>
      <c r="L127" t="s">
        <v>371</v>
      </c>
      <c r="M127" t="str">
        <f>IFERROR(VLOOKUP(A127,Feuil3!A:A,1,0),"")</f>
        <v/>
      </c>
      <c r="N127" t="str">
        <f>IFERROR(VLOOKUP(B127,[1]Feuil1!$A$2:$A$69,1,0),"")</f>
        <v/>
      </c>
    </row>
    <row r="128" spans="1:14" x14ac:dyDescent="0.25">
      <c r="A128" t="s">
        <v>303</v>
      </c>
      <c r="B128" t="s">
        <v>501</v>
      </c>
      <c r="C128" t="s">
        <v>14</v>
      </c>
      <c r="D128" t="s">
        <v>15</v>
      </c>
      <c r="E128" t="s">
        <v>98</v>
      </c>
      <c r="F128" t="s">
        <v>304</v>
      </c>
      <c r="G128">
        <v>98304</v>
      </c>
      <c r="H128">
        <v>131072</v>
      </c>
      <c r="I128">
        <v>65536</v>
      </c>
      <c r="J128">
        <v>32768</v>
      </c>
      <c r="K128">
        <v>32768</v>
      </c>
      <c r="L128" t="s">
        <v>371</v>
      </c>
      <c r="M128" t="str">
        <f>IFERROR(VLOOKUP(A128,Feuil3!A:A,1,0),"")</f>
        <v>vivoactive3</v>
      </c>
      <c r="N128" t="str">
        <f>A128&amp;".excludeAnnotations=""noMenus"""</f>
        <v>vivoactive3.excludeAnnotations="noMenus"</v>
      </c>
    </row>
    <row r="129" spans="1:14" x14ac:dyDescent="0.25">
      <c r="A129" t="s">
        <v>305</v>
      </c>
      <c r="B129" t="s">
        <v>502</v>
      </c>
      <c r="C129" t="s">
        <v>14</v>
      </c>
      <c r="D129" t="s">
        <v>15</v>
      </c>
      <c r="E129" t="s">
        <v>46</v>
      </c>
      <c r="F129" t="s">
        <v>306</v>
      </c>
      <c r="G129">
        <v>98304</v>
      </c>
      <c r="H129">
        <v>131072</v>
      </c>
      <c r="I129">
        <v>65536</v>
      </c>
      <c r="J129">
        <v>32768</v>
      </c>
      <c r="K129">
        <v>32768</v>
      </c>
      <c r="L129" t="s">
        <v>371</v>
      </c>
      <c r="M129" t="str">
        <f>IFERROR(VLOOKUP(A129,Feuil3!A:A,1,0),"")</f>
        <v/>
      </c>
      <c r="N129" t="str">
        <f t="shared" ref="N129" si="5">"&lt;iq:product id="""&amp;A129&amp;"""/&gt;"</f>
        <v>&lt;iq:product id="vivoactive3d"/&gt;</v>
      </c>
    </row>
    <row r="130" spans="1:14" x14ac:dyDescent="0.25">
      <c r="A130" t="s">
        <v>307</v>
      </c>
      <c r="B130" t="s">
        <v>503</v>
      </c>
      <c r="C130" t="s">
        <v>14</v>
      </c>
      <c r="D130" t="s">
        <v>15</v>
      </c>
      <c r="E130" t="s">
        <v>247</v>
      </c>
      <c r="F130" t="s">
        <v>308</v>
      </c>
      <c r="G130">
        <v>98304</v>
      </c>
      <c r="H130">
        <v>1048576</v>
      </c>
      <c r="I130">
        <v>524288</v>
      </c>
      <c r="J130">
        <v>32768</v>
      </c>
      <c r="K130">
        <v>65536</v>
      </c>
      <c r="L130" t="s">
        <v>371</v>
      </c>
      <c r="M130" t="str">
        <f>IFERROR(VLOOKUP(A130,Feuil3!A:A,1,0),"")</f>
        <v>vivoactive3m</v>
      </c>
      <c r="N130" t="s">
        <v>516</v>
      </c>
    </row>
    <row r="131" spans="1:14" x14ac:dyDescent="0.25">
      <c r="A131" t="s">
        <v>309</v>
      </c>
      <c r="B131" t="s">
        <v>504</v>
      </c>
      <c r="C131" t="s">
        <v>14</v>
      </c>
      <c r="D131" t="s">
        <v>15</v>
      </c>
      <c r="E131" t="s">
        <v>98</v>
      </c>
      <c r="F131" t="s">
        <v>310</v>
      </c>
      <c r="G131">
        <v>98304</v>
      </c>
      <c r="H131">
        <v>1048576</v>
      </c>
      <c r="I131">
        <v>524288</v>
      </c>
      <c r="J131">
        <v>32768</v>
      </c>
      <c r="K131">
        <v>65536</v>
      </c>
      <c r="L131" t="s">
        <v>371</v>
      </c>
      <c r="M131" t="str">
        <f>IFERROR(VLOOKUP(A131,Feuil3!A:A,1,0),"")</f>
        <v>vivoactive3mlte</v>
      </c>
      <c r="N131" t="str">
        <f>A131&amp;".excludeAnnotations=""noMenus"""</f>
        <v>vivoactive3mlte.excludeAnnotations="noMenus"</v>
      </c>
    </row>
    <row r="132" spans="1:14" x14ac:dyDescent="0.25">
      <c r="A132" t="s">
        <v>311</v>
      </c>
      <c r="B132" t="s">
        <v>505</v>
      </c>
      <c r="C132" t="s">
        <v>19</v>
      </c>
      <c r="D132" t="s">
        <v>15</v>
      </c>
      <c r="E132" t="s">
        <v>160</v>
      </c>
      <c r="F132" t="s">
        <v>312</v>
      </c>
      <c r="G132">
        <v>524288</v>
      </c>
      <c r="H132">
        <v>1048576</v>
      </c>
      <c r="I132">
        <v>524288</v>
      </c>
      <c r="J132">
        <v>32768</v>
      </c>
      <c r="K132">
        <v>65536</v>
      </c>
      <c r="L132" t="s">
        <v>371</v>
      </c>
      <c r="M132" t="str">
        <f>IFERROR(VLOOKUP(A132,Feuil3!A:A,1,0),"")</f>
        <v>vivoactive4</v>
      </c>
      <c r="N132" t="s">
        <v>516</v>
      </c>
    </row>
    <row r="133" spans="1:14" x14ac:dyDescent="0.25">
      <c r="A133" t="s">
        <v>313</v>
      </c>
      <c r="B133" t="s">
        <v>506</v>
      </c>
      <c r="C133" t="s">
        <v>40</v>
      </c>
      <c r="D133" t="s">
        <v>15</v>
      </c>
      <c r="E133" t="s">
        <v>160</v>
      </c>
      <c r="F133" t="s">
        <v>314</v>
      </c>
      <c r="G133">
        <v>524288</v>
      </c>
      <c r="H133">
        <v>1048576</v>
      </c>
      <c r="I133">
        <v>524288</v>
      </c>
      <c r="J133">
        <v>32768</v>
      </c>
      <c r="K133">
        <v>65536</v>
      </c>
      <c r="L133" t="s">
        <v>371</v>
      </c>
      <c r="M133" t="str">
        <f>IFERROR(VLOOKUP(A133,Feuil3!A:A,1,0),"")</f>
        <v>vivoactive4s</v>
      </c>
      <c r="N133" t="s">
        <v>516</v>
      </c>
    </row>
    <row r="134" spans="1:14" x14ac:dyDescent="0.25">
      <c r="A134" t="s">
        <v>315</v>
      </c>
      <c r="B134" t="s">
        <v>507</v>
      </c>
      <c r="C134" t="s">
        <v>9</v>
      </c>
      <c r="D134" t="s">
        <v>10</v>
      </c>
      <c r="E134" t="s">
        <v>387</v>
      </c>
      <c r="F134" t="s">
        <v>316</v>
      </c>
      <c r="G134">
        <v>131072</v>
      </c>
      <c r="H134">
        <v>786432</v>
      </c>
      <c r="I134">
        <v>524288</v>
      </c>
      <c r="J134">
        <v>262144</v>
      </c>
      <c r="K134">
        <v>65536</v>
      </c>
      <c r="L134" t="s">
        <v>371</v>
      </c>
      <c r="M134" t="str">
        <f>IFERROR(VLOOKUP(A134,Feuil3!A:A,1,0),"")</f>
        <v>vivoactive5</v>
      </c>
      <c r="N134" t="s">
        <v>516</v>
      </c>
    </row>
    <row r="135" spans="1:14" x14ac:dyDescent="0.25">
      <c r="A135" t="s">
        <v>317</v>
      </c>
      <c r="B135" t="s">
        <v>508</v>
      </c>
      <c r="C135" t="s">
        <v>9</v>
      </c>
      <c r="D135" t="s">
        <v>10</v>
      </c>
      <c r="E135" t="s">
        <v>509</v>
      </c>
      <c r="F135" t="s">
        <v>318</v>
      </c>
      <c r="G135">
        <v>131072</v>
      </c>
      <c r="H135">
        <v>786432</v>
      </c>
      <c r="I135">
        <v>524288</v>
      </c>
      <c r="J135">
        <v>262144</v>
      </c>
      <c r="K135">
        <v>65536</v>
      </c>
      <c r="L135" t="s">
        <v>371</v>
      </c>
      <c r="M135" t="str">
        <f>IFERROR(VLOOKUP(A135,Feuil3!A:A,1,0),"")</f>
        <v>vivoactive6</v>
      </c>
      <c r="N135" t="s">
        <v>516</v>
      </c>
    </row>
    <row r="136" spans="1:14" x14ac:dyDescent="0.25">
      <c r="A136" t="s">
        <v>319</v>
      </c>
      <c r="B136" t="s">
        <v>510</v>
      </c>
      <c r="C136" t="s">
        <v>320</v>
      </c>
      <c r="D136" t="s">
        <v>15</v>
      </c>
      <c r="E136" t="s">
        <v>16</v>
      </c>
      <c r="F136" t="s">
        <v>321</v>
      </c>
      <c r="G136">
        <v>65536</v>
      </c>
      <c r="H136">
        <v>131072</v>
      </c>
      <c r="I136">
        <v>65536</v>
      </c>
      <c r="J136">
        <v>32768</v>
      </c>
      <c r="K136">
        <v>32768</v>
      </c>
      <c r="L136" t="s">
        <v>371</v>
      </c>
      <c r="M136" t="str">
        <f>IFERROR(VLOOKUP(A136,Feuil3!A:A,1,0),"")</f>
        <v/>
      </c>
      <c r="N136" t="str">
        <f t="shared" ref="N136:N137" si="6">"&lt;iq:product id="""&amp;A136&amp;"""/&gt;"</f>
        <v>&lt;iq:product id="vivoactive_hr"/&gt;</v>
      </c>
    </row>
    <row r="137" spans="1:14" x14ac:dyDescent="0.25">
      <c r="A137" t="s">
        <v>322</v>
      </c>
      <c r="B137" t="s">
        <v>323</v>
      </c>
      <c r="C137" t="s">
        <v>14</v>
      </c>
      <c r="D137" t="s">
        <v>15</v>
      </c>
      <c r="E137" t="s">
        <v>324</v>
      </c>
      <c r="F137" t="s">
        <v>325</v>
      </c>
      <c r="G137">
        <v>98304</v>
      </c>
      <c r="H137">
        <v>131072</v>
      </c>
      <c r="I137">
        <v>65536</v>
      </c>
      <c r="J137">
        <v>32768</v>
      </c>
      <c r="K137">
        <v>32768</v>
      </c>
      <c r="L137" t="s">
        <v>371</v>
      </c>
      <c r="M137" t="str">
        <f>IFERROR(VLOOKUP(A137,Feuil3!A:A,1,0),"")</f>
        <v/>
      </c>
      <c r="N137" t="str">
        <f t="shared" si="6"/>
        <v>&lt;iq:product id="vivolife"/&gt;</v>
      </c>
    </row>
    <row r="138" spans="1:14" x14ac:dyDescent="0.25">
      <c r="A138" t="s">
        <v>326</v>
      </c>
      <c r="B138" t="s">
        <v>511</v>
      </c>
      <c r="C138" t="s">
        <v>19</v>
      </c>
      <c r="D138" t="s">
        <v>15</v>
      </c>
      <c r="E138" t="s">
        <v>327</v>
      </c>
      <c r="F138" t="s">
        <v>328</v>
      </c>
      <c r="G138">
        <v>98304</v>
      </c>
      <c r="H138">
        <v>131072</v>
      </c>
      <c r="I138">
        <v>65536</v>
      </c>
      <c r="J138">
        <v>32768</v>
      </c>
      <c r="K138">
        <v>32768</v>
      </c>
      <c r="L138" t="s">
        <v>371</v>
      </c>
      <c r="M138" t="str">
        <f>IFERROR(VLOOKUP(A138,Feuil3!A:A,1,0),"")</f>
        <v/>
      </c>
    </row>
    <row r="139" spans="1:14" x14ac:dyDescent="0.25">
      <c r="A139" t="s">
        <v>329</v>
      </c>
      <c r="B139" t="s">
        <v>512</v>
      </c>
      <c r="C139" t="s">
        <v>330</v>
      </c>
      <c r="D139" t="s">
        <v>15</v>
      </c>
      <c r="E139" t="s">
        <v>247</v>
      </c>
      <c r="F139" t="s">
        <v>331</v>
      </c>
      <c r="G139">
        <v>65536</v>
      </c>
      <c r="H139">
        <v>65536</v>
      </c>
      <c r="I139">
        <v>65536</v>
      </c>
      <c r="J139">
        <v>16384</v>
      </c>
      <c r="K139">
        <v>32768</v>
      </c>
      <c r="L139" t="s">
        <v>380</v>
      </c>
      <c r="M139" t="str">
        <f>IFERROR(VLOOKUP(A139,Feuil3!A:A,1,0),"")</f>
        <v/>
      </c>
    </row>
  </sheetData>
  <autoFilter ref="A1:N13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"/>
  <sheetViews>
    <sheetView workbookViewId="0">
      <selection activeCell="A67" sqref="A67:A79"/>
    </sheetView>
  </sheetViews>
  <sheetFormatPr baseColWidth="10" defaultRowHeight="15" x14ac:dyDescent="0.25"/>
  <cols>
    <col min="2" max="3" width="7.140625" customWidth="1"/>
    <col min="4" max="4" width="32.28515625" customWidth="1"/>
    <col min="8" max="15" width="5.85546875" customWidth="1"/>
    <col min="16" max="16" width="7.140625" customWidth="1"/>
    <col min="17" max="24" width="5.140625" customWidth="1"/>
    <col min="28" max="38" width="4" customWidth="1"/>
  </cols>
  <sheetData>
    <row r="1" spans="1:35" x14ac:dyDescent="0.25">
      <c r="B1" t="s">
        <v>353</v>
      </c>
      <c r="C1" t="s">
        <v>354</v>
      </c>
      <c r="D1" t="s">
        <v>361</v>
      </c>
      <c r="E1" t="s">
        <v>362</v>
      </c>
      <c r="H1" s="6">
        <v>218</v>
      </c>
      <c r="I1" s="6">
        <v>240</v>
      </c>
      <c r="J1" s="6">
        <v>260</v>
      </c>
      <c r="K1" s="6">
        <v>280</v>
      </c>
      <c r="L1" s="6">
        <v>360</v>
      </c>
      <c r="M1" s="6">
        <v>390</v>
      </c>
      <c r="N1" s="6">
        <v>416</v>
      </c>
      <c r="O1" s="6">
        <v>454</v>
      </c>
      <c r="Q1" s="6">
        <v>218</v>
      </c>
      <c r="R1" s="6">
        <v>240</v>
      </c>
      <c r="S1" s="6">
        <v>260</v>
      </c>
      <c r="T1" s="6">
        <v>280</v>
      </c>
      <c r="U1" s="6">
        <v>360</v>
      </c>
      <c r="V1" s="6">
        <v>390</v>
      </c>
      <c r="W1" s="6">
        <v>416</v>
      </c>
      <c r="X1" s="6">
        <v>454</v>
      </c>
    </row>
    <row r="2" spans="1:35" x14ac:dyDescent="0.25">
      <c r="A2" t="s">
        <v>332</v>
      </c>
      <c r="B2" s="4">
        <v>0.5</v>
      </c>
      <c r="C2" s="4">
        <v>0.127</v>
      </c>
      <c r="D2" t="s">
        <v>344</v>
      </c>
      <c r="E2" t="s">
        <v>345</v>
      </c>
      <c r="H2" s="5">
        <f t="shared" ref="H2:O14" si="0">$B2*H$1</f>
        <v>109</v>
      </c>
      <c r="I2" s="5">
        <f t="shared" si="0"/>
        <v>120</v>
      </c>
      <c r="J2" s="5">
        <f t="shared" si="0"/>
        <v>130</v>
      </c>
      <c r="K2" s="5">
        <f t="shared" si="0"/>
        <v>140</v>
      </c>
      <c r="L2" s="5">
        <f t="shared" si="0"/>
        <v>180</v>
      </c>
      <c r="M2" s="5">
        <f t="shared" si="0"/>
        <v>195</v>
      </c>
      <c r="N2" s="5">
        <f t="shared" si="0"/>
        <v>208</v>
      </c>
      <c r="O2" s="5">
        <f t="shared" si="0"/>
        <v>227</v>
      </c>
      <c r="Q2" s="5">
        <f t="shared" ref="Q2:X14" si="1">$C2*Q$1</f>
        <v>27.686</v>
      </c>
      <c r="R2" s="5">
        <f t="shared" si="1"/>
        <v>30.48</v>
      </c>
      <c r="S2" s="5">
        <f t="shared" si="1"/>
        <v>33.020000000000003</v>
      </c>
      <c r="T2" s="5">
        <f t="shared" si="1"/>
        <v>35.56</v>
      </c>
      <c r="U2" s="5">
        <f t="shared" si="1"/>
        <v>45.72</v>
      </c>
      <c r="V2" s="5">
        <f t="shared" si="1"/>
        <v>49.53</v>
      </c>
      <c r="W2" s="5">
        <f t="shared" si="1"/>
        <v>52.832000000000001</v>
      </c>
      <c r="X2" s="5">
        <f t="shared" si="1"/>
        <v>57.658000000000001</v>
      </c>
    </row>
    <row r="3" spans="1:35" x14ac:dyDescent="0.25">
      <c r="A3" t="s">
        <v>333</v>
      </c>
      <c r="B3" s="4">
        <v>0.5</v>
      </c>
      <c r="C3" s="4">
        <v>0.315</v>
      </c>
      <c r="D3" t="s">
        <v>346</v>
      </c>
      <c r="E3" t="s">
        <v>345</v>
      </c>
      <c r="H3" s="5">
        <f t="shared" si="0"/>
        <v>109</v>
      </c>
      <c r="I3" s="5">
        <f t="shared" si="0"/>
        <v>120</v>
      </c>
      <c r="J3" s="5">
        <f t="shared" si="0"/>
        <v>130</v>
      </c>
      <c r="K3" s="5">
        <f t="shared" si="0"/>
        <v>140</v>
      </c>
      <c r="L3" s="5">
        <f t="shared" si="0"/>
        <v>180</v>
      </c>
      <c r="M3" s="5">
        <f t="shared" si="0"/>
        <v>195</v>
      </c>
      <c r="N3" s="5">
        <f t="shared" si="0"/>
        <v>208</v>
      </c>
      <c r="O3" s="5">
        <f t="shared" si="0"/>
        <v>227</v>
      </c>
      <c r="Q3" s="5">
        <f t="shared" si="1"/>
        <v>68.67</v>
      </c>
      <c r="R3" s="5">
        <f t="shared" si="1"/>
        <v>75.599999999999994</v>
      </c>
      <c r="S3" s="5">
        <f t="shared" si="1"/>
        <v>81.900000000000006</v>
      </c>
      <c r="T3" s="5">
        <f t="shared" si="1"/>
        <v>88.2</v>
      </c>
      <c r="U3" s="5">
        <f t="shared" si="1"/>
        <v>113.4</v>
      </c>
      <c r="V3" s="5">
        <f t="shared" si="1"/>
        <v>122.85</v>
      </c>
      <c r="W3" s="5">
        <f t="shared" si="1"/>
        <v>131.04</v>
      </c>
      <c r="X3" s="5">
        <f t="shared" si="1"/>
        <v>143.01</v>
      </c>
    </row>
    <row r="4" spans="1:35" x14ac:dyDescent="0.25">
      <c r="A4" t="s">
        <v>334</v>
      </c>
      <c r="B4" s="4">
        <v>0.12</v>
      </c>
      <c r="C4" s="4">
        <v>0.39200000000000002</v>
      </c>
      <c r="D4" t="s">
        <v>347</v>
      </c>
      <c r="E4" t="s">
        <v>345</v>
      </c>
      <c r="H4" s="5">
        <f t="shared" si="0"/>
        <v>26.16</v>
      </c>
      <c r="I4" s="5">
        <f t="shared" si="0"/>
        <v>28.799999999999997</v>
      </c>
      <c r="J4" s="5">
        <f t="shared" si="0"/>
        <v>31.2</v>
      </c>
      <c r="K4" s="5">
        <f t="shared" si="0"/>
        <v>33.6</v>
      </c>
      <c r="L4" s="5">
        <f t="shared" si="0"/>
        <v>43.199999999999996</v>
      </c>
      <c r="M4" s="5">
        <f t="shared" si="0"/>
        <v>46.8</v>
      </c>
      <c r="N4" s="5">
        <f t="shared" si="0"/>
        <v>49.92</v>
      </c>
      <c r="O4" s="5">
        <f t="shared" si="0"/>
        <v>54.48</v>
      </c>
      <c r="Q4" s="5">
        <f t="shared" si="1"/>
        <v>85.456000000000003</v>
      </c>
      <c r="R4" s="5">
        <f t="shared" si="1"/>
        <v>94.08</v>
      </c>
      <c r="S4" s="5">
        <f t="shared" si="1"/>
        <v>101.92</v>
      </c>
      <c r="T4" s="5">
        <f t="shared" si="1"/>
        <v>109.76</v>
      </c>
      <c r="U4" s="5">
        <f t="shared" si="1"/>
        <v>141.12</v>
      </c>
      <c r="V4" s="5">
        <f t="shared" si="1"/>
        <v>152.88</v>
      </c>
      <c r="W4" s="5">
        <f t="shared" si="1"/>
        <v>163.072</v>
      </c>
      <c r="X4" s="5">
        <f t="shared" si="1"/>
        <v>177.96800000000002</v>
      </c>
    </row>
    <row r="5" spans="1:35" x14ac:dyDescent="0.25">
      <c r="A5" t="s">
        <v>335</v>
      </c>
      <c r="B5" s="4">
        <v>0.75</v>
      </c>
      <c r="C5" s="4">
        <v>0.58199999999999996</v>
      </c>
      <c r="D5" t="s">
        <v>346</v>
      </c>
      <c r="E5" t="s">
        <v>348</v>
      </c>
      <c r="H5" s="5">
        <f t="shared" si="0"/>
        <v>163.5</v>
      </c>
      <c r="I5" s="5">
        <f t="shared" si="0"/>
        <v>180</v>
      </c>
      <c r="J5" s="5">
        <f t="shared" si="0"/>
        <v>195</v>
      </c>
      <c r="K5" s="5">
        <f t="shared" si="0"/>
        <v>210</v>
      </c>
      <c r="L5" s="5">
        <f t="shared" si="0"/>
        <v>270</v>
      </c>
      <c r="M5" s="5">
        <f t="shared" si="0"/>
        <v>292.5</v>
      </c>
      <c r="N5" s="5">
        <f t="shared" si="0"/>
        <v>312</v>
      </c>
      <c r="O5" s="5">
        <f t="shared" si="0"/>
        <v>340.5</v>
      </c>
      <c r="Q5" s="5">
        <f t="shared" si="1"/>
        <v>126.87599999999999</v>
      </c>
      <c r="R5" s="5">
        <f t="shared" si="1"/>
        <v>139.67999999999998</v>
      </c>
      <c r="S5" s="5">
        <f t="shared" si="1"/>
        <v>151.32</v>
      </c>
      <c r="T5" s="5">
        <f t="shared" si="1"/>
        <v>162.95999999999998</v>
      </c>
      <c r="U5" s="5">
        <f t="shared" si="1"/>
        <v>209.51999999999998</v>
      </c>
      <c r="V5" s="5">
        <f t="shared" si="1"/>
        <v>226.98</v>
      </c>
      <c r="W5" s="5">
        <f t="shared" si="1"/>
        <v>242.11199999999999</v>
      </c>
      <c r="X5" s="5">
        <f t="shared" si="1"/>
        <v>264.22800000000001</v>
      </c>
      <c r="AA5" s="3"/>
    </row>
    <row r="6" spans="1:35" x14ac:dyDescent="0.25">
      <c r="A6" t="s">
        <v>336</v>
      </c>
      <c r="B6" s="4">
        <v>0.24</v>
      </c>
      <c r="C6" s="4">
        <v>0.6</v>
      </c>
      <c r="D6" t="s">
        <v>349</v>
      </c>
      <c r="E6" t="s">
        <v>348</v>
      </c>
      <c r="H6" s="5">
        <f t="shared" si="0"/>
        <v>52.32</v>
      </c>
      <c r="I6" s="5">
        <f t="shared" si="0"/>
        <v>57.599999999999994</v>
      </c>
      <c r="J6" s="5">
        <f t="shared" si="0"/>
        <v>62.4</v>
      </c>
      <c r="K6" s="5">
        <f t="shared" si="0"/>
        <v>67.2</v>
      </c>
      <c r="L6" s="5">
        <f t="shared" si="0"/>
        <v>86.399999999999991</v>
      </c>
      <c r="M6" s="5">
        <f t="shared" si="0"/>
        <v>93.6</v>
      </c>
      <c r="N6" s="5">
        <f t="shared" si="0"/>
        <v>99.84</v>
      </c>
      <c r="O6" s="5">
        <f t="shared" si="0"/>
        <v>108.96</v>
      </c>
      <c r="Q6" s="5">
        <f t="shared" si="1"/>
        <v>130.79999999999998</v>
      </c>
      <c r="R6" s="5">
        <f t="shared" si="1"/>
        <v>144</v>
      </c>
      <c r="S6" s="5">
        <f t="shared" si="1"/>
        <v>156</v>
      </c>
      <c r="T6" s="5">
        <f t="shared" si="1"/>
        <v>168</v>
      </c>
      <c r="U6" s="5">
        <f t="shared" si="1"/>
        <v>216</v>
      </c>
      <c r="V6" s="5">
        <f t="shared" si="1"/>
        <v>234</v>
      </c>
      <c r="W6" s="5">
        <f t="shared" si="1"/>
        <v>249.6</v>
      </c>
      <c r="X6" s="5">
        <f t="shared" si="1"/>
        <v>272.39999999999998</v>
      </c>
    </row>
    <row r="7" spans="1:35" x14ac:dyDescent="0.25">
      <c r="A7" t="s">
        <v>337</v>
      </c>
      <c r="B7" s="4">
        <v>0.96</v>
      </c>
      <c r="C7" s="4">
        <v>0.54500000000000004</v>
      </c>
      <c r="D7" t="s">
        <v>349</v>
      </c>
      <c r="E7" t="s">
        <v>348</v>
      </c>
      <c r="H7" s="5">
        <f t="shared" si="0"/>
        <v>209.28</v>
      </c>
      <c r="I7" s="5">
        <f t="shared" si="0"/>
        <v>230.39999999999998</v>
      </c>
      <c r="J7" s="5">
        <f t="shared" si="0"/>
        <v>249.6</v>
      </c>
      <c r="K7" s="5">
        <f t="shared" si="0"/>
        <v>268.8</v>
      </c>
      <c r="L7" s="5">
        <f t="shared" si="0"/>
        <v>345.59999999999997</v>
      </c>
      <c r="M7" s="5">
        <f t="shared" si="0"/>
        <v>374.4</v>
      </c>
      <c r="N7" s="5">
        <f t="shared" si="0"/>
        <v>399.36</v>
      </c>
      <c r="O7" s="5">
        <f t="shared" si="0"/>
        <v>435.84</v>
      </c>
      <c r="Q7" s="5">
        <f t="shared" si="1"/>
        <v>118.81</v>
      </c>
      <c r="R7" s="5">
        <f t="shared" si="1"/>
        <v>130.80000000000001</v>
      </c>
      <c r="S7" s="5">
        <f t="shared" si="1"/>
        <v>141.70000000000002</v>
      </c>
      <c r="T7" s="5">
        <f t="shared" si="1"/>
        <v>152.60000000000002</v>
      </c>
      <c r="U7" s="5">
        <f t="shared" si="1"/>
        <v>196.20000000000002</v>
      </c>
      <c r="V7" s="5">
        <f t="shared" si="1"/>
        <v>212.55</v>
      </c>
      <c r="W7" s="5">
        <f t="shared" si="1"/>
        <v>226.72000000000003</v>
      </c>
      <c r="X7" s="5">
        <f t="shared" si="1"/>
        <v>247.43</v>
      </c>
    </row>
    <row r="8" spans="1:35" x14ac:dyDescent="0.25">
      <c r="A8" t="s">
        <v>338</v>
      </c>
      <c r="B8" s="4">
        <v>0.02</v>
      </c>
      <c r="C8" s="4">
        <v>0.49</v>
      </c>
      <c r="D8" t="s">
        <v>350</v>
      </c>
      <c r="E8" t="s">
        <v>351</v>
      </c>
      <c r="H8" s="5">
        <f t="shared" si="0"/>
        <v>4.3600000000000003</v>
      </c>
      <c r="I8" s="5">
        <f t="shared" si="0"/>
        <v>4.8</v>
      </c>
      <c r="J8" s="5">
        <f t="shared" si="0"/>
        <v>5.2</v>
      </c>
      <c r="K8" s="5">
        <f t="shared" si="0"/>
        <v>5.6000000000000005</v>
      </c>
      <c r="L8" s="5">
        <f t="shared" si="0"/>
        <v>7.2</v>
      </c>
      <c r="M8" s="5">
        <f t="shared" si="0"/>
        <v>7.8</v>
      </c>
      <c r="N8" s="5">
        <f t="shared" si="0"/>
        <v>8.32</v>
      </c>
      <c r="O8" s="5">
        <f t="shared" si="0"/>
        <v>9.08</v>
      </c>
      <c r="Q8" s="5">
        <f t="shared" si="1"/>
        <v>106.82</v>
      </c>
      <c r="R8" s="5">
        <f t="shared" si="1"/>
        <v>117.6</v>
      </c>
      <c r="S8" s="5">
        <f t="shared" si="1"/>
        <v>127.39999999999999</v>
      </c>
      <c r="T8" s="5">
        <f t="shared" si="1"/>
        <v>137.19999999999999</v>
      </c>
      <c r="U8" s="5">
        <f t="shared" si="1"/>
        <v>176.4</v>
      </c>
      <c r="V8" s="5">
        <f t="shared" si="1"/>
        <v>191.1</v>
      </c>
      <c r="W8" s="5">
        <f t="shared" si="1"/>
        <v>203.84</v>
      </c>
      <c r="X8" s="5">
        <f t="shared" si="1"/>
        <v>222.46</v>
      </c>
      <c r="AA8" t="s">
        <v>363</v>
      </c>
      <c r="AB8">
        <v>1</v>
      </c>
      <c r="AC8">
        <v>1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339</v>
      </c>
      <c r="B9" s="4">
        <v>0.96</v>
      </c>
      <c r="C9" s="4">
        <v>0.35599999999999998</v>
      </c>
      <c r="D9" t="s">
        <v>349</v>
      </c>
      <c r="E9" t="s">
        <v>348</v>
      </c>
      <c r="H9" s="5">
        <f t="shared" si="0"/>
        <v>209.28</v>
      </c>
      <c r="I9" s="5">
        <f t="shared" si="0"/>
        <v>230.39999999999998</v>
      </c>
      <c r="J9" s="5">
        <f t="shared" si="0"/>
        <v>249.6</v>
      </c>
      <c r="K9" s="5">
        <f t="shared" si="0"/>
        <v>268.8</v>
      </c>
      <c r="L9" s="5">
        <f t="shared" si="0"/>
        <v>345.59999999999997</v>
      </c>
      <c r="M9" s="5">
        <f t="shared" si="0"/>
        <v>374.4</v>
      </c>
      <c r="N9" s="5">
        <f t="shared" si="0"/>
        <v>399.36</v>
      </c>
      <c r="O9" s="5">
        <f t="shared" si="0"/>
        <v>435.84</v>
      </c>
      <c r="Q9" s="5">
        <f t="shared" si="1"/>
        <v>77.60799999999999</v>
      </c>
      <c r="R9" s="5">
        <f t="shared" si="1"/>
        <v>85.44</v>
      </c>
      <c r="S9" s="5">
        <f t="shared" si="1"/>
        <v>92.56</v>
      </c>
      <c r="T9" s="5">
        <f t="shared" si="1"/>
        <v>99.679999999999993</v>
      </c>
      <c r="U9" s="5">
        <f t="shared" si="1"/>
        <v>128.16</v>
      </c>
      <c r="V9" s="5">
        <f t="shared" si="1"/>
        <v>138.84</v>
      </c>
      <c r="W9" s="5">
        <f t="shared" si="1"/>
        <v>148.096</v>
      </c>
      <c r="X9" s="5">
        <f t="shared" si="1"/>
        <v>161.624</v>
      </c>
      <c r="AA9" t="s">
        <v>365</v>
      </c>
      <c r="AB9">
        <v>1</v>
      </c>
      <c r="AC9">
        <v>1</v>
      </c>
      <c r="AD9">
        <v>0</v>
      </c>
      <c r="AE9">
        <v>0</v>
      </c>
      <c r="AF9">
        <v>1</v>
      </c>
      <c r="AG9">
        <v>1</v>
      </c>
      <c r="AH9">
        <v>0</v>
      </c>
      <c r="AI9">
        <v>0</v>
      </c>
    </row>
    <row r="10" spans="1:35" x14ac:dyDescent="0.25">
      <c r="A10" t="s">
        <v>340</v>
      </c>
      <c r="B10" s="4">
        <v>0.25</v>
      </c>
      <c r="C10" s="4">
        <v>0.49</v>
      </c>
      <c r="D10" t="s">
        <v>350</v>
      </c>
      <c r="E10" t="s">
        <v>348</v>
      </c>
      <c r="H10" s="5">
        <f t="shared" si="0"/>
        <v>54.5</v>
      </c>
      <c r="I10" s="5">
        <f t="shared" si="0"/>
        <v>60</v>
      </c>
      <c r="J10" s="5">
        <f t="shared" si="0"/>
        <v>65</v>
      </c>
      <c r="K10" s="5">
        <f t="shared" si="0"/>
        <v>70</v>
      </c>
      <c r="L10" s="5">
        <f t="shared" si="0"/>
        <v>90</v>
      </c>
      <c r="M10" s="5">
        <f t="shared" si="0"/>
        <v>97.5</v>
      </c>
      <c r="N10" s="5">
        <f t="shared" si="0"/>
        <v>104</v>
      </c>
      <c r="O10" s="5">
        <f t="shared" si="0"/>
        <v>113.5</v>
      </c>
      <c r="Q10" s="5">
        <f t="shared" si="1"/>
        <v>106.82</v>
      </c>
      <c r="R10" s="5">
        <f t="shared" si="1"/>
        <v>117.6</v>
      </c>
      <c r="S10" s="5">
        <f t="shared" si="1"/>
        <v>127.39999999999999</v>
      </c>
      <c r="T10" s="5">
        <f t="shared" si="1"/>
        <v>137.19999999999999</v>
      </c>
      <c r="U10" s="5">
        <f t="shared" si="1"/>
        <v>176.4</v>
      </c>
      <c r="V10" s="5">
        <f t="shared" si="1"/>
        <v>191.1</v>
      </c>
      <c r="W10" s="5">
        <f t="shared" si="1"/>
        <v>203.84</v>
      </c>
      <c r="X10" s="5">
        <f t="shared" si="1"/>
        <v>222.46</v>
      </c>
      <c r="AA10" t="s">
        <v>364</v>
      </c>
      <c r="AB10">
        <v>1</v>
      </c>
      <c r="AC10">
        <v>0</v>
      </c>
      <c r="AD10">
        <v>1</v>
      </c>
      <c r="AE10">
        <v>0</v>
      </c>
      <c r="AF10">
        <v>1</v>
      </c>
      <c r="AG10">
        <v>0</v>
      </c>
      <c r="AH10">
        <v>1</v>
      </c>
      <c r="AI10">
        <v>0</v>
      </c>
    </row>
    <row r="11" spans="1:35" x14ac:dyDescent="0.25">
      <c r="A11" t="s">
        <v>341</v>
      </c>
      <c r="B11" s="4">
        <v>0.17</v>
      </c>
      <c r="C11" s="4">
        <v>0.78</v>
      </c>
      <c r="D11" t="s">
        <v>344</v>
      </c>
      <c r="E11" t="s">
        <v>351</v>
      </c>
      <c r="H11" s="5">
        <f t="shared" si="0"/>
        <v>37.06</v>
      </c>
      <c r="I11" s="5">
        <f t="shared" si="0"/>
        <v>40.800000000000004</v>
      </c>
      <c r="J11" s="5">
        <f t="shared" si="0"/>
        <v>44.2</v>
      </c>
      <c r="K11" s="5">
        <f t="shared" si="0"/>
        <v>47.6</v>
      </c>
      <c r="L11" s="5">
        <f t="shared" si="0"/>
        <v>61.2</v>
      </c>
      <c r="M11" s="5">
        <f t="shared" si="0"/>
        <v>66.300000000000011</v>
      </c>
      <c r="N11" s="5">
        <f t="shared" si="0"/>
        <v>70.72</v>
      </c>
      <c r="O11" s="5">
        <f t="shared" si="0"/>
        <v>77.180000000000007</v>
      </c>
      <c r="Q11" s="5">
        <f t="shared" si="1"/>
        <v>170.04</v>
      </c>
      <c r="R11" s="5">
        <f t="shared" si="1"/>
        <v>187.20000000000002</v>
      </c>
      <c r="S11" s="5">
        <f t="shared" si="1"/>
        <v>202.8</v>
      </c>
      <c r="T11" s="5">
        <f t="shared" si="1"/>
        <v>218.4</v>
      </c>
      <c r="U11" s="5">
        <f t="shared" si="1"/>
        <v>280.8</v>
      </c>
      <c r="V11" s="5">
        <f t="shared" si="1"/>
        <v>304.2</v>
      </c>
      <c r="W11" s="5">
        <f t="shared" si="1"/>
        <v>324.48</v>
      </c>
      <c r="X11" s="5">
        <f t="shared" si="1"/>
        <v>354.12</v>
      </c>
      <c r="AB11">
        <v>0</v>
      </c>
      <c r="AC11">
        <v>1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t="s">
        <v>342</v>
      </c>
      <c r="B12" s="4">
        <v>0.83</v>
      </c>
      <c r="C12" s="4">
        <v>0.78</v>
      </c>
      <c r="D12" t="s">
        <v>344</v>
      </c>
      <c r="E12" t="s">
        <v>348</v>
      </c>
      <c r="H12" s="5">
        <f t="shared" si="0"/>
        <v>180.94</v>
      </c>
      <c r="I12" s="5">
        <f t="shared" si="0"/>
        <v>199.2</v>
      </c>
      <c r="J12" s="5">
        <f t="shared" si="0"/>
        <v>215.79999999999998</v>
      </c>
      <c r="K12" s="5">
        <f t="shared" si="0"/>
        <v>232.39999999999998</v>
      </c>
      <c r="L12" s="5">
        <f t="shared" si="0"/>
        <v>298.8</v>
      </c>
      <c r="M12" s="5">
        <f t="shared" si="0"/>
        <v>323.7</v>
      </c>
      <c r="N12" s="5">
        <f t="shared" si="0"/>
        <v>345.28</v>
      </c>
      <c r="O12" s="5">
        <f t="shared" si="0"/>
        <v>376.82</v>
      </c>
      <c r="Q12" s="5">
        <f t="shared" si="1"/>
        <v>170.04</v>
      </c>
      <c r="R12" s="5">
        <f t="shared" si="1"/>
        <v>187.20000000000002</v>
      </c>
      <c r="S12" s="5">
        <f t="shared" si="1"/>
        <v>202.8</v>
      </c>
      <c r="T12" s="5">
        <f t="shared" si="1"/>
        <v>218.4</v>
      </c>
      <c r="U12" s="5">
        <f t="shared" si="1"/>
        <v>280.8</v>
      </c>
      <c r="V12" s="5">
        <f t="shared" si="1"/>
        <v>304.2</v>
      </c>
      <c r="W12" s="5">
        <f t="shared" si="1"/>
        <v>324.48</v>
      </c>
      <c r="X12" s="5">
        <f t="shared" si="1"/>
        <v>354.12</v>
      </c>
    </row>
    <row r="13" spans="1:35" x14ac:dyDescent="0.25">
      <c r="A13" t="s">
        <v>343</v>
      </c>
      <c r="B13" s="4">
        <v>0.5</v>
      </c>
      <c r="C13" s="4">
        <v>0.92</v>
      </c>
      <c r="D13" t="s">
        <v>344</v>
      </c>
      <c r="E13" t="s">
        <v>345</v>
      </c>
      <c r="H13" s="5">
        <f t="shared" si="0"/>
        <v>109</v>
      </c>
      <c r="I13" s="5">
        <f t="shared" si="0"/>
        <v>120</v>
      </c>
      <c r="J13" s="5">
        <f t="shared" si="0"/>
        <v>130</v>
      </c>
      <c r="K13" s="5">
        <f t="shared" si="0"/>
        <v>140</v>
      </c>
      <c r="L13" s="5">
        <f t="shared" si="0"/>
        <v>180</v>
      </c>
      <c r="M13" s="5">
        <f t="shared" si="0"/>
        <v>195</v>
      </c>
      <c r="N13" s="5">
        <f t="shared" si="0"/>
        <v>208</v>
      </c>
      <c r="O13" s="5">
        <f t="shared" si="0"/>
        <v>227</v>
      </c>
      <c r="Q13" s="5">
        <f t="shared" si="1"/>
        <v>200.56</v>
      </c>
      <c r="R13" s="5">
        <f t="shared" si="1"/>
        <v>220.8</v>
      </c>
      <c r="S13" s="5">
        <f t="shared" si="1"/>
        <v>239.20000000000002</v>
      </c>
      <c r="T13" s="5">
        <f t="shared" si="1"/>
        <v>257.60000000000002</v>
      </c>
      <c r="U13" s="5">
        <f t="shared" si="1"/>
        <v>331.2</v>
      </c>
      <c r="V13" s="5">
        <f t="shared" si="1"/>
        <v>358.8</v>
      </c>
      <c r="W13" s="5">
        <f t="shared" si="1"/>
        <v>382.72</v>
      </c>
      <c r="X13" s="5">
        <f t="shared" si="1"/>
        <v>417.68</v>
      </c>
    </row>
    <row r="14" spans="1:35" x14ac:dyDescent="0.25">
      <c r="A14" t="s">
        <v>360</v>
      </c>
      <c r="B14" s="4">
        <v>0.93</v>
      </c>
      <c r="C14" s="4">
        <v>0.66</v>
      </c>
      <c r="D14" t="s">
        <v>350</v>
      </c>
      <c r="E14" t="s">
        <v>351</v>
      </c>
      <c r="H14" s="5">
        <f t="shared" si="0"/>
        <v>202.74</v>
      </c>
      <c r="I14" s="5">
        <f t="shared" si="0"/>
        <v>223.20000000000002</v>
      </c>
      <c r="J14" s="5">
        <f t="shared" si="0"/>
        <v>241.8</v>
      </c>
      <c r="K14" s="5">
        <f t="shared" si="0"/>
        <v>260.40000000000003</v>
      </c>
      <c r="L14" s="5">
        <f t="shared" si="0"/>
        <v>334.8</v>
      </c>
      <c r="M14" s="5">
        <f t="shared" si="0"/>
        <v>362.70000000000005</v>
      </c>
      <c r="N14" s="5">
        <f t="shared" si="0"/>
        <v>386.88</v>
      </c>
      <c r="O14" s="5">
        <f t="shared" si="0"/>
        <v>422.22</v>
      </c>
      <c r="Q14" s="5">
        <f t="shared" si="1"/>
        <v>143.88</v>
      </c>
      <c r="R14" s="5">
        <f t="shared" si="1"/>
        <v>158.4</v>
      </c>
      <c r="S14" s="5">
        <f t="shared" si="1"/>
        <v>171.6</v>
      </c>
      <c r="T14" s="5">
        <f t="shared" si="1"/>
        <v>184.8</v>
      </c>
      <c r="U14" s="5">
        <f t="shared" si="1"/>
        <v>237.60000000000002</v>
      </c>
      <c r="V14" s="5">
        <f t="shared" si="1"/>
        <v>257.40000000000003</v>
      </c>
      <c r="W14" s="5">
        <f t="shared" si="1"/>
        <v>274.56</v>
      </c>
      <c r="X14" s="5">
        <f t="shared" si="1"/>
        <v>299.64</v>
      </c>
    </row>
    <row r="16" spans="1:35" x14ac:dyDescent="0.25">
      <c r="P16" s="2">
        <v>140</v>
      </c>
      <c r="Q16" s="5">
        <f>$P16*Q1/$W$1</f>
        <v>73.365384615384613</v>
      </c>
      <c r="R16" s="5">
        <f t="shared" ref="R16:X16" si="2">$P16*R1/$W$1</f>
        <v>80.769230769230774</v>
      </c>
      <c r="S16" s="5">
        <f t="shared" si="2"/>
        <v>87.5</v>
      </c>
      <c r="T16" s="5">
        <f t="shared" si="2"/>
        <v>94.230769230769226</v>
      </c>
      <c r="U16" s="5">
        <f t="shared" si="2"/>
        <v>121.15384615384616</v>
      </c>
      <c r="V16" s="5">
        <f t="shared" si="2"/>
        <v>131.25</v>
      </c>
      <c r="W16" s="5">
        <f t="shared" si="2"/>
        <v>140</v>
      </c>
      <c r="X16" s="5">
        <f t="shared" si="2"/>
        <v>152.78846153846155</v>
      </c>
      <c r="AA16">
        <v>175</v>
      </c>
    </row>
    <row r="17" spans="1:27" x14ac:dyDescent="0.25">
      <c r="AA17">
        <v>323</v>
      </c>
    </row>
    <row r="18" spans="1:27" x14ac:dyDescent="0.25">
      <c r="A18" t="s">
        <v>355</v>
      </c>
      <c r="AA18">
        <f>AA17-AA16</f>
        <v>148</v>
      </c>
    </row>
    <row r="19" spans="1:27" x14ac:dyDescent="0.25">
      <c r="A19" t="str">
        <f t="shared" ref="A19:A31" si="3">""""&amp;A2&amp;"""=&gt;("&amp;B2&amp;" * largeurEcran),"</f>
        <v>"date"=&gt;(0.5 * largeurEcran),</v>
      </c>
    </row>
    <row r="20" spans="1:27" x14ac:dyDescent="0.25">
      <c r="A20" t="str">
        <f t="shared" si="3"/>
        <v>"heure"=&gt;(0.5 * largeurEcran),</v>
      </c>
      <c r="F20" t="s">
        <v>352</v>
      </c>
    </row>
    <row r="21" spans="1:27" x14ac:dyDescent="0.25">
      <c r="A21" t="str">
        <f t="shared" si="3"/>
        <v>"notif"=&gt;(0.12 * largeurEcran),</v>
      </c>
    </row>
    <row r="22" spans="1:27" x14ac:dyDescent="0.25">
      <c r="A22" t="str">
        <f t="shared" si="3"/>
        <v>"BG"=&gt;(0.75 * largeurEcran),</v>
      </c>
      <c r="E22" s="2">
        <v>274</v>
      </c>
      <c r="F22">
        <f>E22/416</f>
        <v>0.65865384615384615</v>
      </c>
    </row>
    <row r="23" spans="1:27" x14ac:dyDescent="0.25">
      <c r="A23" t="str">
        <f t="shared" si="3"/>
        <v>"Delta"=&gt;(0.24 * largeurEcran),</v>
      </c>
    </row>
    <row r="24" spans="1:27" x14ac:dyDescent="0.25">
      <c r="A24" t="str">
        <f t="shared" si="3"/>
        <v>"Elapsed"=&gt;(0.96 * largeurEcran),</v>
      </c>
    </row>
    <row r="25" spans="1:27" x14ac:dyDescent="0.25">
      <c r="A25" t="str">
        <f t="shared" si="3"/>
        <v>"ProvenanceBG"=&gt;(0.02 * largeurEcran),</v>
      </c>
    </row>
    <row r="26" spans="1:27" x14ac:dyDescent="0.25">
      <c r="A26" t="str">
        <f t="shared" si="3"/>
        <v>"Secondes"=&gt;(0.96 * largeurEcran),</v>
      </c>
    </row>
    <row r="27" spans="1:27" x14ac:dyDescent="0.25">
      <c r="A27" t="str">
        <f t="shared" si="3"/>
        <v>"NextCall"=&gt;(0.25 * largeurEcran),</v>
      </c>
    </row>
    <row r="28" spans="1:27" x14ac:dyDescent="0.25">
      <c r="A28" t="str">
        <f t="shared" si="3"/>
        <v>"Temperature"=&gt;(0.17 * largeurEcran),</v>
      </c>
    </row>
    <row r="29" spans="1:27" x14ac:dyDescent="0.25">
      <c r="A29" t="str">
        <f t="shared" si="3"/>
        <v>"Wind"=&gt;(0.83 * largeurEcran),</v>
      </c>
    </row>
    <row r="30" spans="1:27" x14ac:dyDescent="0.25">
      <c r="A30" t="str">
        <f t="shared" si="3"/>
        <v>"Batterie"=&gt;(0.5 * largeurEcran),</v>
      </c>
    </row>
    <row r="31" spans="1:27" x14ac:dyDescent="0.25">
      <c r="A31" t="str">
        <f t="shared" si="3"/>
        <v>"labelMin"=&gt;(0.93 * largeurEcran),</v>
      </c>
    </row>
    <row r="32" spans="1:27" x14ac:dyDescent="0.25">
      <c r="A32" t="s">
        <v>357</v>
      </c>
    </row>
    <row r="34" spans="1:1" x14ac:dyDescent="0.25">
      <c r="A34" t="s">
        <v>356</v>
      </c>
    </row>
    <row r="35" spans="1:1" x14ac:dyDescent="0.25">
      <c r="A35" t="str">
        <f>""""&amp;A2&amp;"""=&gt;("&amp;C2&amp;" * hauteurEcran),"</f>
        <v>"date"=&gt;(0.127 * hauteurEcran),</v>
      </c>
    </row>
    <row r="36" spans="1:1" x14ac:dyDescent="0.25">
      <c r="A36" t="str">
        <f t="shared" ref="A36:A47" si="4">""""&amp;A3&amp;"""=&gt;"&amp;C3&amp;" * hauteurEcran,"</f>
        <v>"heure"=&gt;0.315 * hauteurEcran,</v>
      </c>
    </row>
    <row r="37" spans="1:1" x14ac:dyDescent="0.25">
      <c r="A37" t="str">
        <f t="shared" si="4"/>
        <v>"notif"=&gt;0.392 * hauteurEcran,</v>
      </c>
    </row>
    <row r="38" spans="1:1" x14ac:dyDescent="0.25">
      <c r="A38" t="str">
        <f t="shared" si="4"/>
        <v>"BG"=&gt;0.582 * hauteurEcran,</v>
      </c>
    </row>
    <row r="39" spans="1:1" x14ac:dyDescent="0.25">
      <c r="A39" t="str">
        <f t="shared" si="4"/>
        <v>"Delta"=&gt;0.6 * hauteurEcran,</v>
      </c>
    </row>
    <row r="40" spans="1:1" x14ac:dyDescent="0.25">
      <c r="A40" t="str">
        <f t="shared" si="4"/>
        <v>"Elapsed"=&gt;0.545 * hauteurEcran,</v>
      </c>
    </row>
    <row r="41" spans="1:1" x14ac:dyDescent="0.25">
      <c r="A41" t="str">
        <f t="shared" si="4"/>
        <v>"ProvenanceBG"=&gt;0.49 * hauteurEcran,</v>
      </c>
    </row>
    <row r="42" spans="1:1" x14ac:dyDescent="0.25">
      <c r="A42" t="str">
        <f t="shared" si="4"/>
        <v>"Secondes"=&gt;0.356 * hauteurEcran,</v>
      </c>
    </row>
    <row r="43" spans="1:1" x14ac:dyDescent="0.25">
      <c r="A43" t="str">
        <f t="shared" si="4"/>
        <v>"NextCall"=&gt;0.49 * hauteurEcran,</v>
      </c>
    </row>
    <row r="44" spans="1:1" x14ac:dyDescent="0.25">
      <c r="A44" t="str">
        <f t="shared" si="4"/>
        <v>"Temperature"=&gt;0.78 * hauteurEcran,</v>
      </c>
    </row>
    <row r="45" spans="1:1" x14ac:dyDescent="0.25">
      <c r="A45" t="str">
        <f t="shared" si="4"/>
        <v>"Wind"=&gt;0.78 * hauteurEcran,</v>
      </c>
    </row>
    <row r="46" spans="1:1" x14ac:dyDescent="0.25">
      <c r="A46" t="str">
        <f t="shared" si="4"/>
        <v>"Batterie"=&gt;0.92 * hauteurEcran,</v>
      </c>
    </row>
    <row r="47" spans="1:1" x14ac:dyDescent="0.25">
      <c r="A47" t="str">
        <f t="shared" si="4"/>
        <v>"labelMin"=&gt;0.66 * hauteurEcran,</v>
      </c>
    </row>
    <row r="48" spans="1:1" x14ac:dyDescent="0.25">
      <c r="A48" t="s">
        <v>357</v>
      </c>
    </row>
    <row r="50" spans="1:1" x14ac:dyDescent="0.25">
      <c r="A50" s="3" t="s">
        <v>359</v>
      </c>
    </row>
    <row r="51" spans="1:1" x14ac:dyDescent="0.25">
      <c r="A51" t="str">
        <f t="shared" ref="A51:A63" si="5">""""&amp;A2&amp;"""=&gt;"&amp;D2&amp;","</f>
        <v>"date"=&gt;Gfx.FONT_LARGE,</v>
      </c>
    </row>
    <row r="52" spans="1:1" x14ac:dyDescent="0.25">
      <c r="A52" t="str">
        <f t="shared" si="5"/>
        <v>"heure"=&gt;Gfx.FONT_NUMBER_HOT,</v>
      </c>
    </row>
    <row r="53" spans="1:1" x14ac:dyDescent="0.25">
      <c r="A53" t="str">
        <f t="shared" si="5"/>
        <v>"notif"=&gt;Gfx.FONT_MEDIUM,</v>
      </c>
    </row>
    <row r="54" spans="1:1" x14ac:dyDescent="0.25">
      <c r="A54" t="str">
        <f t="shared" si="5"/>
        <v>"BG"=&gt;Gfx.FONT_NUMBER_HOT,</v>
      </c>
    </row>
    <row r="55" spans="1:1" x14ac:dyDescent="0.25">
      <c r="A55" t="str">
        <f t="shared" si="5"/>
        <v>"Delta"=&gt;Gfx.FONT_NUMBER_MILD,</v>
      </c>
    </row>
    <row r="56" spans="1:1" x14ac:dyDescent="0.25">
      <c r="A56" t="str">
        <f t="shared" si="5"/>
        <v>"Elapsed"=&gt;Gfx.FONT_NUMBER_MILD,</v>
      </c>
    </row>
    <row r="57" spans="1:1" x14ac:dyDescent="0.25">
      <c r="A57" t="str">
        <f t="shared" si="5"/>
        <v>"ProvenanceBG"=&gt;Gfx.FONT_XTINY,</v>
      </c>
    </row>
    <row r="58" spans="1:1" x14ac:dyDescent="0.25">
      <c r="A58" t="str">
        <f t="shared" si="5"/>
        <v>"Secondes"=&gt;Gfx.FONT_NUMBER_MILD,</v>
      </c>
    </row>
    <row r="59" spans="1:1" x14ac:dyDescent="0.25">
      <c r="A59" t="str">
        <f t="shared" si="5"/>
        <v>"NextCall"=&gt;Gfx.FONT_XTINY,</v>
      </c>
    </row>
    <row r="60" spans="1:1" x14ac:dyDescent="0.25">
      <c r="A60" t="str">
        <f t="shared" si="5"/>
        <v>"Temperature"=&gt;Gfx.FONT_LARGE,</v>
      </c>
    </row>
    <row r="61" spans="1:1" x14ac:dyDescent="0.25">
      <c r="A61" t="str">
        <f t="shared" si="5"/>
        <v>"Wind"=&gt;Gfx.FONT_LARGE,</v>
      </c>
    </row>
    <row r="62" spans="1:1" x14ac:dyDescent="0.25">
      <c r="A62" t="str">
        <f t="shared" si="5"/>
        <v>"Batterie"=&gt;Gfx.FONT_LARGE,</v>
      </c>
    </row>
    <row r="63" spans="1:1" x14ac:dyDescent="0.25">
      <c r="A63" t="str">
        <f t="shared" si="5"/>
        <v>"labelMin"=&gt;Gfx.FONT_XTINY,</v>
      </c>
    </row>
    <row r="64" spans="1:1" x14ac:dyDescent="0.25">
      <c r="A64" t="s">
        <v>357</v>
      </c>
    </row>
    <row r="66" spans="1:1" x14ac:dyDescent="0.25">
      <c r="A66" s="3" t="s">
        <v>358</v>
      </c>
    </row>
    <row r="67" spans="1:1" x14ac:dyDescent="0.25">
      <c r="A67" t="str">
        <f>""""&amp;A2&amp;"""=&gt;"&amp;E2&amp;","</f>
        <v>"date"=&gt;Gfx.TEXT_JUSTIFY_CENTER,</v>
      </c>
    </row>
    <row r="68" spans="1:1" x14ac:dyDescent="0.25">
      <c r="A68" t="str">
        <f t="shared" ref="A68:A79" si="6">""""&amp;A3&amp;"""=&gt;"&amp;E3&amp;","</f>
        <v>"heure"=&gt;Gfx.TEXT_JUSTIFY_CENTER,</v>
      </c>
    </row>
    <row r="69" spans="1:1" x14ac:dyDescent="0.25">
      <c r="A69" t="str">
        <f t="shared" si="6"/>
        <v>"notif"=&gt;Gfx.TEXT_JUSTIFY_CENTER,</v>
      </c>
    </row>
    <row r="70" spans="1:1" x14ac:dyDescent="0.25">
      <c r="A70" t="str">
        <f t="shared" si="6"/>
        <v>"BG"=&gt;Gfx.TEXT_JUSTIFY_RIGHT,</v>
      </c>
    </row>
    <row r="71" spans="1:1" x14ac:dyDescent="0.25">
      <c r="A71" t="str">
        <f t="shared" si="6"/>
        <v>"Delta"=&gt;Gfx.TEXT_JUSTIFY_RIGHT,</v>
      </c>
    </row>
    <row r="72" spans="1:1" x14ac:dyDescent="0.25">
      <c r="A72" t="str">
        <f t="shared" si="6"/>
        <v>"Elapsed"=&gt;Gfx.TEXT_JUSTIFY_RIGHT,</v>
      </c>
    </row>
    <row r="73" spans="1:1" x14ac:dyDescent="0.25">
      <c r="A73" t="str">
        <f t="shared" si="6"/>
        <v>"ProvenanceBG"=&gt;Gfx.TEXT_JUSTIFY_LEFT,</v>
      </c>
    </row>
    <row r="74" spans="1:1" x14ac:dyDescent="0.25">
      <c r="A74" t="str">
        <f t="shared" si="6"/>
        <v>"Secondes"=&gt;Gfx.TEXT_JUSTIFY_RIGHT,</v>
      </c>
    </row>
    <row r="75" spans="1:1" x14ac:dyDescent="0.25">
      <c r="A75" t="str">
        <f t="shared" si="6"/>
        <v>"NextCall"=&gt;Gfx.TEXT_JUSTIFY_RIGHT,</v>
      </c>
    </row>
    <row r="76" spans="1:1" x14ac:dyDescent="0.25">
      <c r="A76" t="str">
        <f t="shared" si="6"/>
        <v>"Temperature"=&gt;Gfx.TEXT_JUSTIFY_LEFT,</v>
      </c>
    </row>
    <row r="77" spans="1:1" x14ac:dyDescent="0.25">
      <c r="A77" t="str">
        <f t="shared" si="6"/>
        <v>"Wind"=&gt;Gfx.TEXT_JUSTIFY_RIGHT,</v>
      </c>
    </row>
    <row r="78" spans="1:1" x14ac:dyDescent="0.25">
      <c r="A78" t="str">
        <f t="shared" si="6"/>
        <v>"Batterie"=&gt;Gfx.TEXT_JUSTIFY_CENTER,</v>
      </c>
    </row>
    <row r="79" spans="1:1" x14ac:dyDescent="0.25">
      <c r="A79" t="str">
        <f t="shared" si="6"/>
        <v>"labelMin"=&gt;Gfx.TEXT_JUSTIFY_LEFT,</v>
      </c>
    </row>
    <row r="80" spans="1:1" x14ac:dyDescent="0.25">
      <c r="A80" t="s">
        <v>357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A88" sqref="A88:XFD88"/>
    </sheetView>
  </sheetViews>
  <sheetFormatPr baseColWidth="10" defaultRowHeight="15" x14ac:dyDescent="0.25"/>
  <sheetData>
    <row r="1" spans="1:4" x14ac:dyDescent="0.25">
      <c r="A1" t="s">
        <v>513</v>
      </c>
      <c r="C1">
        <f>COUNTA(A:A)-1</f>
        <v>98</v>
      </c>
    </row>
    <row r="2" spans="1:4" x14ac:dyDescent="0.25">
      <c r="A2" s="3" t="s">
        <v>8</v>
      </c>
      <c r="C2" t="str">
        <f>VLOOKUP(A2,Feuil1!$A$1:$M$140,13,0)</f>
        <v>approachs50</v>
      </c>
      <c r="D2" s="3"/>
    </row>
    <row r="3" spans="1:4" x14ac:dyDescent="0.25">
      <c r="A3" s="3" t="s">
        <v>22</v>
      </c>
      <c r="C3" t="str">
        <f>VLOOKUP(A3,Feuil1!$A$1:$M$140,13,0)</f>
        <v>approachs7042mm</v>
      </c>
      <c r="D3" s="3"/>
    </row>
    <row r="4" spans="1:4" x14ac:dyDescent="0.25">
      <c r="A4" s="3" t="s">
        <v>24</v>
      </c>
      <c r="C4" t="str">
        <f>VLOOKUP(A4,Feuil1!$A$1:$M$140,13,0)</f>
        <v>approachs7047mm</v>
      </c>
      <c r="D4" s="3"/>
    </row>
    <row r="5" spans="1:4" x14ac:dyDescent="0.25">
      <c r="A5" s="3" t="s">
        <v>33</v>
      </c>
      <c r="C5" t="str">
        <f>VLOOKUP(A5,Feuil1!$A$1:$M$140,13,0)</f>
        <v>d2air</v>
      </c>
      <c r="D5" s="3"/>
    </row>
    <row r="6" spans="1:4" x14ac:dyDescent="0.25">
      <c r="A6" s="3" t="s">
        <v>36</v>
      </c>
      <c r="C6" t="str">
        <f>VLOOKUP(A6,Feuil1!$A$1:$M$140,13,0)</f>
        <v>d2airx10</v>
      </c>
      <c r="D6" s="3"/>
    </row>
    <row r="7" spans="1:4" x14ac:dyDescent="0.25">
      <c r="A7" s="3" t="s">
        <v>48</v>
      </c>
      <c r="C7" t="str">
        <f>VLOOKUP(A7,Feuil1!$A$1:$M$140,13,0)</f>
        <v>d2delta</v>
      </c>
      <c r="D7" s="3"/>
    </row>
    <row r="8" spans="1:4" x14ac:dyDescent="0.25">
      <c r="A8" s="3" t="s">
        <v>51</v>
      </c>
      <c r="C8" t="str">
        <f>VLOOKUP(A8,Feuil1!$A$1:$M$140,13,0)</f>
        <v>d2deltapx</v>
      </c>
      <c r="D8" s="3"/>
    </row>
    <row r="9" spans="1:4" x14ac:dyDescent="0.25">
      <c r="A9" s="3" t="s">
        <v>53</v>
      </c>
      <c r="C9" t="str">
        <f>VLOOKUP(A9,Feuil1!$A$1:$M$140,13,0)</f>
        <v>d2deltas</v>
      </c>
      <c r="D9" s="3"/>
    </row>
    <row r="10" spans="1:4" x14ac:dyDescent="0.25">
      <c r="A10" s="3" t="s">
        <v>55</v>
      </c>
      <c r="C10" t="str">
        <f>VLOOKUP(A10,Feuil1!$A$1:$M$140,13,0)</f>
        <v>d2mach1</v>
      </c>
      <c r="D10" s="3"/>
    </row>
    <row r="11" spans="1:4" x14ac:dyDescent="0.25">
      <c r="A11" s="3" t="s">
        <v>61</v>
      </c>
      <c r="C11" t="str">
        <f>VLOOKUP(A11,Feuil1!$A$1:$M$140,13,0)</f>
        <v>descentg2</v>
      </c>
      <c r="D11" s="3"/>
    </row>
    <row r="12" spans="1:4" x14ac:dyDescent="0.25">
      <c r="A12" s="3" t="s">
        <v>65</v>
      </c>
      <c r="C12" t="str">
        <f>VLOOKUP(A12,Feuil1!$A$1:$M$140,13,0)</f>
        <v>descentmk2</v>
      </c>
      <c r="D12" s="3"/>
    </row>
    <row r="13" spans="1:4" x14ac:dyDescent="0.25">
      <c r="A13" s="3" t="s">
        <v>69</v>
      </c>
      <c r="C13" t="str">
        <f>VLOOKUP(A13,Feuil1!$A$1:$M$140,13,0)</f>
        <v>descentmk2s</v>
      </c>
      <c r="D13" s="3"/>
    </row>
    <row r="14" spans="1:4" x14ac:dyDescent="0.25">
      <c r="A14" s="3" t="s">
        <v>71</v>
      </c>
      <c r="C14" t="str">
        <f>VLOOKUP(A14,Feuil1!$A$1:$M$140,13,0)</f>
        <v>descentmk343mm</v>
      </c>
      <c r="D14" s="3"/>
    </row>
    <row r="15" spans="1:4" x14ac:dyDescent="0.25">
      <c r="A15" s="3" t="s">
        <v>73</v>
      </c>
      <c r="C15" t="str">
        <f>VLOOKUP(A15,Feuil1!$A$1:$M$140,13,0)</f>
        <v>descentmk351mm</v>
      </c>
      <c r="D15" s="3"/>
    </row>
    <row r="16" spans="1:4" x14ac:dyDescent="0.25">
      <c r="A16" s="3" t="s">
        <v>75</v>
      </c>
      <c r="C16" t="str">
        <f>VLOOKUP(A16,Feuil1!$A$1:$M$140,13,0)</f>
        <v>enduro</v>
      </c>
      <c r="D16" s="3"/>
    </row>
    <row r="17" spans="1:4" x14ac:dyDescent="0.25">
      <c r="A17" s="3" t="s">
        <v>78</v>
      </c>
      <c r="C17" t="str">
        <f>VLOOKUP(A17,Feuil1!$A$1:$M$140,13,0)</f>
        <v>enduro3</v>
      </c>
      <c r="D17" s="3"/>
    </row>
    <row r="18" spans="1:4" x14ac:dyDescent="0.25">
      <c r="A18" s="3" t="s">
        <v>85</v>
      </c>
      <c r="C18" t="str">
        <f>VLOOKUP(A18,Feuil1!$A$1:$M$140,13,0)</f>
        <v>epix2</v>
      </c>
      <c r="D18" s="3"/>
    </row>
    <row r="19" spans="1:4" x14ac:dyDescent="0.25">
      <c r="A19" s="3" t="s">
        <v>87</v>
      </c>
      <c r="C19" t="str">
        <f>VLOOKUP(A19,Feuil1!$A$1:$M$140,13,0)</f>
        <v>epix2pro42mm</v>
      </c>
      <c r="D19" s="3"/>
    </row>
    <row r="20" spans="1:4" x14ac:dyDescent="0.25">
      <c r="A20" s="3" t="s">
        <v>89</v>
      </c>
      <c r="C20" t="str">
        <f>VLOOKUP(A20,Feuil1!$A$1:$M$140,13,0)</f>
        <v>epix2pro47mm</v>
      </c>
      <c r="D20" s="3"/>
    </row>
    <row r="21" spans="1:4" x14ac:dyDescent="0.25">
      <c r="A21" s="3" t="s">
        <v>91</v>
      </c>
      <c r="C21" t="str">
        <f>VLOOKUP(A21,Feuil1!$A$1:$M$140,13,0)</f>
        <v>epix2pro51mm</v>
      </c>
      <c r="D21" s="3"/>
    </row>
    <row r="22" spans="1:4" x14ac:dyDescent="0.25">
      <c r="A22" s="3" t="s">
        <v>97</v>
      </c>
      <c r="C22" t="str">
        <f>VLOOKUP(A22,Feuil1!$A$1:$M$140,13,0)</f>
        <v>fenix5</v>
      </c>
      <c r="D22" s="3"/>
    </row>
    <row r="23" spans="1:4" x14ac:dyDescent="0.25">
      <c r="A23" s="3" t="s">
        <v>100</v>
      </c>
      <c r="C23" t="str">
        <f>VLOOKUP(A23,Feuil1!$A$1:$M$140,13,0)</f>
        <v>fenix5plus</v>
      </c>
      <c r="D23" s="3"/>
    </row>
    <row r="24" spans="1:4" x14ac:dyDescent="0.25">
      <c r="A24" s="3" t="s">
        <v>103</v>
      </c>
      <c r="C24" t="str">
        <f>VLOOKUP(A24,Feuil1!$A$1:$M$140,13,0)</f>
        <v>fenix5s</v>
      </c>
      <c r="D24" s="3"/>
    </row>
    <row r="25" spans="1:4" x14ac:dyDescent="0.25">
      <c r="A25" s="3" t="s">
        <v>105</v>
      </c>
      <c r="C25" t="str">
        <f>VLOOKUP(A25,Feuil1!$A$1:$M$140,13,0)</f>
        <v>fenix5splus</v>
      </c>
      <c r="D25" s="3"/>
    </row>
    <row r="26" spans="1:4" x14ac:dyDescent="0.25">
      <c r="A26" s="3" t="s">
        <v>107</v>
      </c>
      <c r="C26" t="str">
        <f>VLOOKUP(A26,Feuil1!$A$1:$M$140,13,0)</f>
        <v>fenix5x</v>
      </c>
      <c r="D26" s="3"/>
    </row>
    <row r="27" spans="1:4" x14ac:dyDescent="0.25">
      <c r="A27" s="3" t="s">
        <v>109</v>
      </c>
      <c r="C27" t="str">
        <f>VLOOKUP(A27,Feuil1!$A$1:$M$140,13,0)</f>
        <v>fenix5xplus</v>
      </c>
      <c r="D27" s="3"/>
    </row>
    <row r="28" spans="1:4" x14ac:dyDescent="0.25">
      <c r="A28" s="3" t="s">
        <v>111</v>
      </c>
      <c r="C28" t="str">
        <f>VLOOKUP(A28,Feuil1!$A$1:$M$140,13,0)</f>
        <v>fenix6</v>
      </c>
      <c r="D28" s="3"/>
    </row>
    <row r="29" spans="1:4" x14ac:dyDescent="0.25">
      <c r="A29" s="3" t="s">
        <v>114</v>
      </c>
      <c r="C29" t="str">
        <f>VLOOKUP(A29,Feuil1!$A$1:$M$140,13,0)</f>
        <v>fenix6pro</v>
      </c>
      <c r="D29" s="3"/>
    </row>
    <row r="30" spans="1:4" x14ac:dyDescent="0.25">
      <c r="A30" s="3" t="s">
        <v>116</v>
      </c>
      <c r="C30" t="str">
        <f>VLOOKUP(A30,Feuil1!$A$1:$M$140,13,0)</f>
        <v>fenix6s</v>
      </c>
      <c r="D30" s="3"/>
    </row>
    <row r="31" spans="1:4" x14ac:dyDescent="0.25">
      <c r="A31" s="3" t="s">
        <v>118</v>
      </c>
      <c r="C31" t="str">
        <f>VLOOKUP(A31,Feuil1!$A$1:$M$140,13,0)</f>
        <v>fenix6spro</v>
      </c>
      <c r="D31" s="3"/>
    </row>
    <row r="32" spans="1:4" x14ac:dyDescent="0.25">
      <c r="A32" s="3" t="s">
        <v>120</v>
      </c>
      <c r="C32" t="str">
        <f>VLOOKUP(A32,Feuil1!$A$1:$M$140,13,0)</f>
        <v>fenix6xpro</v>
      </c>
      <c r="D32" s="3"/>
    </row>
    <row r="33" spans="1:4" x14ac:dyDescent="0.25">
      <c r="A33" s="3" t="s">
        <v>122</v>
      </c>
      <c r="C33" t="str">
        <f>VLOOKUP(A33,Feuil1!$A$1:$M$140,13,0)</f>
        <v>fenix7</v>
      </c>
      <c r="D33" s="3"/>
    </row>
    <row r="34" spans="1:4" x14ac:dyDescent="0.25">
      <c r="A34" s="3" t="s">
        <v>124</v>
      </c>
      <c r="C34" t="str">
        <f>VLOOKUP(A34,Feuil1!$A$1:$M$140,13,0)</f>
        <v>fenix7pro</v>
      </c>
      <c r="D34" s="3"/>
    </row>
    <row r="35" spans="1:4" x14ac:dyDescent="0.25">
      <c r="A35" s="3" t="s">
        <v>126</v>
      </c>
      <c r="C35" t="str">
        <f>VLOOKUP(A35,Feuil1!$A$1:$M$140,13,0)</f>
        <v>fenix7pronowifi</v>
      </c>
      <c r="D35" s="3"/>
    </row>
    <row r="36" spans="1:4" x14ac:dyDescent="0.25">
      <c r="A36" s="3" t="s">
        <v>128</v>
      </c>
      <c r="C36" t="str">
        <f>VLOOKUP(A36,Feuil1!$A$1:$M$140,13,0)</f>
        <v>fenix7s</v>
      </c>
      <c r="D36" s="3"/>
    </row>
    <row r="37" spans="1:4" x14ac:dyDescent="0.25">
      <c r="A37" s="3" t="s">
        <v>130</v>
      </c>
      <c r="C37" t="str">
        <f>VLOOKUP(A37,Feuil1!$A$1:$M$140,13,0)</f>
        <v>fenix7spro</v>
      </c>
      <c r="D37" s="3"/>
    </row>
    <row r="38" spans="1:4" x14ac:dyDescent="0.25">
      <c r="A38" s="3" t="s">
        <v>132</v>
      </c>
      <c r="C38" t="str">
        <f>VLOOKUP(A38,Feuil1!$A$1:$M$140,13,0)</f>
        <v>fenix7x</v>
      </c>
      <c r="D38" s="3"/>
    </row>
    <row r="39" spans="1:4" x14ac:dyDescent="0.25">
      <c r="A39" s="3" t="s">
        <v>134</v>
      </c>
      <c r="C39" t="str">
        <f>VLOOKUP(A39,Feuil1!$A$1:$M$140,13,0)</f>
        <v>fenix7xpro</v>
      </c>
      <c r="D39" s="3"/>
    </row>
    <row r="40" spans="1:4" x14ac:dyDescent="0.25">
      <c r="A40" s="3" t="s">
        <v>136</v>
      </c>
      <c r="C40" t="str">
        <f>VLOOKUP(A40,Feuil1!$A$1:$M$140,13,0)</f>
        <v>fenix7xpronowifi</v>
      </c>
      <c r="D40" s="3"/>
    </row>
    <row r="41" spans="1:4" x14ac:dyDescent="0.25">
      <c r="A41" s="3" t="s">
        <v>138</v>
      </c>
      <c r="C41" t="str">
        <f>VLOOKUP(A41,Feuil1!$A$1:$M$140,13,0)</f>
        <v>fenix843mm</v>
      </c>
      <c r="D41" s="3"/>
    </row>
    <row r="42" spans="1:4" x14ac:dyDescent="0.25">
      <c r="A42" s="3" t="s">
        <v>140</v>
      </c>
      <c r="C42" t="str">
        <f>VLOOKUP(A42,Feuil1!$A$1:$M$140,13,0)</f>
        <v>fenix847mm</v>
      </c>
      <c r="D42" s="3"/>
    </row>
    <row r="43" spans="1:4" x14ac:dyDescent="0.25">
      <c r="A43" s="3" t="s">
        <v>142</v>
      </c>
      <c r="C43" t="str">
        <f>VLOOKUP(A43,Feuil1!$A$1:$M$140,13,0)</f>
        <v>fenix8solar47mm</v>
      </c>
      <c r="D43" s="3"/>
    </row>
    <row r="44" spans="1:4" x14ac:dyDescent="0.25">
      <c r="A44" s="3" t="s">
        <v>144</v>
      </c>
      <c r="C44" t="str">
        <f>VLOOKUP(A44,Feuil1!$A$1:$M$140,13,0)</f>
        <v>fenix8solar51mm</v>
      </c>
      <c r="D44" s="3"/>
    </row>
    <row r="45" spans="1:4" x14ac:dyDescent="0.25">
      <c r="A45" s="3" t="s">
        <v>146</v>
      </c>
      <c r="C45" t="str">
        <f>VLOOKUP(A45,Feuil1!$A$1:$M$140,13,0)</f>
        <v>fenixchronos</v>
      </c>
      <c r="D45" s="3"/>
    </row>
    <row r="46" spans="1:4" x14ac:dyDescent="0.25">
      <c r="A46" s="3" t="s">
        <v>148</v>
      </c>
      <c r="C46" t="str">
        <f>VLOOKUP(A46,Feuil1!$A$1:$M$140,13,0)</f>
        <v>fenixe</v>
      </c>
      <c r="D46" s="3"/>
    </row>
    <row r="47" spans="1:4" x14ac:dyDescent="0.25">
      <c r="A47" s="3" t="s">
        <v>150</v>
      </c>
      <c r="C47" t="str">
        <f>VLOOKUP(A47,Feuil1!$A$1:$M$140,13,0)</f>
        <v>fr165</v>
      </c>
      <c r="D47" s="3"/>
    </row>
    <row r="48" spans="1:4" x14ac:dyDescent="0.25">
      <c r="A48" s="3" t="s">
        <v>152</v>
      </c>
      <c r="C48" t="str">
        <f>VLOOKUP(A48,Feuil1!$A$1:$M$140,13,0)</f>
        <v>fr165m</v>
      </c>
      <c r="D48" s="3"/>
    </row>
    <row r="49" spans="1:4" x14ac:dyDescent="0.25">
      <c r="A49" s="3" t="s">
        <v>159</v>
      </c>
      <c r="C49" t="str">
        <f>VLOOKUP(A49,Feuil1!$A$1:$M$140,13,0)</f>
        <v>fr245</v>
      </c>
      <c r="D49" s="3"/>
    </row>
    <row r="50" spans="1:4" x14ac:dyDescent="0.25">
      <c r="A50" s="3" t="s">
        <v>162</v>
      </c>
      <c r="C50" t="str">
        <f>VLOOKUP(A50,Feuil1!$A$1:$M$140,13,0)</f>
        <v>fr245m</v>
      </c>
      <c r="D50" s="3"/>
    </row>
    <row r="51" spans="1:4" x14ac:dyDescent="0.25">
      <c r="A51" s="3" t="s">
        <v>164</v>
      </c>
      <c r="C51" t="str">
        <f>VLOOKUP(A51,Feuil1!$A$1:$M$140,13,0)</f>
        <v>fr255</v>
      </c>
      <c r="D51" s="3"/>
    </row>
    <row r="52" spans="1:4" x14ac:dyDescent="0.25">
      <c r="A52" s="3" t="s">
        <v>166</v>
      </c>
      <c r="C52" t="str">
        <f>VLOOKUP(A52,Feuil1!$A$1:$M$140,13,0)</f>
        <v>fr255m</v>
      </c>
      <c r="D52" s="3"/>
    </row>
    <row r="53" spans="1:4" x14ac:dyDescent="0.25">
      <c r="A53" s="3" t="s">
        <v>168</v>
      </c>
      <c r="C53" t="str">
        <f>VLOOKUP(A53,Feuil1!$A$1:$M$140,13,0)</f>
        <v>fr255s</v>
      </c>
      <c r="D53" s="3"/>
    </row>
    <row r="54" spans="1:4" x14ac:dyDescent="0.25">
      <c r="A54" s="3" t="s">
        <v>170</v>
      </c>
      <c r="C54" t="str">
        <f>VLOOKUP(A54,Feuil1!$A$1:$M$140,13,0)</f>
        <v>fr255sm</v>
      </c>
      <c r="D54" s="3"/>
    </row>
    <row r="55" spans="1:4" x14ac:dyDescent="0.25">
      <c r="A55" s="3" t="s">
        <v>172</v>
      </c>
      <c r="C55" t="str">
        <f>VLOOKUP(A55,Feuil1!$A$1:$M$140,13,0)</f>
        <v>fr265</v>
      </c>
      <c r="D55" s="3"/>
    </row>
    <row r="56" spans="1:4" x14ac:dyDescent="0.25">
      <c r="A56" s="3" t="s">
        <v>174</v>
      </c>
      <c r="C56" t="str">
        <f>VLOOKUP(A56,Feuil1!$A$1:$M$140,13,0)</f>
        <v>fr265s</v>
      </c>
      <c r="D56" s="3"/>
    </row>
    <row r="57" spans="1:4" x14ac:dyDescent="0.25">
      <c r="A57" s="3" t="s">
        <v>183</v>
      </c>
      <c r="C57" t="str">
        <f>VLOOKUP(A57,Feuil1!$A$1:$M$140,13,0)</f>
        <v>fr57042mm</v>
      </c>
      <c r="D57" s="3"/>
    </row>
    <row r="58" spans="1:4" x14ac:dyDescent="0.25">
      <c r="A58" s="3" t="s">
        <v>185</v>
      </c>
      <c r="C58" t="str">
        <f>VLOOKUP(A58,Feuil1!$A$1:$M$140,13,0)</f>
        <v>fr57047mm</v>
      </c>
      <c r="D58" s="3"/>
    </row>
    <row r="59" spans="1:4" x14ac:dyDescent="0.25">
      <c r="A59" s="3" t="s">
        <v>189</v>
      </c>
      <c r="C59" t="str">
        <f>VLOOKUP(A59,Feuil1!$A$1:$M$140,13,0)</f>
        <v>fr645</v>
      </c>
      <c r="D59" s="3"/>
    </row>
    <row r="60" spans="1:4" x14ac:dyDescent="0.25">
      <c r="A60" s="3" t="s">
        <v>191</v>
      </c>
      <c r="C60" t="str">
        <f>VLOOKUP(A60,Feuil1!$A$1:$M$140,13,0)</f>
        <v>fr645m</v>
      </c>
      <c r="D60" s="3"/>
    </row>
    <row r="61" spans="1:4" x14ac:dyDescent="0.25">
      <c r="A61" s="3" t="s">
        <v>196</v>
      </c>
      <c r="C61" t="str">
        <f>VLOOKUP(A61,Feuil1!$A$1:$M$140,13,0)</f>
        <v>fr745</v>
      </c>
      <c r="D61" s="3"/>
    </row>
    <row r="62" spans="1:4" x14ac:dyDescent="0.25">
      <c r="A62" s="3" t="s">
        <v>200</v>
      </c>
      <c r="C62" t="str">
        <f>VLOOKUP(A62,Feuil1!$A$1:$M$140,13,0)</f>
        <v>fr935</v>
      </c>
      <c r="D62" s="3"/>
    </row>
    <row r="63" spans="1:4" x14ac:dyDescent="0.25">
      <c r="A63" s="3" t="s">
        <v>202</v>
      </c>
      <c r="C63" t="str">
        <f>VLOOKUP(A63,Feuil1!$A$1:$M$140,13,0)</f>
        <v>fr945</v>
      </c>
      <c r="D63" s="3"/>
    </row>
    <row r="64" spans="1:4" x14ac:dyDescent="0.25">
      <c r="A64" s="3" t="s">
        <v>204</v>
      </c>
      <c r="C64" t="str">
        <f>VLOOKUP(A64,Feuil1!$A$1:$M$140,13,0)</f>
        <v>fr945lte</v>
      </c>
      <c r="D64" s="3"/>
    </row>
    <row r="65" spans="1:4" x14ac:dyDescent="0.25">
      <c r="A65" s="3" t="s">
        <v>207</v>
      </c>
      <c r="C65" t="str">
        <f>VLOOKUP(A65,Feuil1!$A$1:$M$140,13,0)</f>
        <v>fr955</v>
      </c>
      <c r="D65" s="3"/>
    </row>
    <row r="66" spans="1:4" x14ac:dyDescent="0.25">
      <c r="A66" s="3" t="s">
        <v>209</v>
      </c>
      <c r="C66" t="str">
        <f>VLOOKUP(A66,Feuil1!$A$1:$M$140,13,0)</f>
        <v>fr965</v>
      </c>
      <c r="D66" s="3"/>
    </row>
    <row r="67" spans="1:4" x14ac:dyDescent="0.25">
      <c r="A67" s="3" t="s">
        <v>211</v>
      </c>
      <c r="C67" t="str">
        <f>VLOOKUP(A67,Feuil1!$A$1:$M$140,13,0)</f>
        <v>fr970</v>
      </c>
      <c r="D67" s="3"/>
    </row>
    <row r="68" spans="1:4" x14ac:dyDescent="0.25">
      <c r="A68" s="3" t="s">
        <v>222</v>
      </c>
      <c r="C68" t="str">
        <f>VLOOKUP(A68,Feuil1!$A$1:$M$140,13,0)</f>
        <v>instinct3amoled45mm</v>
      </c>
      <c r="D68" s="3"/>
    </row>
    <row r="69" spans="1:4" x14ac:dyDescent="0.25">
      <c r="A69" s="3" t="s">
        <v>224</v>
      </c>
      <c r="C69" t="str">
        <f>VLOOKUP(A69,Feuil1!$A$1:$M$140,13,0)</f>
        <v>instinct3amoled50mm</v>
      </c>
      <c r="D69" s="3"/>
    </row>
    <row r="70" spans="1:4" x14ac:dyDescent="0.25">
      <c r="A70" s="3" t="s">
        <v>235</v>
      </c>
      <c r="C70" t="str">
        <f>VLOOKUP(A70,Feuil1!$A$1:$M$140,13,0)</f>
        <v>legacyherocaptainmarvel</v>
      </c>
      <c r="D70" s="3"/>
    </row>
    <row r="71" spans="1:4" x14ac:dyDescent="0.25">
      <c r="A71" s="3" t="s">
        <v>238</v>
      </c>
      <c r="C71" t="str">
        <f>VLOOKUP(A71,Feuil1!$A$1:$M$140,13,0)</f>
        <v>legacyherofirstavenger</v>
      </c>
      <c r="D71" s="3"/>
    </row>
    <row r="72" spans="1:4" x14ac:dyDescent="0.25">
      <c r="A72" s="3" t="s">
        <v>241</v>
      </c>
      <c r="C72" t="str">
        <f>VLOOKUP(A72,Feuil1!$A$1:$M$140,13,0)</f>
        <v>legacysagadarthvader</v>
      </c>
      <c r="D72" s="3"/>
    </row>
    <row r="73" spans="1:4" x14ac:dyDescent="0.25">
      <c r="A73" s="3" t="s">
        <v>243</v>
      </c>
      <c r="C73" t="str">
        <f>VLOOKUP(A73,Feuil1!$A$1:$M$140,13,0)</f>
        <v>legacysagarey</v>
      </c>
      <c r="D73" s="3"/>
    </row>
    <row r="74" spans="1:4" x14ac:dyDescent="0.25">
      <c r="A74" s="3" t="s">
        <v>249</v>
      </c>
      <c r="C74" t="str">
        <f>VLOOKUP(A74,Feuil1!$A$1:$M$140,13,0)</f>
        <v>marq2</v>
      </c>
      <c r="D74" s="3"/>
    </row>
    <row r="75" spans="1:4" x14ac:dyDescent="0.25">
      <c r="A75" s="3" t="s">
        <v>251</v>
      </c>
      <c r="C75" t="str">
        <f>VLOOKUP(A75,Feuil1!$A$1:$M$140,13,0)</f>
        <v>marq2aviator</v>
      </c>
      <c r="D75" s="3"/>
    </row>
    <row r="76" spans="1:4" x14ac:dyDescent="0.25">
      <c r="A76" s="3" t="s">
        <v>253</v>
      </c>
      <c r="C76" t="str">
        <f>VLOOKUP(A76,Feuil1!$A$1:$M$140,13,0)</f>
        <v>marqadventurer</v>
      </c>
      <c r="D76" s="3"/>
    </row>
    <row r="77" spans="1:4" x14ac:dyDescent="0.25">
      <c r="A77" s="3" t="s">
        <v>255</v>
      </c>
      <c r="C77" t="str">
        <f>VLOOKUP(A77,Feuil1!$A$1:$M$140,13,0)</f>
        <v>marqathlete</v>
      </c>
      <c r="D77" s="3"/>
    </row>
    <row r="78" spans="1:4" x14ac:dyDescent="0.25">
      <c r="A78" s="3" t="s">
        <v>257</v>
      </c>
      <c r="C78" t="str">
        <f>VLOOKUP(A78,Feuil1!$A$1:$M$140,13,0)</f>
        <v>marqaviator</v>
      </c>
      <c r="D78" s="3"/>
    </row>
    <row r="79" spans="1:4" x14ac:dyDescent="0.25">
      <c r="A79" s="3" t="s">
        <v>259</v>
      </c>
      <c r="C79" t="str">
        <f>VLOOKUP(A79,Feuil1!$A$1:$M$140,13,0)</f>
        <v>marqcaptain</v>
      </c>
      <c r="D79" s="3"/>
    </row>
    <row r="80" spans="1:4" x14ac:dyDescent="0.25">
      <c r="A80" s="3" t="s">
        <v>261</v>
      </c>
      <c r="C80" t="str">
        <f>VLOOKUP(A80,Feuil1!$A$1:$M$140,13,0)</f>
        <v>marqcommander</v>
      </c>
      <c r="D80" s="3"/>
    </row>
    <row r="81" spans="1:4" x14ac:dyDescent="0.25">
      <c r="A81" s="3" t="s">
        <v>263</v>
      </c>
      <c r="C81" t="str">
        <f>VLOOKUP(A81,Feuil1!$A$1:$M$140,13,0)</f>
        <v>marqdriver</v>
      </c>
      <c r="D81" s="3"/>
    </row>
    <row r="82" spans="1:4" x14ac:dyDescent="0.25">
      <c r="A82" s="3" t="s">
        <v>265</v>
      </c>
      <c r="C82" t="str">
        <f>VLOOKUP(A82,Feuil1!$A$1:$M$140,13,0)</f>
        <v>marqexpedition</v>
      </c>
      <c r="D82" s="3"/>
    </row>
    <row r="83" spans="1:4" x14ac:dyDescent="0.25">
      <c r="A83" s="3" t="s">
        <v>267</v>
      </c>
      <c r="C83" t="str">
        <f>VLOOKUP(A83,Feuil1!$A$1:$M$140,13,0)</f>
        <v>marqgolfer</v>
      </c>
      <c r="D83" s="3"/>
    </row>
    <row r="84" spans="1:4" x14ac:dyDescent="0.25">
      <c r="A84" s="3" t="s">
        <v>269</v>
      </c>
      <c r="C84" t="str">
        <f>VLOOKUP(A84,Feuil1!$A$1:$M$140,13,0)</f>
        <v>venu</v>
      </c>
      <c r="D84" s="3"/>
    </row>
    <row r="85" spans="1:4" x14ac:dyDescent="0.25">
      <c r="A85" s="3" t="s">
        <v>271</v>
      </c>
      <c r="C85" t="str">
        <f>VLOOKUP(A85,Feuil1!$A$1:$M$140,13,0)</f>
        <v>venu2</v>
      </c>
      <c r="D85" s="3"/>
    </row>
    <row r="86" spans="1:4" x14ac:dyDescent="0.25">
      <c r="A86" s="3" t="s">
        <v>273</v>
      </c>
      <c r="C86" t="str">
        <f>VLOOKUP(A86,Feuil1!$A$1:$M$140,13,0)</f>
        <v>venu2plus</v>
      </c>
      <c r="D86" s="3"/>
    </row>
    <row r="87" spans="1:4" x14ac:dyDescent="0.25">
      <c r="A87" s="3" t="s">
        <v>275</v>
      </c>
      <c r="C87" t="str">
        <f>VLOOKUP(A87,Feuil1!$A$1:$M$140,13,0)</f>
        <v>venu2s</v>
      </c>
      <c r="D87" s="3"/>
    </row>
    <row r="88" spans="1:4" x14ac:dyDescent="0.25">
      <c r="A88" s="3" t="s">
        <v>277</v>
      </c>
      <c r="C88" t="str">
        <f>VLOOKUP(A88,Feuil1!$A$1:$M$140,13,0)</f>
        <v>venu3</v>
      </c>
      <c r="D88" s="3"/>
    </row>
    <row r="89" spans="1:4" x14ac:dyDescent="0.25">
      <c r="A89" s="3" t="s">
        <v>279</v>
      </c>
      <c r="C89" t="str">
        <f>VLOOKUP(A89,Feuil1!$A$1:$M$140,13,0)</f>
        <v>venu3s</v>
      </c>
      <c r="D89" s="3"/>
    </row>
    <row r="90" spans="1:4" x14ac:dyDescent="0.25">
      <c r="A90" s="3" t="s">
        <v>281</v>
      </c>
      <c r="C90" t="str">
        <f>VLOOKUP(A90,Feuil1!$A$1:$M$140,13,0)</f>
        <v>venu441mm</v>
      </c>
      <c r="D90" s="3"/>
    </row>
    <row r="91" spans="1:4" x14ac:dyDescent="0.25">
      <c r="A91" s="3" t="s">
        <v>283</v>
      </c>
      <c r="C91" t="str">
        <f>VLOOKUP(A91,Feuil1!$A$1:$M$140,13,0)</f>
        <v>venu445mm</v>
      </c>
      <c r="D91" s="3"/>
    </row>
    <row r="92" spans="1:4" x14ac:dyDescent="0.25">
      <c r="A92" s="3" t="s">
        <v>285</v>
      </c>
      <c r="C92" t="str">
        <f>VLOOKUP(A92,Feuil1!$A$1:$M$140,13,0)</f>
        <v>venud</v>
      </c>
      <c r="D92" s="3"/>
    </row>
    <row r="93" spans="1:4" x14ac:dyDescent="0.25">
      <c r="A93" s="3" t="s">
        <v>303</v>
      </c>
      <c r="C93" t="str">
        <f>VLOOKUP(A93,Feuil1!$A$1:$M$140,13,0)</f>
        <v>vivoactive3</v>
      </c>
      <c r="D93" s="3"/>
    </row>
    <row r="94" spans="1:4" x14ac:dyDescent="0.25">
      <c r="A94" s="3" t="s">
        <v>307</v>
      </c>
      <c r="C94" t="str">
        <f>VLOOKUP(A94,Feuil1!$A$1:$M$140,13,0)</f>
        <v>vivoactive3m</v>
      </c>
      <c r="D94" s="3"/>
    </row>
    <row r="95" spans="1:4" x14ac:dyDescent="0.25">
      <c r="A95" s="3" t="s">
        <v>309</v>
      </c>
      <c r="C95" t="str">
        <f>VLOOKUP(A95,Feuil1!$A$1:$M$140,13,0)</f>
        <v>vivoactive3mlte</v>
      </c>
      <c r="D95" s="3"/>
    </row>
    <row r="96" spans="1:4" x14ac:dyDescent="0.25">
      <c r="A96" s="3" t="s">
        <v>311</v>
      </c>
      <c r="C96" t="str">
        <f>VLOOKUP(A96,Feuil1!$A$1:$M$140,13,0)</f>
        <v>vivoactive4</v>
      </c>
      <c r="D96" s="3"/>
    </row>
    <row r="97" spans="1:4" x14ac:dyDescent="0.25">
      <c r="A97" s="3" t="s">
        <v>313</v>
      </c>
      <c r="C97" t="str">
        <f>VLOOKUP(A97,Feuil1!$A$1:$M$140,13,0)</f>
        <v>vivoactive4s</v>
      </c>
      <c r="D97" s="3"/>
    </row>
    <row r="98" spans="1:4" x14ac:dyDescent="0.25">
      <c r="A98" s="3" t="s">
        <v>315</v>
      </c>
      <c r="C98" t="str">
        <f>VLOOKUP(A98,Feuil1!$A$1:$M$140,13,0)</f>
        <v>vivoactive5</v>
      </c>
      <c r="D98" s="3"/>
    </row>
    <row r="99" spans="1:4" x14ac:dyDescent="0.25">
      <c r="A99" s="3" t="s">
        <v>317</v>
      </c>
      <c r="C99" t="str">
        <f>VLOOKUP(A99,Feuil1!$A$1:$M$140,13,0)</f>
        <v>vivoactive6</v>
      </c>
      <c r="D99" s="3"/>
    </row>
    <row r="100" spans="1:4" x14ac:dyDescent="0.25">
      <c r="A100" s="3"/>
    </row>
  </sheetData>
  <autoFilter ref="A1:A9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Ecole Centrale Marseille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Duriez</dc:creator>
  <cp:lastModifiedBy>Guillaume Duriez</cp:lastModifiedBy>
  <dcterms:created xsi:type="dcterms:W3CDTF">2025-04-10T13:19:45Z</dcterms:created>
  <dcterms:modified xsi:type="dcterms:W3CDTF">2025-04-15T08:00:26Z</dcterms:modified>
</cp:coreProperties>
</file>