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YU\ORACLE\2023\Pengajuan UMK\Tahap 1\RKI\RAB RKI 2023 TAHAP 1\"/>
    </mc:Choice>
  </mc:AlternateContent>
  <xr:revisionPtr revIDLastSave="0" documentId="13_ncr:1_{AB291910-E3DC-47A6-9634-A940465832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embar1" sheetId="2" r:id="rId2"/>
    <sheet name="Lembar2" sheetId="3" r:id="rId3"/>
  </sheets>
  <calcPr calcId="191029"/>
</workbook>
</file>

<file path=xl/calcChain.xml><?xml version="1.0" encoding="utf-8"?>
<calcChain xmlns="http://schemas.openxmlformats.org/spreadsheetml/2006/main">
  <c r="E14" i="3" l="1"/>
  <c r="N37" i="1"/>
  <c r="R37" i="1" s="1"/>
  <c r="N47" i="1"/>
  <c r="R47" i="1" s="1"/>
  <c r="R36" i="1"/>
  <c r="N46" i="1"/>
  <c r="R46" i="1" s="1"/>
  <c r="N45" i="1"/>
  <c r="R45" i="1" s="1"/>
  <c r="N35" i="1"/>
  <c r="R35" i="1" s="1"/>
  <c r="N34" i="1"/>
  <c r="R34" i="1" s="1"/>
  <c r="N33" i="1"/>
  <c r="R33" i="1" s="1"/>
  <c r="H16" i="3"/>
  <c r="G16" i="3"/>
  <c r="I15" i="3"/>
  <c r="E15" i="3"/>
  <c r="I14" i="3"/>
  <c r="I13" i="3"/>
  <c r="E13" i="3"/>
  <c r="I12" i="3"/>
  <c r="E12" i="3"/>
  <c r="I11" i="3"/>
  <c r="E11" i="3"/>
  <c r="K7" i="2"/>
  <c r="J7" i="2"/>
  <c r="G7" i="2"/>
  <c r="L6" i="2"/>
  <c r="L7" i="2" s="1"/>
  <c r="H6" i="2"/>
  <c r="H7" i="2" s="1"/>
  <c r="R48" i="1"/>
  <c r="R49" i="1"/>
  <c r="R50" i="1"/>
  <c r="R51" i="1"/>
  <c r="R52" i="1"/>
  <c r="R53" i="1"/>
  <c r="R54" i="1"/>
  <c r="R55" i="1"/>
  <c r="R56" i="1"/>
  <c r="U27" i="1"/>
  <c r="G27" i="1"/>
  <c r="G26" i="1"/>
  <c r="U25" i="1"/>
  <c r="U26" i="1"/>
  <c r="G25" i="1"/>
  <c r="U24" i="1"/>
  <c r="G24" i="1"/>
  <c r="G28" i="1" s="1"/>
  <c r="R38" i="1"/>
  <c r="R39" i="1"/>
  <c r="R40" i="1"/>
  <c r="D34" i="1"/>
  <c r="D35" i="1"/>
  <c r="D36" i="1"/>
  <c r="D33" i="1"/>
  <c r="E66" i="1"/>
  <c r="F66" i="1"/>
  <c r="G66" i="1"/>
  <c r="H66" i="1"/>
  <c r="I66" i="1"/>
  <c r="J66" i="1"/>
  <c r="L66" i="1"/>
  <c r="M66" i="1"/>
  <c r="O66" i="1"/>
  <c r="P66" i="1"/>
  <c r="Q66" i="1"/>
  <c r="D66" i="1"/>
  <c r="B9" i="1" s="1"/>
  <c r="D46" i="1"/>
  <c r="I16" i="3" l="1"/>
  <c r="I6" i="2"/>
  <c r="I7" i="2" s="1"/>
  <c r="R66" i="1"/>
  <c r="K66" i="1"/>
  <c r="D45" i="1" l="1"/>
  <c r="J41" i="1"/>
  <c r="E57" i="1" l="1"/>
  <c r="F57" i="1"/>
  <c r="G57" i="1"/>
  <c r="H57" i="1"/>
  <c r="I57" i="1"/>
  <c r="J57" i="1"/>
  <c r="K57" i="1"/>
  <c r="L57" i="1"/>
  <c r="M57" i="1"/>
  <c r="O57" i="1"/>
  <c r="P57" i="1"/>
  <c r="Q57" i="1"/>
  <c r="D57" i="1"/>
  <c r="R41" i="1"/>
  <c r="F6" i="1"/>
  <c r="D5" i="1"/>
  <c r="C5" i="1"/>
  <c r="R57" i="1" l="1"/>
  <c r="U28" i="1"/>
  <c r="K41" i="1" l="1"/>
  <c r="H28" i="1" l="1"/>
  <c r="I28" i="1"/>
  <c r="J28" i="1"/>
  <c r="K28" i="1"/>
  <c r="L28" i="1"/>
  <c r="M28" i="1"/>
  <c r="O28" i="1"/>
  <c r="P28" i="1"/>
  <c r="Q28" i="1"/>
  <c r="R28" i="1"/>
  <c r="S28" i="1"/>
  <c r="T28" i="1"/>
  <c r="E41" i="1"/>
  <c r="F41" i="1"/>
  <c r="G41" i="1"/>
  <c r="H41" i="1"/>
  <c r="I41" i="1"/>
  <c r="L41" i="1"/>
  <c r="M41" i="1"/>
  <c r="O41" i="1"/>
  <c r="P41" i="1"/>
  <c r="Q41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D19" i="1"/>
  <c r="B6" i="1" s="1"/>
  <c r="D6" i="1" l="1"/>
  <c r="C6" i="1"/>
  <c r="G6" i="1"/>
  <c r="H6" i="1" s="1"/>
  <c r="H8" i="1" s="1"/>
  <c r="D41" i="1"/>
  <c r="B8" i="1" s="1"/>
  <c r="B7" i="1"/>
  <c r="B10" i="1" l="1"/>
  <c r="D7" i="1"/>
  <c r="C7" i="1"/>
  <c r="C8" i="1"/>
  <c r="D8" i="1"/>
  <c r="C10" i="1" l="1"/>
  <c r="D10" i="1"/>
</calcChain>
</file>

<file path=xl/sharedStrings.xml><?xml version="1.0" encoding="utf-8"?>
<sst xmlns="http://schemas.openxmlformats.org/spreadsheetml/2006/main" count="180" uniqueCount="99">
  <si>
    <t>RINCIAN ANGGARAN BIAYA</t>
  </si>
  <si>
    <t>Nama Anggota Tim</t>
  </si>
  <si>
    <t>RAB PEGAWAI</t>
  </si>
  <si>
    <t>Kelompok Keahlian</t>
  </si>
  <si>
    <t>Fakultas/Sekolah</t>
  </si>
  <si>
    <t>Alokasi Honor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</si>
  <si>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</si>
  <si>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</si>
  <si>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</si>
  <si>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</si>
  <si>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</si>
  <si>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</si>
  <si>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</si>
  <si>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</si>
  <si>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</si>
  <si>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</si>
  <si>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</si>
  <si>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</si>
  <si>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Total </t>
  </si>
  <si>
    <t>Nama Jasa</t>
  </si>
  <si>
    <t>Harga Satuan</t>
  </si>
  <si>
    <t>Volume</t>
  </si>
  <si>
    <t>Jumlah</t>
  </si>
  <si>
    <t>RAB JASA PERORANGAN</t>
  </si>
  <si>
    <t xml:space="preserve">Nama </t>
  </si>
  <si>
    <t>No.Rekening</t>
  </si>
  <si>
    <t>Nama Pemilik Rekening</t>
  </si>
  <si>
    <t>Bank</t>
  </si>
  <si>
    <t>NPWP</t>
  </si>
  <si>
    <t>NIK</t>
  </si>
  <si>
    <t>RAB JASA LAINNYA</t>
  </si>
  <si>
    <t>RAB BARANG</t>
  </si>
  <si>
    <t>Nama Barang</t>
  </si>
  <si>
    <t xml:space="preserve">Jumlah </t>
  </si>
  <si>
    <t>Total</t>
  </si>
  <si>
    <t>Nilai Kontrak</t>
  </si>
  <si>
    <t>Belanja Pegawai</t>
  </si>
  <si>
    <t>Belanja Barang</t>
  </si>
  <si>
    <t>Belanja Jasa</t>
  </si>
  <si>
    <t>Jumlah Belanja</t>
  </si>
  <si>
    <t>Yang diajukan pagu</t>
  </si>
  <si>
    <t>Barang</t>
  </si>
  <si>
    <t>Jasa</t>
  </si>
  <si>
    <t>RAB MODAL</t>
  </si>
  <si>
    <t xml:space="preserve">Nama Modal </t>
  </si>
  <si>
    <t>Belanja Modal</t>
  </si>
  <si>
    <t>Nama Peneliti :  Dr. rer. nat. Sparisoma Viridi S.Si.</t>
  </si>
  <si>
    <t>Kode File : LPPM.PN-6-19-2023</t>
  </si>
  <si>
    <t>RKI Tahun 2023 - Investigation of the Effect of the Nano-Silica Administration Via Several Routes (Root, Stem And Leaves) to the Rice Plant</t>
  </si>
  <si>
    <t>Server Rent - bulan</t>
  </si>
  <si>
    <t>Computer Rent - bulan</t>
  </si>
  <si>
    <t>Meeting Consumption - OK</t>
  </si>
  <si>
    <t>Publikasi</t>
  </si>
  <si>
    <t>Administrative Honor (1 person) - OB</t>
  </si>
  <si>
    <t>Non-PNS Research Assistant 1 Honors - (25,000 x 20 hour) - OB</t>
  </si>
  <si>
    <t>Non-PNS Research Assistant 2 Honors - (25,000 x 20 hour) - OB</t>
  </si>
  <si>
    <t>Office stationary (ATK)</t>
  </si>
  <si>
    <t>High Performance Calculation Data Processing Components (Consumables and other Equipment)</t>
  </si>
  <si>
    <t>Pengajuan Uang Muka Kerja</t>
  </si>
  <si>
    <t>LPPM-ITB</t>
  </si>
  <si>
    <t>No</t>
  </si>
  <si>
    <t>Kode File</t>
  </si>
  <si>
    <t>Ketua Pelaksana</t>
  </si>
  <si>
    <t>NIP</t>
  </si>
  <si>
    <t>Judul</t>
  </si>
  <si>
    <t>Dana Disetujui</t>
  </si>
  <si>
    <t>UMK Tahap I</t>
  </si>
  <si>
    <t>Nilai UMK</t>
  </si>
  <si>
    <t>SPJ UMK</t>
  </si>
  <si>
    <t>Sisa UMK</t>
  </si>
  <si>
    <t>Yang Mengajukan</t>
  </si>
  <si>
    <t xml:space="preserve">Kepala Bagian Administrasi Keuangan, </t>
  </si>
  <si>
    <t>Nana Ratnasih, SE</t>
  </si>
  <si>
    <t>NIP. 19740213 199903 1 001</t>
  </si>
  <si>
    <t>LPPM</t>
  </si>
  <si>
    <t>INSTITUT TEKNOLOGI BANDUNG</t>
  </si>
  <si>
    <t>RAB UANG MUKA KEGIATAN (BELANJA BARANG HABIS DAN JASA)</t>
  </si>
  <si>
    <t>PROGRAM/KEGIATAN PENGABDIAN PADA MASYARAKAT</t>
  </si>
  <si>
    <t>TANGGAL. 09 Mei 2023 s/d 31 Agustus 2023</t>
  </si>
  <si>
    <t>NO</t>
  </si>
  <si>
    <t>KODE FILE</t>
  </si>
  <si>
    <t>URAIAN</t>
  </si>
  <si>
    <t>Harga</t>
  </si>
  <si>
    <t>VOLUME</t>
  </si>
  <si>
    <t>SATUAN</t>
  </si>
  <si>
    <t>JUMLAH</t>
  </si>
  <si>
    <t>BARANG</t>
  </si>
  <si>
    <t>JASA</t>
  </si>
  <si>
    <t>Paket</t>
  </si>
  <si>
    <t>TOTAL UMK</t>
  </si>
  <si>
    <t>Ketua Pelaksana,</t>
  </si>
  <si>
    <t>NIP 196509021995122001</t>
  </si>
  <si>
    <t>LPPM.PN-6-19-2023</t>
  </si>
  <si>
    <t>Dr. rer. nat. Sparisoma Viridi S.Si.</t>
  </si>
  <si>
    <t>19731201 199903 1 002</t>
  </si>
  <si>
    <t>NIP 19731201 199903 1 002</t>
  </si>
  <si>
    <t>Bulan</t>
  </si>
  <si>
    <t>Pax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</si>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</sst>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-* #,##0.00_-;\-* #,##0.00_-;_-* &quot;-&quot;??_-;_-@_-"/>
    <numFmt numFmtId="167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6" fillId="0" borderId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165" fontId="1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164" fontId="0" fillId="0" borderId="0" xfId="1" applyNumberFormat="1" applyFon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1" applyNumberFormat="1" applyFont="1"/>
    <xf numFmtId="164" fontId="1" fillId="0" borderId="0" xfId="0" applyNumberFormat="1" applyFont="1"/>
    <xf numFmtId="164" fontId="1" fillId="0" borderId="0" xfId="1" applyNumberFormat="1" applyFont="1"/>
    <xf numFmtId="0" fontId="1" fillId="0" borderId="0" xfId="0" applyFont="1" applyAlignment="1">
      <alignment wrapText="1"/>
    </xf>
    <xf numFmtId="9" fontId="0" fillId="2" borderId="0" xfId="0" applyNumberFormat="1" applyFill="1"/>
    <xf numFmtId="9" fontId="0" fillId="3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1" applyNumberFormat="1" applyFont="1" applyFill="1" applyAlignment="1">
      <alignment wrapText="1"/>
    </xf>
    <xf numFmtId="0" fontId="7" fillId="0" borderId="0" xfId="3" applyFont="1"/>
    <xf numFmtId="0" fontId="8" fillId="0" borderId="0" xfId="3" applyFont="1"/>
    <xf numFmtId="0" fontId="7" fillId="0" borderId="6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left" vertical="center" wrapText="1"/>
    </xf>
    <xf numFmtId="0" fontId="10" fillId="0" borderId="6" xfId="3" quotePrefix="1" applyFont="1" applyBorder="1" applyAlignment="1">
      <alignment horizontal="center" vertical="center" wrapText="1"/>
    </xf>
    <xf numFmtId="41" fontId="10" fillId="0" borderId="6" xfId="4" applyFont="1" applyFill="1" applyBorder="1" applyAlignment="1">
      <alignment horizontal="center" vertical="center"/>
    </xf>
    <xf numFmtId="3" fontId="11" fillId="0" borderId="6" xfId="3" applyNumberFormat="1" applyFont="1" applyBorder="1" applyAlignment="1">
      <alignment horizontal="right" vertical="center"/>
    </xf>
    <xf numFmtId="3" fontId="9" fillId="0" borderId="6" xfId="3" applyNumberFormat="1" applyFont="1" applyBorder="1" applyAlignment="1">
      <alignment horizontal="right" vertical="center"/>
    </xf>
    <xf numFmtId="3" fontId="9" fillId="0" borderId="0" xfId="3" applyNumberFormat="1" applyFont="1" applyAlignment="1">
      <alignment horizontal="right" vertical="center"/>
    </xf>
    <xf numFmtId="0" fontId="8" fillId="0" borderId="0" xfId="5" applyFont="1"/>
    <xf numFmtId="0" fontId="4" fillId="0" borderId="0" xfId="6" applyFont="1"/>
    <xf numFmtId="43" fontId="4" fillId="0" borderId="0" xfId="1" applyFont="1"/>
    <xf numFmtId="165" fontId="4" fillId="0" borderId="0" xfId="7" applyFont="1" applyAlignment="1">
      <alignment horizontal="center"/>
    </xf>
    <xf numFmtId="165" fontId="12" fillId="0" borderId="0" xfId="7" applyFont="1"/>
    <xf numFmtId="0" fontId="4" fillId="3" borderId="0" xfId="6" applyFont="1" applyFill="1"/>
    <xf numFmtId="165" fontId="12" fillId="4" borderId="6" xfId="7" applyFont="1" applyFill="1" applyBorder="1" applyAlignment="1">
      <alignment horizontal="center"/>
    </xf>
    <xf numFmtId="0" fontId="4" fillId="0" borderId="6" xfId="6" applyFont="1" applyBorder="1" applyAlignment="1">
      <alignment horizontal="center" vertical="center"/>
    </xf>
    <xf numFmtId="0" fontId="4" fillId="0" borderId="6" xfId="6" applyFont="1" applyBorder="1" applyAlignment="1">
      <alignment vertical="center" wrapText="1"/>
    </xf>
    <xf numFmtId="43" fontId="4" fillId="0" borderId="6" xfId="1" applyFont="1" applyBorder="1" applyAlignment="1">
      <alignment vertical="center" wrapText="1"/>
    </xf>
    <xf numFmtId="165" fontId="4" fillId="0" borderId="6" xfId="7" applyFont="1" applyBorder="1" applyAlignment="1">
      <alignment horizontal="center" vertical="center" wrapText="1"/>
    </xf>
    <xf numFmtId="165" fontId="12" fillId="0" borderId="6" xfId="7" applyFont="1" applyBorder="1" applyAlignment="1">
      <alignment vertical="center"/>
    </xf>
    <xf numFmtId="0" fontId="4" fillId="0" borderId="0" xfId="6" applyFont="1" applyAlignment="1">
      <alignment vertical="center"/>
    </xf>
    <xf numFmtId="43" fontId="4" fillId="4" borderId="6" xfId="1" applyFont="1" applyFill="1" applyBorder="1" applyAlignment="1">
      <alignment horizontal="center" vertical="center"/>
    </xf>
    <xf numFmtId="0" fontId="4" fillId="4" borderId="6" xfId="6" applyFont="1" applyFill="1" applyBorder="1" applyAlignment="1">
      <alignment horizontal="center" vertical="center"/>
    </xf>
    <xf numFmtId="165" fontId="4" fillId="4" borderId="6" xfId="7" applyFont="1" applyFill="1" applyBorder="1" applyAlignment="1">
      <alignment horizontal="center" vertical="center"/>
    </xf>
    <xf numFmtId="165" fontId="15" fillId="4" borderId="6" xfId="7" applyFont="1" applyFill="1" applyBorder="1" applyAlignment="1">
      <alignment vertical="center"/>
    </xf>
    <xf numFmtId="167" fontId="12" fillId="0" borderId="0" xfId="8" applyNumberFormat="1" applyFont="1"/>
    <xf numFmtId="43" fontId="12" fillId="0" borderId="0" xfId="1" applyFont="1"/>
    <xf numFmtId="165" fontId="12" fillId="0" borderId="0" xfId="7" applyFont="1" applyAlignment="1">
      <alignment horizontal="center"/>
    </xf>
    <xf numFmtId="165" fontId="10" fillId="0" borderId="0" xfId="7" applyFont="1"/>
    <xf numFmtId="0" fontId="8" fillId="5" borderId="0" xfId="6" applyFont="1" applyFill="1" applyAlignment="1">
      <alignment horizontal="left" vertical="center"/>
    </xf>
    <xf numFmtId="167" fontId="11" fillId="0" borderId="0" xfId="8" applyNumberFormat="1" applyFont="1"/>
    <xf numFmtId="43" fontId="11" fillId="0" borderId="0" xfId="1" applyFont="1"/>
    <xf numFmtId="165" fontId="11" fillId="0" borderId="0" xfId="7" applyFont="1" applyAlignment="1">
      <alignment horizontal="center"/>
    </xf>
    <xf numFmtId="165" fontId="11" fillId="0" borderId="0" xfId="7" applyFont="1"/>
    <xf numFmtId="165" fontId="8" fillId="0" borderId="0" xfId="7" applyFont="1"/>
    <xf numFmtId="0" fontId="16" fillId="5" borderId="0" xfId="6" applyFont="1" applyFill="1" applyAlignment="1">
      <alignment horizontal="left" vertical="center"/>
    </xf>
    <xf numFmtId="0" fontId="8" fillId="5" borderId="0" xfId="6" applyFont="1" applyFill="1" applyAlignment="1">
      <alignment horizontal="left"/>
    </xf>
    <xf numFmtId="0" fontId="8" fillId="0" borderId="0" xfId="6" applyFont="1"/>
    <xf numFmtId="43" fontId="8" fillId="0" borderId="0" xfId="1" applyFont="1"/>
    <xf numFmtId="165" fontId="8" fillId="0" borderId="0" xfId="7" applyFont="1" applyAlignment="1">
      <alignment horizontal="center"/>
    </xf>
    <xf numFmtId="0" fontId="8" fillId="0" borderId="0" xfId="3" applyFont="1" applyAlignment="1">
      <alignment horizontal="left"/>
    </xf>
    <xf numFmtId="0" fontId="7" fillId="0" borderId="6" xfId="3" applyFont="1" applyBorder="1" applyAlignment="1">
      <alignment horizontal="center"/>
    </xf>
    <xf numFmtId="0" fontId="8" fillId="0" borderId="0" xfId="3" applyFont="1" applyAlignment="1">
      <alignment horizontal="center"/>
    </xf>
    <xf numFmtId="0" fontId="7" fillId="0" borderId="1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165" fontId="4" fillId="4" borderId="1" xfId="7" applyFont="1" applyFill="1" applyBorder="1" applyAlignment="1">
      <alignment horizontal="center" vertical="center"/>
    </xf>
    <xf numFmtId="165" fontId="4" fillId="4" borderId="5" xfId="7" applyFont="1" applyFill="1" applyBorder="1" applyAlignment="1">
      <alignment horizontal="center" vertical="center"/>
    </xf>
    <xf numFmtId="0" fontId="13" fillId="5" borderId="1" xfId="6" applyFont="1" applyFill="1" applyBorder="1" applyAlignment="1">
      <alignment horizontal="center" vertical="center"/>
    </xf>
    <xf numFmtId="0" fontId="13" fillId="5" borderId="7" xfId="6" applyFont="1" applyFill="1" applyBorder="1" applyAlignment="1">
      <alignment horizontal="center" vertical="center"/>
    </xf>
    <xf numFmtId="0" fontId="14" fillId="4" borderId="6" xfId="6" applyFont="1" applyFill="1" applyBorder="1" applyAlignment="1">
      <alignment horizontal="center" vertical="center"/>
    </xf>
    <xf numFmtId="0" fontId="4" fillId="0" borderId="0" xfId="6" applyFont="1" applyAlignment="1">
      <alignment horizontal="center"/>
    </xf>
    <xf numFmtId="0" fontId="4" fillId="3" borderId="0" xfId="6" applyFont="1" applyFill="1" applyAlignment="1">
      <alignment horizontal="center"/>
    </xf>
    <xf numFmtId="0" fontId="4" fillId="4" borderId="1" xfId="6" applyFont="1" applyFill="1" applyBorder="1" applyAlignment="1">
      <alignment horizontal="center" vertical="center" wrapText="1"/>
    </xf>
    <xf numFmtId="0" fontId="4" fillId="4" borderId="5" xfId="6" applyFont="1" applyFill="1" applyBorder="1" applyAlignment="1">
      <alignment horizontal="center" vertical="center" wrapText="1"/>
    </xf>
    <xf numFmtId="0" fontId="4" fillId="4" borderId="1" xfId="6" applyFont="1" applyFill="1" applyBorder="1" applyAlignment="1">
      <alignment horizontal="center" vertical="center"/>
    </xf>
    <xf numFmtId="0" fontId="4" fillId="4" borderId="5" xfId="6" applyFont="1" applyFill="1" applyBorder="1" applyAlignment="1">
      <alignment horizontal="center" vertical="center"/>
    </xf>
    <xf numFmtId="43" fontId="4" fillId="4" borderId="1" xfId="1" applyFont="1" applyFill="1" applyBorder="1" applyAlignment="1">
      <alignment horizontal="center" vertical="center"/>
    </xf>
    <xf numFmtId="43" fontId="4" fillId="4" borderId="5" xfId="1" applyFont="1" applyFill="1" applyBorder="1" applyAlignment="1">
      <alignment horizontal="center" vertical="center"/>
    </xf>
    <xf numFmtId="167" fontId="12" fillId="4" borderId="2" xfId="8" applyNumberFormat="1" applyFont="1" applyFill="1" applyBorder="1" applyAlignment="1">
      <alignment horizontal="center"/>
    </xf>
    <xf numFmtId="167" fontId="12" fillId="4" borderId="4" xfId="8" applyNumberFormat="1" applyFont="1" applyFill="1" applyBorder="1" applyAlignment="1">
      <alignment horizontal="center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164" fontId="0" fillId="3" borderId="0" xfId="1" applyNumberFormat="1" applyFont="1" applyFill="1" applyAlignment="1">
      <alignment wrapText="1"/>
    </xf>
    <xf numFmtId="0" fontId="0" fillId="3" borderId="0" xfId="0" applyFill="1"/>
  </cellXfs>
  <cellStyles count="9">
    <cellStyle name="Comma [0] 2 2 2" xfId="4" xr:uid="{95E1F4AF-9132-45E7-A939-A0696CC70CFE}"/>
    <cellStyle name="Comma [0] 4 2" xfId="7" xr:uid="{99111153-744F-466F-8952-8B3470550589}"/>
    <cellStyle name="Comma 2 2" xfId="8" xr:uid="{F2A4AF2C-1F5F-4810-B014-539AB0F1A62A}"/>
    <cellStyle name="Koma" xfId="1" builtinId="3"/>
    <cellStyle name="Normal" xfId="0" builtinId="0"/>
    <cellStyle name="Normal 2 2 2" xfId="3" xr:uid="{20740E7F-C50E-4EAC-9CF2-5248CBB9D7B4}"/>
    <cellStyle name="Normal 3" xfId="2" xr:uid="{A5711597-2C96-45E4-AA85-647B8629C164}"/>
    <cellStyle name="Normal 4 6 2 3 2 2 2" xfId="6" xr:uid="{FEEA54FA-7B28-496B-B5C0-64F6AD8AB6DB}"/>
    <cellStyle name="Normal 5 2" xfId="5" xr:uid="{CE4F941D-63FA-4C13-85AB-5862F53192E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A28" zoomScale="115" zoomScaleNormal="115" workbookViewId="0">
      <selection activeCell="A33" sqref="A33:A36"/>
    </sheetView>
  </sheetViews>
  <sheetFormatPr defaultRowHeight="14.4" x14ac:dyDescent="0.3"/>
  <cols>
    <col min="1" max="1" width="30.6640625" customWidth="1"/>
    <col min="2" max="2" width="28.6640625" bestFit="1" customWidth="1"/>
    <col min="3" max="3" width="18.5546875" bestFit="1" customWidth="1"/>
    <col min="4" max="4" width="14.21875" bestFit="1" customWidth="1"/>
    <col min="5" max="5" width="15.33203125" customWidth="1"/>
    <col min="6" max="6" width="16.77734375" customWidth="1"/>
    <col min="7" max="7" width="13.44140625" bestFit="1" customWidth="1"/>
    <col min="8" max="8" width="12.33203125" bestFit="1" customWidth="1"/>
    <col min="9" max="11" width="13.5546875" bestFit="1" customWidth="1"/>
    <col min="12" max="12" width="12.6640625" bestFit="1" customWidth="1"/>
    <col min="13" max="13" width="13.6640625" bestFit="1" customWidth="1"/>
    <col min="14" max="14" width="13.6640625" customWidth="1"/>
    <col min="15" max="15" width="13.5546875" bestFit="1" customWidth="1"/>
    <col min="16" max="17" width="13.44140625" bestFit="1" customWidth="1"/>
    <col min="18" max="18" width="14.88671875" customWidth="1"/>
    <col min="19" max="19" width="12.33203125" bestFit="1" customWidth="1"/>
    <col min="20" max="20" width="11.109375" bestFit="1" customWidth="1"/>
    <col min="21" max="21" width="12.33203125" bestFit="1" customWidth="1"/>
  </cols>
  <sheetData>
    <row r="1" spans="1:19" ht="18" x14ac:dyDescent="0.35">
      <c r="A1" s="4" t="s">
        <v>0</v>
      </c>
    </row>
    <row r="2" spans="1:19" s="3" customFormat="1" ht="13.8" customHeight="1" x14ac:dyDescent="0.3">
      <c r="A2" s="1" t="s">
        <v>48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 s="3" customFormat="1" x14ac:dyDescent="0.3">
      <c r="A3" s="1" t="s">
        <v>46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s="3" customFormat="1" x14ac:dyDescent="0.3">
      <c r="A4" s="1" t="s">
        <v>47</v>
      </c>
      <c r="B4"/>
      <c r="C4" s="12">
        <v>0.7</v>
      </c>
      <c r="D4" s="13">
        <v>0.3</v>
      </c>
      <c r="E4"/>
      <c r="F4" t="s">
        <v>40</v>
      </c>
      <c r="G4"/>
      <c r="H4"/>
      <c r="I4"/>
      <c r="J4"/>
      <c r="K4"/>
      <c r="L4"/>
      <c r="M4"/>
      <c r="N4"/>
      <c r="O4"/>
      <c r="P4"/>
      <c r="Q4"/>
      <c r="R4"/>
      <c r="S4"/>
    </row>
    <row r="5" spans="1:19" s="3" customFormat="1" x14ac:dyDescent="0.3">
      <c r="A5" s="1" t="s">
        <v>35</v>
      </c>
      <c r="B5" s="10">
        <v>75000000</v>
      </c>
      <c r="C5" s="14">
        <f>B5*70%</f>
        <v>52500000</v>
      </c>
      <c r="D5" s="15">
        <f>B5*30%</f>
        <v>22500000</v>
      </c>
      <c r="E5"/>
      <c r="F5" t="s">
        <v>41</v>
      </c>
      <c r="G5" t="s">
        <v>42</v>
      </c>
      <c r="H5"/>
      <c r="I5"/>
      <c r="J5"/>
      <c r="K5"/>
      <c r="L5"/>
      <c r="M5"/>
      <c r="N5"/>
      <c r="O5"/>
      <c r="P5"/>
      <c r="Q5"/>
      <c r="R5"/>
      <c r="S5"/>
    </row>
    <row r="6" spans="1:19" s="3" customFormat="1" x14ac:dyDescent="0.3">
      <c r="A6" t="s">
        <v>36</v>
      </c>
      <c r="B6" s="6">
        <f>D19</f>
        <v>0</v>
      </c>
      <c r="C6" s="14">
        <f t="shared" ref="C6:C10" si="0">B6*70%</f>
        <v>0</v>
      </c>
      <c r="D6" s="15">
        <f t="shared" ref="D6:D10" si="1">B6*30%</f>
        <v>0</v>
      </c>
      <c r="E6"/>
      <c r="F6" s="6" t="e">
        <f>#REF!</f>
        <v>#REF!</v>
      </c>
      <c r="G6" s="6">
        <f>K28+L28+M28+O28+I41+J41+K41+L41+M41+O41+P28+Q28+R28</f>
        <v>13500000</v>
      </c>
      <c r="H6" s="6" t="e">
        <f>F6+G6</f>
        <v>#REF!</v>
      </c>
      <c r="I6"/>
      <c r="J6"/>
      <c r="K6"/>
      <c r="L6"/>
      <c r="M6"/>
      <c r="N6"/>
      <c r="O6"/>
      <c r="P6"/>
      <c r="Q6"/>
      <c r="R6"/>
      <c r="S6"/>
    </row>
    <row r="7" spans="1:19" s="3" customFormat="1" x14ac:dyDescent="0.3">
      <c r="A7" t="s">
        <v>37</v>
      </c>
      <c r="B7" s="6">
        <f>D57</f>
        <v>43000000</v>
      </c>
      <c r="C7" s="14">
        <f t="shared" si="0"/>
        <v>30099999.999999996</v>
      </c>
      <c r="D7" s="15">
        <f t="shared" si="1"/>
        <v>12900000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s="3" customFormat="1" x14ac:dyDescent="0.3">
      <c r="A8" t="s">
        <v>38</v>
      </c>
      <c r="B8" s="6">
        <f>G28+D41</f>
        <v>32000000</v>
      </c>
      <c r="C8" s="14">
        <f t="shared" si="0"/>
        <v>22400000</v>
      </c>
      <c r="D8" s="15">
        <f t="shared" si="1"/>
        <v>9600000</v>
      </c>
      <c r="E8"/>
      <c r="F8"/>
      <c r="G8"/>
      <c r="H8" s="6" t="e">
        <f>C5-H6</f>
        <v>#REF!</v>
      </c>
      <c r="I8"/>
      <c r="J8"/>
      <c r="K8"/>
      <c r="L8"/>
      <c r="M8"/>
      <c r="N8"/>
      <c r="O8"/>
      <c r="P8"/>
      <c r="Q8"/>
      <c r="R8"/>
      <c r="S8"/>
    </row>
    <row r="9" spans="1:19" s="3" customFormat="1" x14ac:dyDescent="0.3">
      <c r="A9" t="s">
        <v>45</v>
      </c>
      <c r="B9" s="6">
        <f>D66</f>
        <v>0</v>
      </c>
      <c r="C9" s="14"/>
      <c r="D9" s="15"/>
      <c r="E9"/>
      <c r="F9"/>
      <c r="G9"/>
      <c r="H9" s="6"/>
      <c r="I9"/>
      <c r="J9"/>
      <c r="K9"/>
      <c r="L9"/>
      <c r="M9"/>
      <c r="N9"/>
      <c r="O9"/>
      <c r="P9"/>
      <c r="Q9"/>
      <c r="R9"/>
      <c r="S9"/>
    </row>
    <row r="10" spans="1:19" s="3" customFormat="1" x14ac:dyDescent="0.3">
      <c r="A10" t="s">
        <v>39</v>
      </c>
      <c r="B10" s="6">
        <f>B6+B7+B8+B9</f>
        <v>75000000</v>
      </c>
      <c r="C10" s="14">
        <f t="shared" si="0"/>
        <v>52500000</v>
      </c>
      <c r="D10" s="15">
        <f t="shared" si="1"/>
        <v>22500000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s="3" customFormat="1" x14ac:dyDescent="0.3">
      <c r="A11" s="1"/>
      <c r="B11" s="6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s="3" customFormat="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3">
      <c r="A13" s="1" t="s">
        <v>2</v>
      </c>
    </row>
    <row r="14" spans="1:19" x14ac:dyDescent="0.3">
      <c r="A14" s="1" t="s">
        <v>1</v>
      </c>
      <c r="B14" s="1" t="s">
        <v>3</v>
      </c>
      <c r="C14" s="1" t="s">
        <v>4</v>
      </c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/>
      <c r="O14" s="1" t="s">
        <v>15</v>
      </c>
      <c r="P14" s="1" t="s">
        <v>16</v>
      </c>
      <c r="Q14" s="1" t="s">
        <v>17</v>
      </c>
      <c r="R14" s="1" t="s">
        <v>18</v>
      </c>
    </row>
    <row r="15" spans="1:19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6"/>
    </row>
    <row r="16" spans="1:19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6"/>
    </row>
    <row r="17" spans="1:22" x14ac:dyDescent="0.3">
      <c r="A17" s="2"/>
      <c r="B17" s="2"/>
      <c r="C17" s="2"/>
      <c r="D17" s="5"/>
      <c r="E17" s="2"/>
      <c r="F17" s="5"/>
      <c r="G17" s="5"/>
      <c r="H17" s="5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1:22" x14ac:dyDescent="0.3">
      <c r="A18" s="2"/>
      <c r="B18" s="2"/>
      <c r="C18" s="2"/>
      <c r="D18" s="5"/>
      <c r="E18" s="2"/>
      <c r="F18" s="5"/>
      <c r="G18" s="5"/>
      <c r="H18" s="5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22" s="1" customFormat="1" ht="15" customHeight="1" x14ac:dyDescent="0.3">
      <c r="C19" s="11" t="s">
        <v>22</v>
      </c>
      <c r="D19" s="9">
        <f>SUM(D15:D18)</f>
        <v>0</v>
      </c>
      <c r="E19" s="9">
        <f t="shared" ref="E19:R19" si="2">SUM(E15:E18)</f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/>
      <c r="O19" s="9">
        <f t="shared" si="2"/>
        <v>0</v>
      </c>
      <c r="P19" s="9">
        <f t="shared" si="2"/>
        <v>0</v>
      </c>
      <c r="Q19" s="9">
        <f t="shared" si="2"/>
        <v>0</v>
      </c>
      <c r="R19" s="9">
        <f t="shared" si="2"/>
        <v>0</v>
      </c>
    </row>
    <row r="22" spans="1:22" x14ac:dyDescent="0.3">
      <c r="A22" s="1" t="s">
        <v>23</v>
      </c>
    </row>
    <row r="23" spans="1:22" x14ac:dyDescent="0.3">
      <c r="A23" s="1" t="s">
        <v>24</v>
      </c>
      <c r="B23" s="1" t="s">
        <v>25</v>
      </c>
      <c r="C23" s="1" t="s">
        <v>26</v>
      </c>
      <c r="D23" s="1" t="s">
        <v>27</v>
      </c>
      <c r="E23" s="1" t="s">
        <v>28</v>
      </c>
      <c r="F23" s="1" t="s">
        <v>29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  <c r="N23" s="1"/>
      <c r="O23" s="1" t="s">
        <v>12</v>
      </c>
      <c r="P23" s="1" t="s">
        <v>13</v>
      </c>
      <c r="Q23" s="1" t="s">
        <v>14</v>
      </c>
      <c r="R23" s="1" t="s">
        <v>15</v>
      </c>
      <c r="S23" s="1" t="s">
        <v>16</v>
      </c>
      <c r="T23" s="1" t="s">
        <v>17</v>
      </c>
      <c r="U23" s="1" t="s">
        <v>34</v>
      </c>
    </row>
    <row r="24" spans="1:22" ht="28.8" x14ac:dyDescent="0.3">
      <c r="A24" s="2" t="s">
        <v>53</v>
      </c>
      <c r="B24" s="2"/>
      <c r="C24" s="2"/>
      <c r="D24" s="2"/>
      <c r="E24" s="2"/>
      <c r="F24" s="2"/>
      <c r="G24" s="2">
        <f>250000*8</f>
        <v>2000000</v>
      </c>
      <c r="H24" s="2"/>
      <c r="I24" s="2"/>
      <c r="J24" s="2"/>
      <c r="K24" s="2"/>
      <c r="L24" s="2">
        <v>250000</v>
      </c>
      <c r="M24" s="2">
        <v>250000</v>
      </c>
      <c r="N24" s="2"/>
      <c r="O24" s="2">
        <v>250000</v>
      </c>
      <c r="P24" s="2">
        <v>250000</v>
      </c>
      <c r="Q24" s="2">
        <v>250000</v>
      </c>
      <c r="R24" s="2">
        <v>250000</v>
      </c>
      <c r="S24" s="2">
        <v>250000</v>
      </c>
      <c r="T24" s="2">
        <v>250000</v>
      </c>
      <c r="U24" s="5">
        <f>SUM(H24:T24)</f>
        <v>2000000</v>
      </c>
      <c r="V24" s="8"/>
    </row>
    <row r="25" spans="1:22" ht="28.8" x14ac:dyDescent="0.3">
      <c r="A25" s="2" t="s">
        <v>53</v>
      </c>
      <c r="B25" s="2"/>
      <c r="C25" s="2"/>
      <c r="D25" s="2"/>
      <c r="E25" s="2"/>
      <c r="F25" s="2"/>
      <c r="G25" s="2">
        <f>250000*5</f>
        <v>1250000</v>
      </c>
      <c r="H25" s="2"/>
      <c r="I25" s="2"/>
      <c r="J25" s="2"/>
      <c r="K25" s="2"/>
      <c r="L25" s="2"/>
      <c r="M25" s="2"/>
      <c r="N25" s="2"/>
      <c r="O25" s="2"/>
      <c r="P25" s="2">
        <v>250000</v>
      </c>
      <c r="Q25" s="2">
        <v>250000</v>
      </c>
      <c r="R25" s="2">
        <v>250000</v>
      </c>
      <c r="S25" s="2">
        <v>250000</v>
      </c>
      <c r="T25" s="2">
        <v>250000</v>
      </c>
      <c r="U25" s="5">
        <f t="shared" ref="U25:U26" si="3">SUM(H25:T25)</f>
        <v>1250000</v>
      </c>
      <c r="V25" s="8"/>
    </row>
    <row r="26" spans="1:22" ht="28.8" x14ac:dyDescent="0.3">
      <c r="A26" s="2" t="s">
        <v>54</v>
      </c>
      <c r="B26" s="2"/>
      <c r="C26" s="2"/>
      <c r="D26" s="2"/>
      <c r="E26" s="2"/>
      <c r="F26" s="2"/>
      <c r="G26" s="2">
        <f>500000*8</f>
        <v>4000000</v>
      </c>
      <c r="H26" s="2"/>
      <c r="I26" s="2"/>
      <c r="J26" s="2"/>
      <c r="K26" s="2"/>
      <c r="L26" s="2">
        <v>500000</v>
      </c>
      <c r="M26" s="2">
        <v>500000</v>
      </c>
      <c r="N26" s="2"/>
      <c r="O26" s="2">
        <v>500000</v>
      </c>
      <c r="P26" s="2">
        <v>500000</v>
      </c>
      <c r="Q26" s="2">
        <v>500000</v>
      </c>
      <c r="R26" s="2">
        <v>500000</v>
      </c>
      <c r="S26" s="2">
        <v>500000</v>
      </c>
      <c r="T26" s="2">
        <v>500000</v>
      </c>
      <c r="U26" s="5">
        <f t="shared" si="3"/>
        <v>4000000</v>
      </c>
      <c r="V26" s="8"/>
    </row>
    <row r="27" spans="1:22" ht="28.8" x14ac:dyDescent="0.3">
      <c r="A27" s="2" t="s">
        <v>55</v>
      </c>
      <c r="B27" s="2"/>
      <c r="C27" s="2"/>
      <c r="D27" s="2"/>
      <c r="E27" s="2"/>
      <c r="F27" s="2"/>
      <c r="G27" s="2">
        <f>500000*8</f>
        <v>4000000</v>
      </c>
      <c r="H27" s="2"/>
      <c r="I27" s="2"/>
      <c r="J27" s="2"/>
      <c r="K27" s="2"/>
      <c r="L27" s="2">
        <v>500000</v>
      </c>
      <c r="M27" s="2">
        <v>500000</v>
      </c>
      <c r="N27" s="2"/>
      <c r="O27" s="2">
        <v>500000</v>
      </c>
      <c r="P27" s="2">
        <v>500000</v>
      </c>
      <c r="Q27" s="2">
        <v>500000</v>
      </c>
      <c r="R27" s="2">
        <v>500000</v>
      </c>
      <c r="S27" s="2">
        <v>500000</v>
      </c>
      <c r="T27" s="2">
        <v>500000</v>
      </c>
      <c r="U27" s="5">
        <f t="shared" ref="U27" si="4">SUM(H27:T27)</f>
        <v>4000000</v>
      </c>
      <c r="V27" s="8"/>
    </row>
    <row r="28" spans="1:22" s="1" customFormat="1" x14ac:dyDescent="0.3">
      <c r="F28" s="1" t="s">
        <v>22</v>
      </c>
      <c r="G28" s="9">
        <f>SUM(G24:G27)</f>
        <v>11250000</v>
      </c>
      <c r="H28" s="9">
        <f t="shared" ref="H28:T28" si="5">SUM(H24:H27)</f>
        <v>0</v>
      </c>
      <c r="I28" s="9">
        <f t="shared" si="5"/>
        <v>0</v>
      </c>
      <c r="J28" s="9">
        <f t="shared" si="5"/>
        <v>0</v>
      </c>
      <c r="K28" s="9">
        <f t="shared" si="5"/>
        <v>0</v>
      </c>
      <c r="L28" s="9">
        <f t="shared" si="5"/>
        <v>1250000</v>
      </c>
      <c r="M28" s="9">
        <f t="shared" si="5"/>
        <v>1250000</v>
      </c>
      <c r="N28" s="9"/>
      <c r="O28" s="9">
        <f t="shared" si="5"/>
        <v>1250000</v>
      </c>
      <c r="P28" s="9">
        <f t="shared" si="5"/>
        <v>1500000</v>
      </c>
      <c r="Q28" s="9">
        <f t="shared" si="5"/>
        <v>1500000</v>
      </c>
      <c r="R28" s="9">
        <f t="shared" si="5"/>
        <v>1500000</v>
      </c>
      <c r="S28" s="9">
        <f t="shared" si="5"/>
        <v>1500000</v>
      </c>
      <c r="T28" s="9">
        <f t="shared" si="5"/>
        <v>1500000</v>
      </c>
      <c r="U28" s="9">
        <f>SUM(U24:U27)</f>
        <v>11250000</v>
      </c>
      <c r="V28" s="10"/>
    </row>
    <row r="31" spans="1:22" x14ac:dyDescent="0.3">
      <c r="A31" s="1" t="s">
        <v>30</v>
      </c>
    </row>
    <row r="32" spans="1:22" x14ac:dyDescent="0.3">
      <c r="A32" s="1" t="s">
        <v>19</v>
      </c>
      <c r="B32" s="1" t="s">
        <v>20</v>
      </c>
      <c r="C32" s="1" t="s">
        <v>21</v>
      </c>
      <c r="D32" s="1" t="s">
        <v>22</v>
      </c>
      <c r="E32" s="1" t="s">
        <v>6</v>
      </c>
      <c r="F32" s="1" t="s">
        <v>7</v>
      </c>
      <c r="G32" s="1" t="s">
        <v>8</v>
      </c>
      <c r="H32" s="1" t="s">
        <v>9</v>
      </c>
      <c r="I32" s="1" t="s">
        <v>10</v>
      </c>
      <c r="J32" s="1" t="s">
        <v>11</v>
      </c>
      <c r="K32" s="1" t="s">
        <v>12</v>
      </c>
      <c r="L32" s="1" t="s">
        <v>13</v>
      </c>
      <c r="M32" s="1" t="s">
        <v>14</v>
      </c>
      <c r="N32" s="1"/>
      <c r="O32" s="1" t="s">
        <v>15</v>
      </c>
      <c r="P32" s="1" t="s">
        <v>16</v>
      </c>
      <c r="Q32" s="1" t="s">
        <v>17</v>
      </c>
      <c r="R32" s="1" t="s">
        <v>34</v>
      </c>
    </row>
    <row r="33" spans="1:18" x14ac:dyDescent="0.3">
      <c r="A33" s="2" t="s">
        <v>49</v>
      </c>
      <c r="B33" s="2">
        <v>200000</v>
      </c>
      <c r="C33" s="2">
        <v>8</v>
      </c>
      <c r="D33" s="7">
        <f>B33*C33</f>
        <v>1600000</v>
      </c>
      <c r="E33" s="2"/>
      <c r="F33" s="2"/>
      <c r="G33" s="5"/>
      <c r="H33" s="5"/>
      <c r="I33" s="2">
        <v>200000</v>
      </c>
      <c r="J33" s="2">
        <v>200000</v>
      </c>
      <c r="K33" s="2">
        <v>200000</v>
      </c>
      <c r="L33" s="2">
        <v>200000</v>
      </c>
      <c r="M33" s="2">
        <v>200000</v>
      </c>
      <c r="N33" s="2">
        <f>SUM(E33:M33)</f>
        <v>1000000</v>
      </c>
      <c r="O33" s="2">
        <v>200000</v>
      </c>
      <c r="P33" s="2">
        <v>200000</v>
      </c>
      <c r="Q33" s="2">
        <v>200000</v>
      </c>
      <c r="R33" s="5">
        <f>SUM(E33:Q33)</f>
        <v>2600000</v>
      </c>
    </row>
    <row r="34" spans="1:18" x14ac:dyDescent="0.3">
      <c r="A34" s="2" t="s">
        <v>50</v>
      </c>
      <c r="B34" s="2">
        <v>550000</v>
      </c>
      <c r="C34" s="2">
        <v>8</v>
      </c>
      <c r="D34" s="7">
        <f t="shared" ref="D34:D36" si="6">B34*C34</f>
        <v>4400000</v>
      </c>
      <c r="E34" s="2"/>
      <c r="F34" s="2"/>
      <c r="G34" s="5"/>
      <c r="H34" s="5"/>
      <c r="I34" s="2">
        <v>550000</v>
      </c>
      <c r="J34" s="2">
        <v>550000</v>
      </c>
      <c r="K34" s="2">
        <v>550000</v>
      </c>
      <c r="L34" s="2">
        <v>550000</v>
      </c>
      <c r="M34" s="2">
        <v>550000</v>
      </c>
      <c r="N34" s="2">
        <f t="shared" ref="N34:N35" si="7">SUM(E34:M34)</f>
        <v>2750000</v>
      </c>
      <c r="O34" s="2">
        <v>550000</v>
      </c>
      <c r="P34" s="2">
        <v>550000</v>
      </c>
      <c r="Q34" s="2">
        <v>550000</v>
      </c>
      <c r="R34" s="5">
        <f t="shared" ref="R34:R40" si="8">SUM(E34:Q34)</f>
        <v>7150000</v>
      </c>
    </row>
    <row r="35" spans="1:18" s="88" customFormat="1" x14ac:dyDescent="0.3">
      <c r="A35" s="85" t="s">
        <v>51</v>
      </c>
      <c r="B35" s="85">
        <v>25000</v>
      </c>
      <c r="C35" s="85">
        <v>40</v>
      </c>
      <c r="D35" s="86">
        <f t="shared" si="6"/>
        <v>1000000</v>
      </c>
      <c r="E35" s="85"/>
      <c r="F35" s="85"/>
      <c r="G35" s="87"/>
      <c r="H35" s="87"/>
      <c r="I35" s="85">
        <v>125000</v>
      </c>
      <c r="J35" s="85">
        <v>125000</v>
      </c>
      <c r="K35" s="85">
        <v>125000</v>
      </c>
      <c r="L35" s="85">
        <v>125000</v>
      </c>
      <c r="M35" s="85">
        <v>125000</v>
      </c>
      <c r="N35" s="85">
        <f t="shared" si="7"/>
        <v>625000</v>
      </c>
      <c r="O35" s="85">
        <v>125000</v>
      </c>
      <c r="P35" s="85">
        <v>125000</v>
      </c>
      <c r="Q35" s="85">
        <v>125000</v>
      </c>
      <c r="R35" s="87">
        <f t="shared" si="8"/>
        <v>1625000</v>
      </c>
    </row>
    <row r="36" spans="1:18" x14ac:dyDescent="0.3">
      <c r="A36" s="2" t="s">
        <v>52</v>
      </c>
      <c r="B36" s="2">
        <v>13750000</v>
      </c>
      <c r="C36" s="2">
        <v>1</v>
      </c>
      <c r="D36" s="7">
        <f t="shared" si="6"/>
        <v>13750000</v>
      </c>
      <c r="E36" s="2"/>
      <c r="F36" s="2"/>
      <c r="G36" s="5"/>
      <c r="H36" s="5"/>
      <c r="I36" s="2"/>
      <c r="J36" s="2"/>
      <c r="K36" s="2"/>
      <c r="L36" s="2"/>
      <c r="M36" s="2"/>
      <c r="N36" s="2"/>
      <c r="O36" s="2"/>
      <c r="P36" s="2"/>
      <c r="Q36" s="2">
        <v>13750000</v>
      </c>
      <c r="R36" s="5">
        <f t="shared" si="8"/>
        <v>13750000</v>
      </c>
    </row>
    <row r="37" spans="1:18" x14ac:dyDescent="0.3">
      <c r="A37" s="2"/>
      <c r="B37" s="2"/>
      <c r="C37" s="2"/>
      <c r="D37" s="7"/>
      <c r="E37" s="2"/>
      <c r="F37" s="2"/>
      <c r="G37" s="5"/>
      <c r="H37" s="5"/>
      <c r="I37" s="2"/>
      <c r="J37" s="2"/>
      <c r="K37" s="2"/>
      <c r="L37" s="2"/>
      <c r="M37" s="2"/>
      <c r="N37" s="2">
        <f>SUM(N33:N36)</f>
        <v>4375000</v>
      </c>
      <c r="O37" s="2"/>
      <c r="P37" s="2"/>
      <c r="Q37" s="2"/>
      <c r="R37" s="5">
        <f t="shared" si="8"/>
        <v>4375000</v>
      </c>
    </row>
    <row r="38" spans="1:18" x14ac:dyDescent="0.3">
      <c r="A38" s="2"/>
      <c r="B38" s="2"/>
      <c r="C38" s="2"/>
      <c r="D38" s="7"/>
      <c r="E38" s="2"/>
      <c r="F38" s="2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5">
        <f t="shared" si="8"/>
        <v>0</v>
      </c>
    </row>
    <row r="39" spans="1:18" x14ac:dyDescent="0.3">
      <c r="A39" s="2"/>
      <c r="B39" s="2"/>
      <c r="C39" s="2"/>
      <c r="D39" s="7"/>
      <c r="E39" s="2"/>
      <c r="F39" s="2"/>
      <c r="G39" s="5"/>
      <c r="H39" s="5"/>
      <c r="I39" s="16"/>
      <c r="J39" s="2"/>
      <c r="K39" s="2"/>
      <c r="L39" s="2"/>
      <c r="M39" s="2"/>
      <c r="N39" s="2"/>
      <c r="O39" s="2"/>
      <c r="P39" s="2"/>
      <c r="Q39" s="2"/>
      <c r="R39" s="5">
        <f t="shared" si="8"/>
        <v>0</v>
      </c>
    </row>
    <row r="40" spans="1:18" x14ac:dyDescent="0.3">
      <c r="A40" s="2"/>
      <c r="D40" s="7"/>
      <c r="E40" s="2"/>
      <c r="F40" s="2"/>
      <c r="G40" s="5"/>
      <c r="H40" s="5"/>
      <c r="I40" s="16"/>
      <c r="J40" s="2"/>
      <c r="K40" s="2"/>
      <c r="L40" s="2"/>
      <c r="M40" s="2"/>
      <c r="N40" s="2"/>
      <c r="O40" s="2"/>
      <c r="P40" s="16"/>
      <c r="Q40" s="5"/>
      <c r="R40" s="5">
        <f t="shared" si="8"/>
        <v>0</v>
      </c>
    </row>
    <row r="41" spans="1:18" s="1" customFormat="1" x14ac:dyDescent="0.3">
      <c r="C41" s="1" t="s">
        <v>22</v>
      </c>
      <c r="D41" s="9">
        <f t="shared" ref="D41:Q41" si="9">SUM(D33:D40)</f>
        <v>20750000</v>
      </c>
      <c r="E41" s="9">
        <f t="shared" si="9"/>
        <v>0</v>
      </c>
      <c r="F41" s="9">
        <f t="shared" si="9"/>
        <v>0</v>
      </c>
      <c r="G41" s="9">
        <f t="shared" si="9"/>
        <v>0</v>
      </c>
      <c r="H41" s="9">
        <f t="shared" si="9"/>
        <v>0</v>
      </c>
      <c r="I41" s="9">
        <f t="shared" si="9"/>
        <v>875000</v>
      </c>
      <c r="J41" s="9">
        <f>SUM(J33:J40)</f>
        <v>875000</v>
      </c>
      <c r="K41" s="9">
        <f t="shared" si="9"/>
        <v>875000</v>
      </c>
      <c r="L41" s="9">
        <f t="shared" si="9"/>
        <v>875000</v>
      </c>
      <c r="M41" s="9">
        <f t="shared" si="9"/>
        <v>875000</v>
      </c>
      <c r="N41" s="9"/>
      <c r="O41" s="9">
        <f t="shared" si="9"/>
        <v>875000</v>
      </c>
      <c r="P41" s="9">
        <f t="shared" si="9"/>
        <v>875000</v>
      </c>
      <c r="Q41" s="9">
        <f t="shared" si="9"/>
        <v>14625000</v>
      </c>
      <c r="R41" s="9">
        <f>SUM(R33:R40)</f>
        <v>29500000</v>
      </c>
    </row>
    <row r="43" spans="1:18" x14ac:dyDescent="0.3">
      <c r="A43" s="1" t="s">
        <v>31</v>
      </c>
    </row>
    <row r="44" spans="1:18" x14ac:dyDescent="0.3">
      <c r="A44" s="1" t="s">
        <v>32</v>
      </c>
      <c r="B44" s="1" t="s">
        <v>20</v>
      </c>
      <c r="C44" s="1" t="s">
        <v>21</v>
      </c>
      <c r="D44" s="1" t="s">
        <v>33</v>
      </c>
      <c r="E44" s="1" t="s">
        <v>6</v>
      </c>
      <c r="F44" s="1" t="s">
        <v>7</v>
      </c>
      <c r="G44" s="1" t="s">
        <v>8</v>
      </c>
      <c r="H44" s="1" t="s">
        <v>9</v>
      </c>
      <c r="I44" s="1" t="s">
        <v>10</v>
      </c>
      <c r="J44" s="1" t="s">
        <v>11</v>
      </c>
      <c r="K44" s="1" t="s">
        <v>12</v>
      </c>
      <c r="L44" s="1" t="s">
        <v>13</v>
      </c>
      <c r="M44" s="1" t="s">
        <v>14</v>
      </c>
      <c r="N44" s="1"/>
      <c r="O44" s="1" t="s">
        <v>15</v>
      </c>
      <c r="P44" s="1" t="s">
        <v>16</v>
      </c>
      <c r="Q44" s="1" t="s">
        <v>17</v>
      </c>
      <c r="R44" s="1" t="s">
        <v>34</v>
      </c>
    </row>
    <row r="45" spans="1:18" s="88" customFormat="1" x14ac:dyDescent="0.3">
      <c r="A45" s="85" t="s">
        <v>56</v>
      </c>
      <c r="B45" s="85">
        <v>2000000</v>
      </c>
      <c r="C45" s="85">
        <v>1</v>
      </c>
      <c r="D45" s="86">
        <f>B45*C45</f>
        <v>2000000</v>
      </c>
      <c r="E45" s="85"/>
      <c r="F45" s="85"/>
      <c r="G45" s="85"/>
      <c r="H45" s="85"/>
      <c r="I45" s="85">
        <v>250000</v>
      </c>
      <c r="J45" s="85">
        <v>250000</v>
      </c>
      <c r="K45" s="85">
        <v>250000</v>
      </c>
      <c r="L45" s="85">
        <v>250000</v>
      </c>
      <c r="M45" s="85">
        <v>250000</v>
      </c>
      <c r="N45" s="85">
        <f>SUM(E45:M45)</f>
        <v>1250000</v>
      </c>
      <c r="O45" s="85">
        <v>250000</v>
      </c>
      <c r="P45" s="85">
        <v>250000</v>
      </c>
      <c r="Q45" s="85">
        <v>250000</v>
      </c>
      <c r="R45" s="87">
        <f>SUM(E45:Q45)</f>
        <v>3250000</v>
      </c>
    </row>
    <row r="46" spans="1:18" s="88" customFormat="1" ht="57.6" x14ac:dyDescent="0.3">
      <c r="A46" s="85" t="s">
        <v>57</v>
      </c>
      <c r="B46" s="85">
        <v>41000000</v>
      </c>
      <c r="C46" s="85">
        <v>1</v>
      </c>
      <c r="D46" s="86">
        <f t="shared" ref="D46" si="10">B46*C46</f>
        <v>41000000</v>
      </c>
      <c r="E46" s="85"/>
      <c r="F46" s="85"/>
      <c r="G46" s="85"/>
      <c r="H46" s="85"/>
      <c r="I46" s="85">
        <v>5125000</v>
      </c>
      <c r="J46" s="85">
        <v>5125000</v>
      </c>
      <c r="K46" s="85">
        <v>5125000</v>
      </c>
      <c r="L46" s="85">
        <v>5125000</v>
      </c>
      <c r="M46" s="85">
        <v>5125000</v>
      </c>
      <c r="N46" s="85">
        <f>SUM(E46:M46)</f>
        <v>25625000</v>
      </c>
      <c r="O46" s="85">
        <v>5125000</v>
      </c>
      <c r="P46" s="85">
        <v>5125000</v>
      </c>
      <c r="Q46" s="85">
        <v>5125000</v>
      </c>
      <c r="R46" s="87">
        <f t="shared" ref="R46:R56" si="11">SUM(E46:Q46)</f>
        <v>66625000</v>
      </c>
    </row>
    <row r="47" spans="1:18" x14ac:dyDescent="0.3">
      <c r="A47" s="2"/>
      <c r="B47" s="2"/>
      <c r="C47" s="2"/>
      <c r="D47" s="7"/>
      <c r="E47" s="2"/>
      <c r="F47" s="2"/>
      <c r="G47" s="2"/>
      <c r="H47" s="2"/>
      <c r="I47" s="2"/>
      <c r="J47" s="2"/>
      <c r="K47" s="2"/>
      <c r="L47" s="2"/>
      <c r="M47" s="2"/>
      <c r="N47" s="2">
        <f>SUM(N45:N46)</f>
        <v>26875000</v>
      </c>
      <c r="O47" s="2"/>
      <c r="P47" s="2"/>
      <c r="Q47" s="2"/>
      <c r="R47" s="5">
        <f t="shared" si="11"/>
        <v>26875000</v>
      </c>
    </row>
    <row r="48" spans="1:18" x14ac:dyDescent="0.3">
      <c r="A48" s="2"/>
      <c r="B48" s="2"/>
      <c r="C48" s="2"/>
      <c r="D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5">
        <f t="shared" si="11"/>
        <v>0</v>
      </c>
    </row>
    <row r="49" spans="1:18" x14ac:dyDescent="0.3">
      <c r="A49" s="2"/>
      <c r="B49" s="2"/>
      <c r="C49" s="2"/>
      <c r="D49" s="5"/>
      <c r="E49" s="2"/>
      <c r="F49" s="2"/>
      <c r="G49" s="2"/>
      <c r="H49" s="2"/>
      <c r="I49" s="2"/>
      <c r="J49" s="16"/>
      <c r="K49" s="2"/>
      <c r="L49" s="2"/>
      <c r="M49" s="2"/>
      <c r="N49" s="2"/>
      <c r="O49" s="2"/>
      <c r="P49" s="2"/>
      <c r="Q49" s="2"/>
      <c r="R49" s="5">
        <f t="shared" si="11"/>
        <v>0</v>
      </c>
    </row>
    <row r="50" spans="1:18" x14ac:dyDescent="0.3">
      <c r="A50" s="2"/>
      <c r="B50" s="2"/>
      <c r="C50" s="2"/>
      <c r="D50" s="5"/>
      <c r="E50" s="2"/>
      <c r="F50" s="2"/>
      <c r="G50" s="2"/>
      <c r="H50" s="2"/>
      <c r="I50" s="2"/>
      <c r="J50" s="16"/>
      <c r="K50" s="2"/>
      <c r="L50" s="2"/>
      <c r="M50" s="2"/>
      <c r="N50" s="2"/>
      <c r="O50" s="2"/>
      <c r="P50" s="2"/>
      <c r="Q50" s="2"/>
      <c r="R50" s="5">
        <f t="shared" si="11"/>
        <v>0</v>
      </c>
    </row>
    <row r="51" spans="1:18" x14ac:dyDescent="0.3">
      <c r="A51" s="2"/>
      <c r="B51" s="2"/>
      <c r="C51" s="2"/>
      <c r="D51" s="5"/>
      <c r="E51" s="2"/>
      <c r="F51" s="2"/>
      <c r="G51" s="2"/>
      <c r="H51" s="2"/>
      <c r="I51" s="2"/>
      <c r="J51" s="16"/>
      <c r="K51" s="2"/>
      <c r="L51" s="2"/>
      <c r="M51" s="2"/>
      <c r="N51" s="2"/>
      <c r="O51" s="2"/>
      <c r="P51" s="2"/>
      <c r="Q51" s="2"/>
      <c r="R51" s="5">
        <f t="shared" si="11"/>
        <v>0</v>
      </c>
    </row>
    <row r="52" spans="1:18" x14ac:dyDescent="0.3">
      <c r="A52" s="2"/>
      <c r="B52" s="2"/>
      <c r="C52" s="2"/>
      <c r="D52" s="5"/>
      <c r="E52" s="2"/>
      <c r="F52" s="2"/>
      <c r="G52" s="2"/>
      <c r="H52" s="2"/>
      <c r="I52" s="2"/>
      <c r="J52" s="16"/>
      <c r="K52" s="2"/>
      <c r="L52" s="2"/>
      <c r="M52" s="2"/>
      <c r="N52" s="2"/>
      <c r="O52" s="2"/>
      <c r="P52" s="2"/>
      <c r="Q52" s="2"/>
      <c r="R52" s="5">
        <f t="shared" si="11"/>
        <v>0</v>
      </c>
    </row>
    <row r="53" spans="1:18" x14ac:dyDescent="0.3">
      <c r="A53" s="2"/>
      <c r="B53" s="2"/>
      <c r="C53" s="2"/>
      <c r="D53" s="5"/>
      <c r="E53" s="2"/>
      <c r="F53" s="2"/>
      <c r="G53" s="2"/>
      <c r="H53" s="2"/>
      <c r="I53" s="2"/>
      <c r="J53" s="16"/>
      <c r="K53" s="2"/>
      <c r="L53" s="2"/>
      <c r="M53" s="2"/>
      <c r="N53" s="2"/>
      <c r="O53" s="2"/>
      <c r="P53" s="2"/>
      <c r="Q53" s="2"/>
      <c r="R53" s="5">
        <f t="shared" si="11"/>
        <v>0</v>
      </c>
    </row>
    <row r="54" spans="1:18" x14ac:dyDescent="0.3">
      <c r="A54" s="2"/>
      <c r="B54" s="2"/>
      <c r="C54" s="2"/>
      <c r="D54" s="5"/>
      <c r="E54" s="2"/>
      <c r="F54" s="2"/>
      <c r="G54" s="2"/>
      <c r="H54" s="2"/>
      <c r="I54" s="2"/>
      <c r="J54" s="16"/>
      <c r="K54" s="2"/>
      <c r="L54" s="2"/>
      <c r="M54" s="2"/>
      <c r="N54" s="2"/>
      <c r="O54" s="2"/>
      <c r="P54" s="2"/>
      <c r="Q54" s="2"/>
      <c r="R54" s="5">
        <f t="shared" si="11"/>
        <v>0</v>
      </c>
    </row>
    <row r="55" spans="1:18" x14ac:dyDescent="0.3">
      <c r="A55" s="2"/>
      <c r="B55" s="2"/>
      <c r="C55" s="2"/>
      <c r="D55" s="5"/>
      <c r="E55" s="2"/>
      <c r="F55" s="2"/>
      <c r="G55" s="2"/>
      <c r="H55" s="2"/>
      <c r="I55" s="2"/>
      <c r="J55" s="16"/>
      <c r="K55" s="2"/>
      <c r="L55" s="2"/>
      <c r="M55" s="2"/>
      <c r="N55" s="2"/>
      <c r="O55" s="2"/>
      <c r="P55" s="2"/>
      <c r="Q55" s="2"/>
      <c r="R55" s="5">
        <f t="shared" si="11"/>
        <v>0</v>
      </c>
    </row>
    <row r="56" spans="1:18" x14ac:dyDescent="0.3">
      <c r="A56" s="2"/>
      <c r="B56" s="2"/>
      <c r="C56" s="2"/>
      <c r="D56" s="5"/>
      <c r="E56" s="2"/>
      <c r="F56" s="2"/>
      <c r="G56" s="2"/>
      <c r="H56" s="2"/>
      <c r="I56" s="2"/>
      <c r="J56" s="16"/>
      <c r="K56" s="2"/>
      <c r="L56" s="2"/>
      <c r="M56" s="2"/>
      <c r="N56" s="2"/>
      <c r="O56" s="2"/>
      <c r="P56" s="2"/>
      <c r="Q56" s="2"/>
      <c r="R56" s="5">
        <f t="shared" si="11"/>
        <v>0</v>
      </c>
    </row>
    <row r="57" spans="1:18" x14ac:dyDescent="0.3">
      <c r="C57" s="1" t="s">
        <v>22</v>
      </c>
      <c r="D57" s="9">
        <f t="shared" ref="D57:R57" si="12">SUM(D45:D56)</f>
        <v>43000000</v>
      </c>
      <c r="E57" s="9">
        <f t="shared" si="12"/>
        <v>0</v>
      </c>
      <c r="F57" s="9">
        <f t="shared" si="12"/>
        <v>0</v>
      </c>
      <c r="G57" s="9">
        <f t="shared" si="12"/>
        <v>0</v>
      </c>
      <c r="H57" s="9">
        <f t="shared" si="12"/>
        <v>0</v>
      </c>
      <c r="I57" s="9">
        <f t="shared" si="12"/>
        <v>5375000</v>
      </c>
      <c r="J57" s="9">
        <f t="shared" si="12"/>
        <v>5375000</v>
      </c>
      <c r="K57" s="9">
        <f t="shared" si="12"/>
        <v>5375000</v>
      </c>
      <c r="L57" s="9">
        <f t="shared" si="12"/>
        <v>5375000</v>
      </c>
      <c r="M57" s="9">
        <f t="shared" si="12"/>
        <v>5375000</v>
      </c>
      <c r="N57" s="9"/>
      <c r="O57" s="9">
        <f t="shared" si="12"/>
        <v>5375000</v>
      </c>
      <c r="P57" s="9">
        <f t="shared" si="12"/>
        <v>5375000</v>
      </c>
      <c r="Q57" s="9">
        <f t="shared" si="12"/>
        <v>5375000</v>
      </c>
      <c r="R57" s="9">
        <f t="shared" si="12"/>
        <v>96750000</v>
      </c>
    </row>
    <row r="60" spans="1:18" x14ac:dyDescent="0.3">
      <c r="A60" s="1" t="s">
        <v>43</v>
      </c>
    </row>
    <row r="61" spans="1:18" x14ac:dyDescent="0.3">
      <c r="A61" s="1" t="s">
        <v>44</v>
      </c>
      <c r="B61" s="1" t="s">
        <v>20</v>
      </c>
      <c r="C61" s="1" t="s">
        <v>21</v>
      </c>
      <c r="D61" s="1" t="s">
        <v>33</v>
      </c>
      <c r="E61" s="1" t="s">
        <v>6</v>
      </c>
      <c r="F61" s="1" t="s">
        <v>7</v>
      </c>
      <c r="G61" s="1" t="s">
        <v>8</v>
      </c>
      <c r="H61" s="1" t="s">
        <v>9</v>
      </c>
      <c r="I61" s="1" t="s">
        <v>10</v>
      </c>
      <c r="J61" s="1" t="s">
        <v>11</v>
      </c>
      <c r="K61" s="1" t="s">
        <v>12</v>
      </c>
      <c r="L61" s="1" t="s">
        <v>13</v>
      </c>
      <c r="M61" s="1" t="s">
        <v>14</v>
      </c>
      <c r="N61" s="1"/>
      <c r="O61" s="1" t="s">
        <v>15</v>
      </c>
      <c r="P61" s="1" t="s">
        <v>16</v>
      </c>
      <c r="Q61" s="1" t="s">
        <v>17</v>
      </c>
      <c r="R61" s="1" t="s">
        <v>34</v>
      </c>
    </row>
    <row r="62" spans="1:18" x14ac:dyDescent="0.3">
      <c r="B62" s="2"/>
      <c r="C62" s="2"/>
      <c r="D62" s="7"/>
      <c r="K62" s="6"/>
      <c r="R62" s="5"/>
    </row>
    <row r="66" spans="3:18" x14ac:dyDescent="0.3">
      <c r="C66" s="1" t="s">
        <v>22</v>
      </c>
      <c r="D66" s="9">
        <f>SUM(D62:D65)</f>
        <v>0</v>
      </c>
      <c r="E66" s="9">
        <f t="shared" ref="E66:R66" si="13">SUM(E62:E65)</f>
        <v>0</v>
      </c>
      <c r="F66" s="9">
        <f t="shared" si="13"/>
        <v>0</v>
      </c>
      <c r="G66" s="9">
        <f t="shared" si="13"/>
        <v>0</v>
      </c>
      <c r="H66" s="9">
        <f t="shared" si="13"/>
        <v>0</v>
      </c>
      <c r="I66" s="9">
        <f t="shared" si="13"/>
        <v>0</v>
      </c>
      <c r="J66" s="9">
        <f t="shared" si="13"/>
        <v>0</v>
      </c>
      <c r="K66" s="9">
        <f t="shared" si="13"/>
        <v>0</v>
      </c>
      <c r="L66" s="9">
        <f t="shared" si="13"/>
        <v>0</v>
      </c>
      <c r="M66" s="9">
        <f t="shared" si="13"/>
        <v>0</v>
      </c>
      <c r="N66" s="9"/>
      <c r="O66" s="9">
        <f t="shared" si="13"/>
        <v>0</v>
      </c>
      <c r="P66" s="9">
        <f t="shared" si="13"/>
        <v>0</v>
      </c>
      <c r="Q66" s="9">
        <f t="shared" si="13"/>
        <v>0</v>
      </c>
      <c r="R66" s="9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3B9D-CCA0-4C0F-B145-0116CF1BB6ED}">
  <dimension ref="A1:L19"/>
  <sheetViews>
    <sheetView workbookViewId="0">
      <selection activeCell="D6" sqref="D6"/>
    </sheetView>
  </sheetViews>
  <sheetFormatPr defaultRowHeight="14.4" x14ac:dyDescent="0.3"/>
  <cols>
    <col min="1" max="1" width="8.77734375" bestFit="1" customWidth="1"/>
    <col min="2" max="2" width="20.77734375" customWidth="1"/>
    <col min="3" max="3" width="26.44140625" customWidth="1"/>
    <col min="4" max="4" width="19.77734375" bestFit="1" customWidth="1"/>
    <col min="5" max="5" width="47.21875" customWidth="1"/>
    <col min="6" max="6" width="16.88671875" bestFit="1" customWidth="1"/>
    <col min="7" max="9" width="0" hidden="1" customWidth="1"/>
    <col min="10" max="10" width="15.77734375" customWidth="1"/>
    <col min="11" max="11" width="14.44140625" customWidth="1"/>
    <col min="12" max="12" width="13.44140625" customWidth="1"/>
    <col min="257" max="257" width="8.77734375" bestFit="1" customWidth="1"/>
    <col min="258" max="258" width="20.77734375" customWidth="1"/>
    <col min="259" max="259" width="26.44140625" customWidth="1"/>
    <col min="260" max="260" width="19.77734375" bestFit="1" customWidth="1"/>
    <col min="261" max="261" width="47.21875" customWidth="1"/>
    <col min="262" max="262" width="16.88671875" bestFit="1" customWidth="1"/>
    <col min="263" max="265" width="0" hidden="1" customWidth="1"/>
    <col min="266" max="266" width="15.77734375" customWidth="1"/>
    <col min="267" max="267" width="14.44140625" customWidth="1"/>
    <col min="268" max="268" width="13.44140625" customWidth="1"/>
    <col min="513" max="513" width="8.77734375" bestFit="1" customWidth="1"/>
    <col min="514" max="514" width="20.77734375" customWidth="1"/>
    <col min="515" max="515" width="26.44140625" customWidth="1"/>
    <col min="516" max="516" width="19.77734375" bestFit="1" customWidth="1"/>
    <col min="517" max="517" width="47.21875" customWidth="1"/>
    <col min="518" max="518" width="16.88671875" bestFit="1" customWidth="1"/>
    <col min="519" max="521" width="0" hidden="1" customWidth="1"/>
    <col min="522" max="522" width="15.77734375" customWidth="1"/>
    <col min="523" max="523" width="14.44140625" customWidth="1"/>
    <col min="524" max="524" width="13.44140625" customWidth="1"/>
    <col min="769" max="769" width="8.77734375" bestFit="1" customWidth="1"/>
    <col min="770" max="770" width="20.77734375" customWidth="1"/>
    <col min="771" max="771" width="26.44140625" customWidth="1"/>
    <col min="772" max="772" width="19.77734375" bestFit="1" customWidth="1"/>
    <col min="773" max="773" width="47.21875" customWidth="1"/>
    <col min="774" max="774" width="16.88671875" bestFit="1" customWidth="1"/>
    <col min="775" max="777" width="0" hidden="1" customWidth="1"/>
    <col min="778" max="778" width="15.77734375" customWidth="1"/>
    <col min="779" max="779" width="14.44140625" customWidth="1"/>
    <col min="780" max="780" width="13.44140625" customWidth="1"/>
    <col min="1025" max="1025" width="8.77734375" bestFit="1" customWidth="1"/>
    <col min="1026" max="1026" width="20.77734375" customWidth="1"/>
    <col min="1027" max="1027" width="26.44140625" customWidth="1"/>
    <col min="1028" max="1028" width="19.77734375" bestFit="1" customWidth="1"/>
    <col min="1029" max="1029" width="47.21875" customWidth="1"/>
    <col min="1030" max="1030" width="16.88671875" bestFit="1" customWidth="1"/>
    <col min="1031" max="1033" width="0" hidden="1" customWidth="1"/>
    <col min="1034" max="1034" width="15.77734375" customWidth="1"/>
    <col min="1035" max="1035" width="14.44140625" customWidth="1"/>
    <col min="1036" max="1036" width="13.44140625" customWidth="1"/>
    <col min="1281" max="1281" width="8.77734375" bestFit="1" customWidth="1"/>
    <col min="1282" max="1282" width="20.77734375" customWidth="1"/>
    <col min="1283" max="1283" width="26.44140625" customWidth="1"/>
    <col min="1284" max="1284" width="19.77734375" bestFit="1" customWidth="1"/>
    <col min="1285" max="1285" width="47.21875" customWidth="1"/>
    <col min="1286" max="1286" width="16.88671875" bestFit="1" customWidth="1"/>
    <col min="1287" max="1289" width="0" hidden="1" customWidth="1"/>
    <col min="1290" max="1290" width="15.77734375" customWidth="1"/>
    <col min="1291" max="1291" width="14.44140625" customWidth="1"/>
    <col min="1292" max="1292" width="13.44140625" customWidth="1"/>
    <col min="1537" max="1537" width="8.77734375" bestFit="1" customWidth="1"/>
    <col min="1538" max="1538" width="20.77734375" customWidth="1"/>
    <col min="1539" max="1539" width="26.44140625" customWidth="1"/>
    <col min="1540" max="1540" width="19.77734375" bestFit="1" customWidth="1"/>
    <col min="1541" max="1541" width="47.21875" customWidth="1"/>
    <col min="1542" max="1542" width="16.88671875" bestFit="1" customWidth="1"/>
    <col min="1543" max="1545" width="0" hidden="1" customWidth="1"/>
    <col min="1546" max="1546" width="15.77734375" customWidth="1"/>
    <col min="1547" max="1547" width="14.44140625" customWidth="1"/>
    <col min="1548" max="1548" width="13.44140625" customWidth="1"/>
    <col min="1793" max="1793" width="8.77734375" bestFit="1" customWidth="1"/>
    <col min="1794" max="1794" width="20.77734375" customWidth="1"/>
    <col min="1795" max="1795" width="26.44140625" customWidth="1"/>
    <col min="1796" max="1796" width="19.77734375" bestFit="1" customWidth="1"/>
    <col min="1797" max="1797" width="47.21875" customWidth="1"/>
    <col min="1798" max="1798" width="16.88671875" bestFit="1" customWidth="1"/>
    <col min="1799" max="1801" width="0" hidden="1" customWidth="1"/>
    <col min="1802" max="1802" width="15.77734375" customWidth="1"/>
    <col min="1803" max="1803" width="14.44140625" customWidth="1"/>
    <col min="1804" max="1804" width="13.44140625" customWidth="1"/>
    <col min="2049" max="2049" width="8.77734375" bestFit="1" customWidth="1"/>
    <col min="2050" max="2050" width="20.77734375" customWidth="1"/>
    <col min="2051" max="2051" width="26.44140625" customWidth="1"/>
    <col min="2052" max="2052" width="19.77734375" bestFit="1" customWidth="1"/>
    <col min="2053" max="2053" width="47.21875" customWidth="1"/>
    <col min="2054" max="2054" width="16.88671875" bestFit="1" customWidth="1"/>
    <col min="2055" max="2057" width="0" hidden="1" customWidth="1"/>
    <col min="2058" max="2058" width="15.77734375" customWidth="1"/>
    <col min="2059" max="2059" width="14.44140625" customWidth="1"/>
    <col min="2060" max="2060" width="13.44140625" customWidth="1"/>
    <col min="2305" max="2305" width="8.77734375" bestFit="1" customWidth="1"/>
    <col min="2306" max="2306" width="20.77734375" customWidth="1"/>
    <col min="2307" max="2307" width="26.44140625" customWidth="1"/>
    <col min="2308" max="2308" width="19.77734375" bestFit="1" customWidth="1"/>
    <col min="2309" max="2309" width="47.21875" customWidth="1"/>
    <col min="2310" max="2310" width="16.88671875" bestFit="1" customWidth="1"/>
    <col min="2311" max="2313" width="0" hidden="1" customWidth="1"/>
    <col min="2314" max="2314" width="15.77734375" customWidth="1"/>
    <col min="2315" max="2315" width="14.44140625" customWidth="1"/>
    <col min="2316" max="2316" width="13.44140625" customWidth="1"/>
    <col min="2561" max="2561" width="8.77734375" bestFit="1" customWidth="1"/>
    <col min="2562" max="2562" width="20.77734375" customWidth="1"/>
    <col min="2563" max="2563" width="26.44140625" customWidth="1"/>
    <col min="2564" max="2564" width="19.77734375" bestFit="1" customWidth="1"/>
    <col min="2565" max="2565" width="47.21875" customWidth="1"/>
    <col min="2566" max="2566" width="16.88671875" bestFit="1" customWidth="1"/>
    <col min="2567" max="2569" width="0" hidden="1" customWidth="1"/>
    <col min="2570" max="2570" width="15.77734375" customWidth="1"/>
    <col min="2571" max="2571" width="14.44140625" customWidth="1"/>
    <col min="2572" max="2572" width="13.44140625" customWidth="1"/>
    <col min="2817" max="2817" width="8.77734375" bestFit="1" customWidth="1"/>
    <col min="2818" max="2818" width="20.77734375" customWidth="1"/>
    <col min="2819" max="2819" width="26.44140625" customWidth="1"/>
    <col min="2820" max="2820" width="19.77734375" bestFit="1" customWidth="1"/>
    <col min="2821" max="2821" width="47.21875" customWidth="1"/>
    <col min="2822" max="2822" width="16.88671875" bestFit="1" customWidth="1"/>
    <col min="2823" max="2825" width="0" hidden="1" customWidth="1"/>
    <col min="2826" max="2826" width="15.77734375" customWidth="1"/>
    <col min="2827" max="2827" width="14.44140625" customWidth="1"/>
    <col min="2828" max="2828" width="13.44140625" customWidth="1"/>
    <col min="3073" max="3073" width="8.77734375" bestFit="1" customWidth="1"/>
    <col min="3074" max="3074" width="20.77734375" customWidth="1"/>
    <col min="3075" max="3075" width="26.44140625" customWidth="1"/>
    <col min="3076" max="3076" width="19.77734375" bestFit="1" customWidth="1"/>
    <col min="3077" max="3077" width="47.21875" customWidth="1"/>
    <col min="3078" max="3078" width="16.88671875" bestFit="1" customWidth="1"/>
    <col min="3079" max="3081" width="0" hidden="1" customWidth="1"/>
    <col min="3082" max="3082" width="15.77734375" customWidth="1"/>
    <col min="3083" max="3083" width="14.44140625" customWidth="1"/>
    <col min="3084" max="3084" width="13.44140625" customWidth="1"/>
    <col min="3329" max="3329" width="8.77734375" bestFit="1" customWidth="1"/>
    <col min="3330" max="3330" width="20.77734375" customWidth="1"/>
    <col min="3331" max="3331" width="26.44140625" customWidth="1"/>
    <col min="3332" max="3332" width="19.77734375" bestFit="1" customWidth="1"/>
    <col min="3333" max="3333" width="47.21875" customWidth="1"/>
    <col min="3334" max="3334" width="16.88671875" bestFit="1" customWidth="1"/>
    <col min="3335" max="3337" width="0" hidden="1" customWidth="1"/>
    <col min="3338" max="3338" width="15.77734375" customWidth="1"/>
    <col min="3339" max="3339" width="14.44140625" customWidth="1"/>
    <col min="3340" max="3340" width="13.44140625" customWidth="1"/>
    <col min="3585" max="3585" width="8.77734375" bestFit="1" customWidth="1"/>
    <col min="3586" max="3586" width="20.77734375" customWidth="1"/>
    <col min="3587" max="3587" width="26.44140625" customWidth="1"/>
    <col min="3588" max="3588" width="19.77734375" bestFit="1" customWidth="1"/>
    <col min="3589" max="3589" width="47.21875" customWidth="1"/>
    <col min="3590" max="3590" width="16.88671875" bestFit="1" customWidth="1"/>
    <col min="3591" max="3593" width="0" hidden="1" customWidth="1"/>
    <col min="3594" max="3594" width="15.77734375" customWidth="1"/>
    <col min="3595" max="3595" width="14.44140625" customWidth="1"/>
    <col min="3596" max="3596" width="13.44140625" customWidth="1"/>
    <col min="3841" max="3841" width="8.77734375" bestFit="1" customWidth="1"/>
    <col min="3842" max="3842" width="20.77734375" customWidth="1"/>
    <col min="3843" max="3843" width="26.44140625" customWidth="1"/>
    <col min="3844" max="3844" width="19.77734375" bestFit="1" customWidth="1"/>
    <col min="3845" max="3845" width="47.21875" customWidth="1"/>
    <col min="3846" max="3846" width="16.88671875" bestFit="1" customWidth="1"/>
    <col min="3847" max="3849" width="0" hidden="1" customWidth="1"/>
    <col min="3850" max="3850" width="15.77734375" customWidth="1"/>
    <col min="3851" max="3851" width="14.44140625" customWidth="1"/>
    <col min="3852" max="3852" width="13.44140625" customWidth="1"/>
    <col min="4097" max="4097" width="8.77734375" bestFit="1" customWidth="1"/>
    <col min="4098" max="4098" width="20.77734375" customWidth="1"/>
    <col min="4099" max="4099" width="26.44140625" customWidth="1"/>
    <col min="4100" max="4100" width="19.77734375" bestFit="1" customWidth="1"/>
    <col min="4101" max="4101" width="47.21875" customWidth="1"/>
    <col min="4102" max="4102" width="16.88671875" bestFit="1" customWidth="1"/>
    <col min="4103" max="4105" width="0" hidden="1" customWidth="1"/>
    <col min="4106" max="4106" width="15.77734375" customWidth="1"/>
    <col min="4107" max="4107" width="14.44140625" customWidth="1"/>
    <col min="4108" max="4108" width="13.44140625" customWidth="1"/>
    <col min="4353" max="4353" width="8.77734375" bestFit="1" customWidth="1"/>
    <col min="4354" max="4354" width="20.77734375" customWidth="1"/>
    <col min="4355" max="4355" width="26.44140625" customWidth="1"/>
    <col min="4356" max="4356" width="19.77734375" bestFit="1" customWidth="1"/>
    <col min="4357" max="4357" width="47.21875" customWidth="1"/>
    <col min="4358" max="4358" width="16.88671875" bestFit="1" customWidth="1"/>
    <col min="4359" max="4361" width="0" hidden="1" customWidth="1"/>
    <col min="4362" max="4362" width="15.77734375" customWidth="1"/>
    <col min="4363" max="4363" width="14.44140625" customWidth="1"/>
    <col min="4364" max="4364" width="13.44140625" customWidth="1"/>
    <col min="4609" max="4609" width="8.77734375" bestFit="1" customWidth="1"/>
    <col min="4610" max="4610" width="20.77734375" customWidth="1"/>
    <col min="4611" max="4611" width="26.44140625" customWidth="1"/>
    <col min="4612" max="4612" width="19.77734375" bestFit="1" customWidth="1"/>
    <col min="4613" max="4613" width="47.21875" customWidth="1"/>
    <col min="4614" max="4614" width="16.88671875" bestFit="1" customWidth="1"/>
    <col min="4615" max="4617" width="0" hidden="1" customWidth="1"/>
    <col min="4618" max="4618" width="15.77734375" customWidth="1"/>
    <col min="4619" max="4619" width="14.44140625" customWidth="1"/>
    <col min="4620" max="4620" width="13.44140625" customWidth="1"/>
    <col min="4865" max="4865" width="8.77734375" bestFit="1" customWidth="1"/>
    <col min="4866" max="4866" width="20.77734375" customWidth="1"/>
    <col min="4867" max="4867" width="26.44140625" customWidth="1"/>
    <col min="4868" max="4868" width="19.77734375" bestFit="1" customWidth="1"/>
    <col min="4869" max="4869" width="47.21875" customWidth="1"/>
    <col min="4870" max="4870" width="16.88671875" bestFit="1" customWidth="1"/>
    <col min="4871" max="4873" width="0" hidden="1" customWidth="1"/>
    <col min="4874" max="4874" width="15.77734375" customWidth="1"/>
    <col min="4875" max="4875" width="14.44140625" customWidth="1"/>
    <col min="4876" max="4876" width="13.44140625" customWidth="1"/>
    <col min="5121" max="5121" width="8.77734375" bestFit="1" customWidth="1"/>
    <col min="5122" max="5122" width="20.77734375" customWidth="1"/>
    <col min="5123" max="5123" width="26.44140625" customWidth="1"/>
    <col min="5124" max="5124" width="19.77734375" bestFit="1" customWidth="1"/>
    <col min="5125" max="5125" width="47.21875" customWidth="1"/>
    <col min="5126" max="5126" width="16.88671875" bestFit="1" customWidth="1"/>
    <col min="5127" max="5129" width="0" hidden="1" customWidth="1"/>
    <col min="5130" max="5130" width="15.77734375" customWidth="1"/>
    <col min="5131" max="5131" width="14.44140625" customWidth="1"/>
    <col min="5132" max="5132" width="13.44140625" customWidth="1"/>
    <col min="5377" max="5377" width="8.77734375" bestFit="1" customWidth="1"/>
    <col min="5378" max="5378" width="20.77734375" customWidth="1"/>
    <col min="5379" max="5379" width="26.44140625" customWidth="1"/>
    <col min="5380" max="5380" width="19.77734375" bestFit="1" customWidth="1"/>
    <col min="5381" max="5381" width="47.21875" customWidth="1"/>
    <col min="5382" max="5382" width="16.88671875" bestFit="1" customWidth="1"/>
    <col min="5383" max="5385" width="0" hidden="1" customWidth="1"/>
    <col min="5386" max="5386" width="15.77734375" customWidth="1"/>
    <col min="5387" max="5387" width="14.44140625" customWidth="1"/>
    <col min="5388" max="5388" width="13.44140625" customWidth="1"/>
    <col min="5633" max="5633" width="8.77734375" bestFit="1" customWidth="1"/>
    <col min="5634" max="5634" width="20.77734375" customWidth="1"/>
    <col min="5635" max="5635" width="26.44140625" customWidth="1"/>
    <col min="5636" max="5636" width="19.77734375" bestFit="1" customWidth="1"/>
    <col min="5637" max="5637" width="47.21875" customWidth="1"/>
    <col min="5638" max="5638" width="16.88671875" bestFit="1" customWidth="1"/>
    <col min="5639" max="5641" width="0" hidden="1" customWidth="1"/>
    <col min="5642" max="5642" width="15.77734375" customWidth="1"/>
    <col min="5643" max="5643" width="14.44140625" customWidth="1"/>
    <col min="5644" max="5644" width="13.44140625" customWidth="1"/>
    <col min="5889" max="5889" width="8.77734375" bestFit="1" customWidth="1"/>
    <col min="5890" max="5890" width="20.77734375" customWidth="1"/>
    <col min="5891" max="5891" width="26.44140625" customWidth="1"/>
    <col min="5892" max="5892" width="19.77734375" bestFit="1" customWidth="1"/>
    <col min="5893" max="5893" width="47.21875" customWidth="1"/>
    <col min="5894" max="5894" width="16.88671875" bestFit="1" customWidth="1"/>
    <col min="5895" max="5897" width="0" hidden="1" customWidth="1"/>
    <col min="5898" max="5898" width="15.77734375" customWidth="1"/>
    <col min="5899" max="5899" width="14.44140625" customWidth="1"/>
    <col min="5900" max="5900" width="13.44140625" customWidth="1"/>
    <col min="6145" max="6145" width="8.77734375" bestFit="1" customWidth="1"/>
    <col min="6146" max="6146" width="20.77734375" customWidth="1"/>
    <col min="6147" max="6147" width="26.44140625" customWidth="1"/>
    <col min="6148" max="6148" width="19.77734375" bestFit="1" customWidth="1"/>
    <col min="6149" max="6149" width="47.21875" customWidth="1"/>
    <col min="6150" max="6150" width="16.88671875" bestFit="1" customWidth="1"/>
    <col min="6151" max="6153" width="0" hidden="1" customWidth="1"/>
    <col min="6154" max="6154" width="15.77734375" customWidth="1"/>
    <col min="6155" max="6155" width="14.44140625" customWidth="1"/>
    <col min="6156" max="6156" width="13.44140625" customWidth="1"/>
    <col min="6401" max="6401" width="8.77734375" bestFit="1" customWidth="1"/>
    <col min="6402" max="6402" width="20.77734375" customWidth="1"/>
    <col min="6403" max="6403" width="26.44140625" customWidth="1"/>
    <col min="6404" max="6404" width="19.77734375" bestFit="1" customWidth="1"/>
    <col min="6405" max="6405" width="47.21875" customWidth="1"/>
    <col min="6406" max="6406" width="16.88671875" bestFit="1" customWidth="1"/>
    <col min="6407" max="6409" width="0" hidden="1" customWidth="1"/>
    <col min="6410" max="6410" width="15.77734375" customWidth="1"/>
    <col min="6411" max="6411" width="14.44140625" customWidth="1"/>
    <col min="6412" max="6412" width="13.44140625" customWidth="1"/>
    <col min="6657" max="6657" width="8.77734375" bestFit="1" customWidth="1"/>
    <col min="6658" max="6658" width="20.77734375" customWidth="1"/>
    <col min="6659" max="6659" width="26.44140625" customWidth="1"/>
    <col min="6660" max="6660" width="19.77734375" bestFit="1" customWidth="1"/>
    <col min="6661" max="6661" width="47.21875" customWidth="1"/>
    <col min="6662" max="6662" width="16.88671875" bestFit="1" customWidth="1"/>
    <col min="6663" max="6665" width="0" hidden="1" customWidth="1"/>
    <col min="6666" max="6666" width="15.77734375" customWidth="1"/>
    <col min="6667" max="6667" width="14.44140625" customWidth="1"/>
    <col min="6668" max="6668" width="13.44140625" customWidth="1"/>
    <col min="6913" max="6913" width="8.77734375" bestFit="1" customWidth="1"/>
    <col min="6914" max="6914" width="20.77734375" customWidth="1"/>
    <col min="6915" max="6915" width="26.44140625" customWidth="1"/>
    <col min="6916" max="6916" width="19.77734375" bestFit="1" customWidth="1"/>
    <col min="6917" max="6917" width="47.21875" customWidth="1"/>
    <col min="6918" max="6918" width="16.88671875" bestFit="1" customWidth="1"/>
    <col min="6919" max="6921" width="0" hidden="1" customWidth="1"/>
    <col min="6922" max="6922" width="15.77734375" customWidth="1"/>
    <col min="6923" max="6923" width="14.44140625" customWidth="1"/>
    <col min="6924" max="6924" width="13.44140625" customWidth="1"/>
    <col min="7169" max="7169" width="8.77734375" bestFit="1" customWidth="1"/>
    <col min="7170" max="7170" width="20.77734375" customWidth="1"/>
    <col min="7171" max="7171" width="26.44140625" customWidth="1"/>
    <col min="7172" max="7172" width="19.77734375" bestFit="1" customWidth="1"/>
    <col min="7173" max="7173" width="47.21875" customWidth="1"/>
    <col min="7174" max="7174" width="16.88671875" bestFit="1" customWidth="1"/>
    <col min="7175" max="7177" width="0" hidden="1" customWidth="1"/>
    <col min="7178" max="7178" width="15.77734375" customWidth="1"/>
    <col min="7179" max="7179" width="14.44140625" customWidth="1"/>
    <col min="7180" max="7180" width="13.44140625" customWidth="1"/>
    <col min="7425" max="7425" width="8.77734375" bestFit="1" customWidth="1"/>
    <col min="7426" max="7426" width="20.77734375" customWidth="1"/>
    <col min="7427" max="7427" width="26.44140625" customWidth="1"/>
    <col min="7428" max="7428" width="19.77734375" bestFit="1" customWidth="1"/>
    <col min="7429" max="7429" width="47.21875" customWidth="1"/>
    <col min="7430" max="7430" width="16.88671875" bestFit="1" customWidth="1"/>
    <col min="7431" max="7433" width="0" hidden="1" customWidth="1"/>
    <col min="7434" max="7434" width="15.77734375" customWidth="1"/>
    <col min="7435" max="7435" width="14.44140625" customWidth="1"/>
    <col min="7436" max="7436" width="13.44140625" customWidth="1"/>
    <col min="7681" max="7681" width="8.77734375" bestFit="1" customWidth="1"/>
    <col min="7682" max="7682" width="20.77734375" customWidth="1"/>
    <col min="7683" max="7683" width="26.44140625" customWidth="1"/>
    <col min="7684" max="7684" width="19.77734375" bestFit="1" customWidth="1"/>
    <col min="7685" max="7685" width="47.21875" customWidth="1"/>
    <col min="7686" max="7686" width="16.88671875" bestFit="1" customWidth="1"/>
    <col min="7687" max="7689" width="0" hidden="1" customWidth="1"/>
    <col min="7690" max="7690" width="15.77734375" customWidth="1"/>
    <col min="7691" max="7691" width="14.44140625" customWidth="1"/>
    <col min="7692" max="7692" width="13.44140625" customWidth="1"/>
    <col min="7937" max="7937" width="8.77734375" bestFit="1" customWidth="1"/>
    <col min="7938" max="7938" width="20.77734375" customWidth="1"/>
    <col min="7939" max="7939" width="26.44140625" customWidth="1"/>
    <col min="7940" max="7940" width="19.77734375" bestFit="1" customWidth="1"/>
    <col min="7941" max="7941" width="47.21875" customWidth="1"/>
    <col min="7942" max="7942" width="16.88671875" bestFit="1" customWidth="1"/>
    <col min="7943" max="7945" width="0" hidden="1" customWidth="1"/>
    <col min="7946" max="7946" width="15.77734375" customWidth="1"/>
    <col min="7947" max="7947" width="14.44140625" customWidth="1"/>
    <col min="7948" max="7948" width="13.44140625" customWidth="1"/>
    <col min="8193" max="8193" width="8.77734375" bestFit="1" customWidth="1"/>
    <col min="8194" max="8194" width="20.77734375" customWidth="1"/>
    <col min="8195" max="8195" width="26.44140625" customWidth="1"/>
    <col min="8196" max="8196" width="19.77734375" bestFit="1" customWidth="1"/>
    <col min="8197" max="8197" width="47.21875" customWidth="1"/>
    <col min="8198" max="8198" width="16.88671875" bestFit="1" customWidth="1"/>
    <col min="8199" max="8201" width="0" hidden="1" customWidth="1"/>
    <col min="8202" max="8202" width="15.77734375" customWidth="1"/>
    <col min="8203" max="8203" width="14.44140625" customWidth="1"/>
    <col min="8204" max="8204" width="13.44140625" customWidth="1"/>
    <col min="8449" max="8449" width="8.77734375" bestFit="1" customWidth="1"/>
    <col min="8450" max="8450" width="20.77734375" customWidth="1"/>
    <col min="8451" max="8451" width="26.44140625" customWidth="1"/>
    <col min="8452" max="8452" width="19.77734375" bestFit="1" customWidth="1"/>
    <col min="8453" max="8453" width="47.21875" customWidth="1"/>
    <col min="8454" max="8454" width="16.88671875" bestFit="1" customWidth="1"/>
    <col min="8455" max="8457" width="0" hidden="1" customWidth="1"/>
    <col min="8458" max="8458" width="15.77734375" customWidth="1"/>
    <col min="8459" max="8459" width="14.44140625" customWidth="1"/>
    <col min="8460" max="8460" width="13.44140625" customWidth="1"/>
    <col min="8705" max="8705" width="8.77734375" bestFit="1" customWidth="1"/>
    <col min="8706" max="8706" width="20.77734375" customWidth="1"/>
    <col min="8707" max="8707" width="26.44140625" customWidth="1"/>
    <col min="8708" max="8708" width="19.77734375" bestFit="1" customWidth="1"/>
    <col min="8709" max="8709" width="47.21875" customWidth="1"/>
    <col min="8710" max="8710" width="16.88671875" bestFit="1" customWidth="1"/>
    <col min="8711" max="8713" width="0" hidden="1" customWidth="1"/>
    <col min="8714" max="8714" width="15.77734375" customWidth="1"/>
    <col min="8715" max="8715" width="14.44140625" customWidth="1"/>
    <col min="8716" max="8716" width="13.44140625" customWidth="1"/>
    <col min="8961" max="8961" width="8.77734375" bestFit="1" customWidth="1"/>
    <col min="8962" max="8962" width="20.77734375" customWidth="1"/>
    <col min="8963" max="8963" width="26.44140625" customWidth="1"/>
    <col min="8964" max="8964" width="19.77734375" bestFit="1" customWidth="1"/>
    <col min="8965" max="8965" width="47.21875" customWidth="1"/>
    <col min="8966" max="8966" width="16.88671875" bestFit="1" customWidth="1"/>
    <col min="8967" max="8969" width="0" hidden="1" customWidth="1"/>
    <col min="8970" max="8970" width="15.77734375" customWidth="1"/>
    <col min="8971" max="8971" width="14.44140625" customWidth="1"/>
    <col min="8972" max="8972" width="13.44140625" customWidth="1"/>
    <col min="9217" max="9217" width="8.77734375" bestFit="1" customWidth="1"/>
    <col min="9218" max="9218" width="20.77734375" customWidth="1"/>
    <col min="9219" max="9219" width="26.44140625" customWidth="1"/>
    <col min="9220" max="9220" width="19.77734375" bestFit="1" customWidth="1"/>
    <col min="9221" max="9221" width="47.21875" customWidth="1"/>
    <col min="9222" max="9222" width="16.88671875" bestFit="1" customWidth="1"/>
    <col min="9223" max="9225" width="0" hidden="1" customWidth="1"/>
    <col min="9226" max="9226" width="15.77734375" customWidth="1"/>
    <col min="9227" max="9227" width="14.44140625" customWidth="1"/>
    <col min="9228" max="9228" width="13.44140625" customWidth="1"/>
    <col min="9473" max="9473" width="8.77734375" bestFit="1" customWidth="1"/>
    <col min="9474" max="9474" width="20.77734375" customWidth="1"/>
    <col min="9475" max="9475" width="26.44140625" customWidth="1"/>
    <col min="9476" max="9476" width="19.77734375" bestFit="1" customWidth="1"/>
    <col min="9477" max="9477" width="47.21875" customWidth="1"/>
    <col min="9478" max="9478" width="16.88671875" bestFit="1" customWidth="1"/>
    <col min="9479" max="9481" width="0" hidden="1" customWidth="1"/>
    <col min="9482" max="9482" width="15.77734375" customWidth="1"/>
    <col min="9483" max="9483" width="14.44140625" customWidth="1"/>
    <col min="9484" max="9484" width="13.44140625" customWidth="1"/>
    <col min="9729" max="9729" width="8.77734375" bestFit="1" customWidth="1"/>
    <col min="9730" max="9730" width="20.77734375" customWidth="1"/>
    <col min="9731" max="9731" width="26.44140625" customWidth="1"/>
    <col min="9732" max="9732" width="19.77734375" bestFit="1" customWidth="1"/>
    <col min="9733" max="9733" width="47.21875" customWidth="1"/>
    <col min="9734" max="9734" width="16.88671875" bestFit="1" customWidth="1"/>
    <col min="9735" max="9737" width="0" hidden="1" customWidth="1"/>
    <col min="9738" max="9738" width="15.77734375" customWidth="1"/>
    <col min="9739" max="9739" width="14.44140625" customWidth="1"/>
    <col min="9740" max="9740" width="13.44140625" customWidth="1"/>
    <col min="9985" max="9985" width="8.77734375" bestFit="1" customWidth="1"/>
    <col min="9986" max="9986" width="20.77734375" customWidth="1"/>
    <col min="9987" max="9987" width="26.44140625" customWidth="1"/>
    <col min="9988" max="9988" width="19.77734375" bestFit="1" customWidth="1"/>
    <col min="9989" max="9989" width="47.21875" customWidth="1"/>
    <col min="9990" max="9990" width="16.88671875" bestFit="1" customWidth="1"/>
    <col min="9991" max="9993" width="0" hidden="1" customWidth="1"/>
    <col min="9994" max="9994" width="15.77734375" customWidth="1"/>
    <col min="9995" max="9995" width="14.44140625" customWidth="1"/>
    <col min="9996" max="9996" width="13.44140625" customWidth="1"/>
    <col min="10241" max="10241" width="8.77734375" bestFit="1" customWidth="1"/>
    <col min="10242" max="10242" width="20.77734375" customWidth="1"/>
    <col min="10243" max="10243" width="26.44140625" customWidth="1"/>
    <col min="10244" max="10244" width="19.77734375" bestFit="1" customWidth="1"/>
    <col min="10245" max="10245" width="47.21875" customWidth="1"/>
    <col min="10246" max="10246" width="16.88671875" bestFit="1" customWidth="1"/>
    <col min="10247" max="10249" width="0" hidden="1" customWidth="1"/>
    <col min="10250" max="10250" width="15.77734375" customWidth="1"/>
    <col min="10251" max="10251" width="14.44140625" customWidth="1"/>
    <col min="10252" max="10252" width="13.44140625" customWidth="1"/>
    <col min="10497" max="10497" width="8.77734375" bestFit="1" customWidth="1"/>
    <col min="10498" max="10498" width="20.77734375" customWidth="1"/>
    <col min="10499" max="10499" width="26.44140625" customWidth="1"/>
    <col min="10500" max="10500" width="19.77734375" bestFit="1" customWidth="1"/>
    <col min="10501" max="10501" width="47.21875" customWidth="1"/>
    <col min="10502" max="10502" width="16.88671875" bestFit="1" customWidth="1"/>
    <col min="10503" max="10505" width="0" hidden="1" customWidth="1"/>
    <col min="10506" max="10506" width="15.77734375" customWidth="1"/>
    <col min="10507" max="10507" width="14.44140625" customWidth="1"/>
    <col min="10508" max="10508" width="13.44140625" customWidth="1"/>
    <col min="10753" max="10753" width="8.77734375" bestFit="1" customWidth="1"/>
    <col min="10754" max="10754" width="20.77734375" customWidth="1"/>
    <col min="10755" max="10755" width="26.44140625" customWidth="1"/>
    <col min="10756" max="10756" width="19.77734375" bestFit="1" customWidth="1"/>
    <col min="10757" max="10757" width="47.21875" customWidth="1"/>
    <col min="10758" max="10758" width="16.88671875" bestFit="1" customWidth="1"/>
    <col min="10759" max="10761" width="0" hidden="1" customWidth="1"/>
    <col min="10762" max="10762" width="15.77734375" customWidth="1"/>
    <col min="10763" max="10763" width="14.44140625" customWidth="1"/>
    <col min="10764" max="10764" width="13.44140625" customWidth="1"/>
    <col min="11009" max="11009" width="8.77734375" bestFit="1" customWidth="1"/>
    <col min="11010" max="11010" width="20.77734375" customWidth="1"/>
    <col min="11011" max="11011" width="26.44140625" customWidth="1"/>
    <col min="11012" max="11012" width="19.77734375" bestFit="1" customWidth="1"/>
    <col min="11013" max="11013" width="47.21875" customWidth="1"/>
    <col min="11014" max="11014" width="16.88671875" bestFit="1" customWidth="1"/>
    <col min="11015" max="11017" width="0" hidden="1" customWidth="1"/>
    <col min="11018" max="11018" width="15.77734375" customWidth="1"/>
    <col min="11019" max="11019" width="14.44140625" customWidth="1"/>
    <col min="11020" max="11020" width="13.44140625" customWidth="1"/>
    <col min="11265" max="11265" width="8.77734375" bestFit="1" customWidth="1"/>
    <col min="11266" max="11266" width="20.77734375" customWidth="1"/>
    <col min="11267" max="11267" width="26.44140625" customWidth="1"/>
    <col min="11268" max="11268" width="19.77734375" bestFit="1" customWidth="1"/>
    <col min="11269" max="11269" width="47.21875" customWidth="1"/>
    <col min="11270" max="11270" width="16.88671875" bestFit="1" customWidth="1"/>
    <col min="11271" max="11273" width="0" hidden="1" customWidth="1"/>
    <col min="11274" max="11274" width="15.77734375" customWidth="1"/>
    <col min="11275" max="11275" width="14.44140625" customWidth="1"/>
    <col min="11276" max="11276" width="13.44140625" customWidth="1"/>
    <col min="11521" max="11521" width="8.77734375" bestFit="1" customWidth="1"/>
    <col min="11522" max="11522" width="20.77734375" customWidth="1"/>
    <col min="11523" max="11523" width="26.44140625" customWidth="1"/>
    <col min="11524" max="11524" width="19.77734375" bestFit="1" customWidth="1"/>
    <col min="11525" max="11525" width="47.21875" customWidth="1"/>
    <col min="11526" max="11526" width="16.88671875" bestFit="1" customWidth="1"/>
    <col min="11527" max="11529" width="0" hidden="1" customWidth="1"/>
    <col min="11530" max="11530" width="15.77734375" customWidth="1"/>
    <col min="11531" max="11531" width="14.44140625" customWidth="1"/>
    <col min="11532" max="11532" width="13.44140625" customWidth="1"/>
    <col min="11777" max="11777" width="8.77734375" bestFit="1" customWidth="1"/>
    <col min="11778" max="11778" width="20.77734375" customWidth="1"/>
    <col min="11779" max="11779" width="26.44140625" customWidth="1"/>
    <col min="11780" max="11780" width="19.77734375" bestFit="1" customWidth="1"/>
    <col min="11781" max="11781" width="47.21875" customWidth="1"/>
    <col min="11782" max="11782" width="16.88671875" bestFit="1" customWidth="1"/>
    <col min="11783" max="11785" width="0" hidden="1" customWidth="1"/>
    <col min="11786" max="11786" width="15.77734375" customWidth="1"/>
    <col min="11787" max="11787" width="14.44140625" customWidth="1"/>
    <col min="11788" max="11788" width="13.44140625" customWidth="1"/>
    <col min="12033" max="12033" width="8.77734375" bestFit="1" customWidth="1"/>
    <col min="12034" max="12034" width="20.77734375" customWidth="1"/>
    <col min="12035" max="12035" width="26.44140625" customWidth="1"/>
    <col min="12036" max="12036" width="19.77734375" bestFit="1" customWidth="1"/>
    <col min="12037" max="12037" width="47.21875" customWidth="1"/>
    <col min="12038" max="12038" width="16.88671875" bestFit="1" customWidth="1"/>
    <col min="12039" max="12041" width="0" hidden="1" customWidth="1"/>
    <col min="12042" max="12042" width="15.77734375" customWidth="1"/>
    <col min="12043" max="12043" width="14.44140625" customWidth="1"/>
    <col min="12044" max="12044" width="13.44140625" customWidth="1"/>
    <col min="12289" max="12289" width="8.77734375" bestFit="1" customWidth="1"/>
    <col min="12290" max="12290" width="20.77734375" customWidth="1"/>
    <col min="12291" max="12291" width="26.44140625" customWidth="1"/>
    <col min="12292" max="12292" width="19.77734375" bestFit="1" customWidth="1"/>
    <col min="12293" max="12293" width="47.21875" customWidth="1"/>
    <col min="12294" max="12294" width="16.88671875" bestFit="1" customWidth="1"/>
    <col min="12295" max="12297" width="0" hidden="1" customWidth="1"/>
    <col min="12298" max="12298" width="15.77734375" customWidth="1"/>
    <col min="12299" max="12299" width="14.44140625" customWidth="1"/>
    <col min="12300" max="12300" width="13.44140625" customWidth="1"/>
    <col min="12545" max="12545" width="8.77734375" bestFit="1" customWidth="1"/>
    <col min="12546" max="12546" width="20.77734375" customWidth="1"/>
    <col min="12547" max="12547" width="26.44140625" customWidth="1"/>
    <col min="12548" max="12548" width="19.77734375" bestFit="1" customWidth="1"/>
    <col min="12549" max="12549" width="47.21875" customWidth="1"/>
    <col min="12550" max="12550" width="16.88671875" bestFit="1" customWidth="1"/>
    <col min="12551" max="12553" width="0" hidden="1" customWidth="1"/>
    <col min="12554" max="12554" width="15.77734375" customWidth="1"/>
    <col min="12555" max="12555" width="14.44140625" customWidth="1"/>
    <col min="12556" max="12556" width="13.44140625" customWidth="1"/>
    <col min="12801" max="12801" width="8.77734375" bestFit="1" customWidth="1"/>
    <col min="12802" max="12802" width="20.77734375" customWidth="1"/>
    <col min="12803" max="12803" width="26.44140625" customWidth="1"/>
    <col min="12804" max="12804" width="19.77734375" bestFit="1" customWidth="1"/>
    <col min="12805" max="12805" width="47.21875" customWidth="1"/>
    <col min="12806" max="12806" width="16.88671875" bestFit="1" customWidth="1"/>
    <col min="12807" max="12809" width="0" hidden="1" customWidth="1"/>
    <col min="12810" max="12810" width="15.77734375" customWidth="1"/>
    <col min="12811" max="12811" width="14.44140625" customWidth="1"/>
    <col min="12812" max="12812" width="13.44140625" customWidth="1"/>
    <col min="13057" max="13057" width="8.77734375" bestFit="1" customWidth="1"/>
    <col min="13058" max="13058" width="20.77734375" customWidth="1"/>
    <col min="13059" max="13059" width="26.44140625" customWidth="1"/>
    <col min="13060" max="13060" width="19.77734375" bestFit="1" customWidth="1"/>
    <col min="13061" max="13061" width="47.21875" customWidth="1"/>
    <col min="13062" max="13062" width="16.88671875" bestFit="1" customWidth="1"/>
    <col min="13063" max="13065" width="0" hidden="1" customWidth="1"/>
    <col min="13066" max="13066" width="15.77734375" customWidth="1"/>
    <col min="13067" max="13067" width="14.44140625" customWidth="1"/>
    <col min="13068" max="13068" width="13.44140625" customWidth="1"/>
    <col min="13313" max="13313" width="8.77734375" bestFit="1" customWidth="1"/>
    <col min="13314" max="13314" width="20.77734375" customWidth="1"/>
    <col min="13315" max="13315" width="26.44140625" customWidth="1"/>
    <col min="13316" max="13316" width="19.77734375" bestFit="1" customWidth="1"/>
    <col min="13317" max="13317" width="47.21875" customWidth="1"/>
    <col min="13318" max="13318" width="16.88671875" bestFit="1" customWidth="1"/>
    <col min="13319" max="13321" width="0" hidden="1" customWidth="1"/>
    <col min="13322" max="13322" width="15.77734375" customWidth="1"/>
    <col min="13323" max="13323" width="14.44140625" customWidth="1"/>
    <col min="13324" max="13324" width="13.44140625" customWidth="1"/>
    <col min="13569" max="13569" width="8.77734375" bestFit="1" customWidth="1"/>
    <col min="13570" max="13570" width="20.77734375" customWidth="1"/>
    <col min="13571" max="13571" width="26.44140625" customWidth="1"/>
    <col min="13572" max="13572" width="19.77734375" bestFit="1" customWidth="1"/>
    <col min="13573" max="13573" width="47.21875" customWidth="1"/>
    <col min="13574" max="13574" width="16.88671875" bestFit="1" customWidth="1"/>
    <col min="13575" max="13577" width="0" hidden="1" customWidth="1"/>
    <col min="13578" max="13578" width="15.77734375" customWidth="1"/>
    <col min="13579" max="13579" width="14.44140625" customWidth="1"/>
    <col min="13580" max="13580" width="13.44140625" customWidth="1"/>
    <col min="13825" max="13825" width="8.77734375" bestFit="1" customWidth="1"/>
    <col min="13826" max="13826" width="20.77734375" customWidth="1"/>
    <col min="13827" max="13827" width="26.44140625" customWidth="1"/>
    <col min="13828" max="13828" width="19.77734375" bestFit="1" customWidth="1"/>
    <col min="13829" max="13829" width="47.21875" customWidth="1"/>
    <col min="13830" max="13830" width="16.88671875" bestFit="1" customWidth="1"/>
    <col min="13831" max="13833" width="0" hidden="1" customWidth="1"/>
    <col min="13834" max="13834" width="15.77734375" customWidth="1"/>
    <col min="13835" max="13835" width="14.44140625" customWidth="1"/>
    <col min="13836" max="13836" width="13.44140625" customWidth="1"/>
    <col min="14081" max="14081" width="8.77734375" bestFit="1" customWidth="1"/>
    <col min="14082" max="14082" width="20.77734375" customWidth="1"/>
    <col min="14083" max="14083" width="26.44140625" customWidth="1"/>
    <col min="14084" max="14084" width="19.77734375" bestFit="1" customWidth="1"/>
    <col min="14085" max="14085" width="47.21875" customWidth="1"/>
    <col min="14086" max="14086" width="16.88671875" bestFit="1" customWidth="1"/>
    <col min="14087" max="14089" width="0" hidden="1" customWidth="1"/>
    <col min="14090" max="14090" width="15.77734375" customWidth="1"/>
    <col min="14091" max="14091" width="14.44140625" customWidth="1"/>
    <col min="14092" max="14092" width="13.44140625" customWidth="1"/>
    <col min="14337" max="14337" width="8.77734375" bestFit="1" customWidth="1"/>
    <col min="14338" max="14338" width="20.77734375" customWidth="1"/>
    <col min="14339" max="14339" width="26.44140625" customWidth="1"/>
    <col min="14340" max="14340" width="19.77734375" bestFit="1" customWidth="1"/>
    <col min="14341" max="14341" width="47.21875" customWidth="1"/>
    <col min="14342" max="14342" width="16.88671875" bestFit="1" customWidth="1"/>
    <col min="14343" max="14345" width="0" hidden="1" customWidth="1"/>
    <col min="14346" max="14346" width="15.77734375" customWidth="1"/>
    <col min="14347" max="14347" width="14.44140625" customWidth="1"/>
    <col min="14348" max="14348" width="13.44140625" customWidth="1"/>
    <col min="14593" max="14593" width="8.77734375" bestFit="1" customWidth="1"/>
    <col min="14594" max="14594" width="20.77734375" customWidth="1"/>
    <col min="14595" max="14595" width="26.44140625" customWidth="1"/>
    <col min="14596" max="14596" width="19.77734375" bestFit="1" customWidth="1"/>
    <col min="14597" max="14597" width="47.21875" customWidth="1"/>
    <col min="14598" max="14598" width="16.88671875" bestFit="1" customWidth="1"/>
    <col min="14599" max="14601" width="0" hidden="1" customWidth="1"/>
    <col min="14602" max="14602" width="15.77734375" customWidth="1"/>
    <col min="14603" max="14603" width="14.44140625" customWidth="1"/>
    <col min="14604" max="14604" width="13.44140625" customWidth="1"/>
    <col min="14849" max="14849" width="8.77734375" bestFit="1" customWidth="1"/>
    <col min="14850" max="14850" width="20.77734375" customWidth="1"/>
    <col min="14851" max="14851" width="26.44140625" customWidth="1"/>
    <col min="14852" max="14852" width="19.77734375" bestFit="1" customWidth="1"/>
    <col min="14853" max="14853" width="47.21875" customWidth="1"/>
    <col min="14854" max="14854" width="16.88671875" bestFit="1" customWidth="1"/>
    <col min="14855" max="14857" width="0" hidden="1" customWidth="1"/>
    <col min="14858" max="14858" width="15.77734375" customWidth="1"/>
    <col min="14859" max="14859" width="14.44140625" customWidth="1"/>
    <col min="14860" max="14860" width="13.44140625" customWidth="1"/>
    <col min="15105" max="15105" width="8.77734375" bestFit="1" customWidth="1"/>
    <col min="15106" max="15106" width="20.77734375" customWidth="1"/>
    <col min="15107" max="15107" width="26.44140625" customWidth="1"/>
    <col min="15108" max="15108" width="19.77734375" bestFit="1" customWidth="1"/>
    <col min="15109" max="15109" width="47.21875" customWidth="1"/>
    <col min="15110" max="15110" width="16.88671875" bestFit="1" customWidth="1"/>
    <col min="15111" max="15113" width="0" hidden="1" customWidth="1"/>
    <col min="15114" max="15114" width="15.77734375" customWidth="1"/>
    <col min="15115" max="15115" width="14.44140625" customWidth="1"/>
    <col min="15116" max="15116" width="13.44140625" customWidth="1"/>
    <col min="15361" max="15361" width="8.77734375" bestFit="1" customWidth="1"/>
    <col min="15362" max="15362" width="20.77734375" customWidth="1"/>
    <col min="15363" max="15363" width="26.44140625" customWidth="1"/>
    <col min="15364" max="15364" width="19.77734375" bestFit="1" customWidth="1"/>
    <col min="15365" max="15365" width="47.21875" customWidth="1"/>
    <col min="15366" max="15366" width="16.88671875" bestFit="1" customWidth="1"/>
    <col min="15367" max="15369" width="0" hidden="1" customWidth="1"/>
    <col min="15370" max="15370" width="15.77734375" customWidth="1"/>
    <col min="15371" max="15371" width="14.44140625" customWidth="1"/>
    <col min="15372" max="15372" width="13.44140625" customWidth="1"/>
    <col min="15617" max="15617" width="8.77734375" bestFit="1" customWidth="1"/>
    <col min="15618" max="15618" width="20.77734375" customWidth="1"/>
    <col min="15619" max="15619" width="26.44140625" customWidth="1"/>
    <col min="15620" max="15620" width="19.77734375" bestFit="1" customWidth="1"/>
    <col min="15621" max="15621" width="47.21875" customWidth="1"/>
    <col min="15622" max="15622" width="16.88671875" bestFit="1" customWidth="1"/>
    <col min="15623" max="15625" width="0" hidden="1" customWidth="1"/>
    <col min="15626" max="15626" width="15.77734375" customWidth="1"/>
    <col min="15627" max="15627" width="14.44140625" customWidth="1"/>
    <col min="15628" max="15628" width="13.44140625" customWidth="1"/>
    <col min="15873" max="15873" width="8.77734375" bestFit="1" customWidth="1"/>
    <col min="15874" max="15874" width="20.77734375" customWidth="1"/>
    <col min="15875" max="15875" width="26.44140625" customWidth="1"/>
    <col min="15876" max="15876" width="19.77734375" bestFit="1" customWidth="1"/>
    <col min="15877" max="15877" width="47.21875" customWidth="1"/>
    <col min="15878" max="15878" width="16.88671875" bestFit="1" customWidth="1"/>
    <col min="15879" max="15881" width="0" hidden="1" customWidth="1"/>
    <col min="15882" max="15882" width="15.77734375" customWidth="1"/>
    <col min="15883" max="15883" width="14.44140625" customWidth="1"/>
    <col min="15884" max="15884" width="13.44140625" customWidth="1"/>
    <col min="16129" max="16129" width="8.77734375" bestFit="1" customWidth="1"/>
    <col min="16130" max="16130" width="20.77734375" customWidth="1"/>
    <col min="16131" max="16131" width="26.44140625" customWidth="1"/>
    <col min="16132" max="16132" width="19.77734375" bestFit="1" customWidth="1"/>
    <col min="16133" max="16133" width="47.21875" customWidth="1"/>
    <col min="16134" max="16134" width="16.88671875" bestFit="1" customWidth="1"/>
    <col min="16135" max="16137" width="0" hidden="1" customWidth="1"/>
    <col min="16138" max="16138" width="15.77734375" customWidth="1"/>
    <col min="16139" max="16139" width="14.44140625" customWidth="1"/>
    <col min="16140" max="16140" width="13.44140625" customWidth="1"/>
  </cols>
  <sheetData>
    <row r="1" spans="1:12" x14ac:dyDescent="0.3">
      <c r="A1" s="17" t="s">
        <v>58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3">
      <c r="A2" s="17" t="s">
        <v>59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3">
      <c r="A3" s="18"/>
      <c r="B3" s="18"/>
      <c r="C3" s="18"/>
      <c r="D3" s="18"/>
      <c r="E3" s="18"/>
      <c r="F3" s="18"/>
      <c r="G3" s="18"/>
      <c r="H3" s="18"/>
      <c r="I3" s="18"/>
      <c r="J3" s="62"/>
      <c r="K3" s="62"/>
      <c r="L3" s="62"/>
    </row>
    <row r="4" spans="1:12" x14ac:dyDescent="0.3">
      <c r="A4" s="63" t="s">
        <v>60</v>
      </c>
      <c r="B4" s="63" t="s">
        <v>61</v>
      </c>
      <c r="C4" s="63" t="s">
        <v>62</v>
      </c>
      <c r="D4" s="63" t="s">
        <v>63</v>
      </c>
      <c r="E4" s="63" t="s">
        <v>64</v>
      </c>
      <c r="F4" s="65" t="s">
        <v>65</v>
      </c>
      <c r="G4" s="67" t="s">
        <v>66</v>
      </c>
      <c r="H4" s="68"/>
      <c r="I4" s="69"/>
      <c r="J4" s="67" t="s">
        <v>66</v>
      </c>
      <c r="K4" s="68"/>
      <c r="L4" s="69"/>
    </row>
    <row r="5" spans="1:12" ht="26.4" x14ac:dyDescent="0.3">
      <c r="A5" s="64"/>
      <c r="B5" s="64"/>
      <c r="C5" s="64"/>
      <c r="D5" s="64"/>
      <c r="E5" s="64"/>
      <c r="F5" s="66"/>
      <c r="G5" s="19" t="s">
        <v>67</v>
      </c>
      <c r="H5" s="19" t="s">
        <v>68</v>
      </c>
      <c r="I5" s="19" t="s">
        <v>69</v>
      </c>
      <c r="J5" s="19" t="s">
        <v>37</v>
      </c>
      <c r="K5" s="19" t="s">
        <v>38</v>
      </c>
      <c r="L5" s="19" t="s">
        <v>22</v>
      </c>
    </row>
    <row r="6" spans="1:12" ht="39.6" x14ac:dyDescent="0.3">
      <c r="A6" s="20">
        <v>1</v>
      </c>
      <c r="B6" s="21" t="s">
        <v>92</v>
      </c>
      <c r="C6" s="22" t="s">
        <v>93</v>
      </c>
      <c r="D6" s="23" t="s">
        <v>94</v>
      </c>
      <c r="E6" s="22" t="s">
        <v>48</v>
      </c>
      <c r="F6" s="24">
        <v>75000000</v>
      </c>
      <c r="G6" s="25">
        <v>301394400</v>
      </c>
      <c r="H6" s="25">
        <f>G6</f>
        <v>301394400</v>
      </c>
      <c r="I6" s="25">
        <f>G6-H6</f>
        <v>0</v>
      </c>
      <c r="J6" s="25">
        <v>26875000</v>
      </c>
      <c r="K6" s="25">
        <v>4375000</v>
      </c>
      <c r="L6" s="25">
        <f>SUM(J6:K6)</f>
        <v>31250000</v>
      </c>
    </row>
    <row r="7" spans="1:12" x14ac:dyDescent="0.3">
      <c r="A7" s="61" t="s">
        <v>22</v>
      </c>
      <c r="B7" s="61"/>
      <c r="C7" s="61"/>
      <c r="D7" s="61"/>
      <c r="E7" s="61"/>
      <c r="F7" s="26"/>
      <c r="G7" s="26">
        <f t="shared" ref="G7:L7" si="0">SUM(G6)</f>
        <v>301394400</v>
      </c>
      <c r="H7" s="26">
        <f t="shared" si="0"/>
        <v>301394400</v>
      </c>
      <c r="I7" s="26">
        <f t="shared" si="0"/>
        <v>0</v>
      </c>
      <c r="J7" s="26">
        <f t="shared" si="0"/>
        <v>26875000</v>
      </c>
      <c r="K7" s="26">
        <f t="shared" si="0"/>
        <v>4375000</v>
      </c>
      <c r="L7" s="26">
        <f t="shared" si="0"/>
        <v>31250000</v>
      </c>
    </row>
    <row r="8" spans="1:12" x14ac:dyDescent="0.3">
      <c r="A8" s="18"/>
      <c r="B8" s="18"/>
      <c r="C8" s="18"/>
      <c r="D8" s="18"/>
      <c r="E8" s="18"/>
      <c r="F8" s="18"/>
      <c r="G8" s="27"/>
      <c r="H8" s="27"/>
      <c r="I8" s="27"/>
      <c r="J8" s="18"/>
      <c r="K8" s="18"/>
      <c r="L8" s="18"/>
    </row>
    <row r="9" spans="1:12" x14ac:dyDescent="0.3">
      <c r="A9" s="28"/>
      <c r="B9" s="28"/>
      <c r="C9" s="28"/>
      <c r="D9" s="28"/>
      <c r="E9" s="28"/>
      <c r="F9" s="28"/>
      <c r="G9" s="18"/>
      <c r="H9" s="18"/>
      <c r="I9" s="18"/>
      <c r="J9" s="18"/>
      <c r="K9" s="28"/>
      <c r="L9" s="28"/>
    </row>
    <row r="10" spans="1:12" x14ac:dyDescent="0.3">
      <c r="A10" s="28"/>
      <c r="B10" s="28"/>
      <c r="C10" s="28"/>
      <c r="D10" s="28"/>
      <c r="E10" s="28"/>
      <c r="F10" s="18" t="s">
        <v>70</v>
      </c>
      <c r="G10" s="18"/>
      <c r="H10" s="28"/>
      <c r="I10" s="28"/>
      <c r="J10" s="18"/>
      <c r="K10" s="28"/>
      <c r="L10" s="28"/>
    </row>
    <row r="11" spans="1:12" x14ac:dyDescent="0.3">
      <c r="A11" s="18"/>
      <c r="B11" s="18"/>
      <c r="C11" s="18"/>
      <c r="D11" s="18"/>
      <c r="E11" s="18"/>
      <c r="F11" s="18" t="s">
        <v>71</v>
      </c>
      <c r="G11" s="18"/>
      <c r="H11" s="28"/>
      <c r="I11" s="28"/>
      <c r="J11" s="18"/>
      <c r="K11" s="18"/>
      <c r="L11" s="18"/>
    </row>
    <row r="12" spans="1:12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3">
      <c r="A18" s="18"/>
      <c r="B18" s="18"/>
      <c r="C18" s="18"/>
      <c r="D18" s="18"/>
      <c r="E18" s="18"/>
      <c r="F18" s="18" t="s">
        <v>72</v>
      </c>
      <c r="G18" s="18"/>
      <c r="H18" s="18"/>
      <c r="I18" s="18"/>
      <c r="J18" s="18"/>
      <c r="K18" s="18"/>
      <c r="L18" s="18"/>
    </row>
    <row r="19" spans="1:12" x14ac:dyDescent="0.3">
      <c r="A19" s="18"/>
      <c r="B19" s="18"/>
      <c r="C19" s="18"/>
      <c r="D19" s="18"/>
      <c r="E19" s="18"/>
      <c r="F19" s="18" t="s">
        <v>73</v>
      </c>
      <c r="G19" s="18"/>
      <c r="H19" s="18"/>
      <c r="I19" s="18"/>
      <c r="J19" s="18"/>
      <c r="K19" s="18"/>
      <c r="L19" s="18"/>
    </row>
  </sheetData>
  <mergeCells count="10">
    <mergeCell ref="A7:E7"/>
    <mergeCell ref="J3:L3"/>
    <mergeCell ref="A4:A5"/>
    <mergeCell ref="B4:B5"/>
    <mergeCell ref="C4:C5"/>
    <mergeCell ref="D4:D5"/>
    <mergeCell ref="E4:E5"/>
    <mergeCell ref="F4:F5"/>
    <mergeCell ref="G4:I4"/>
    <mergeCell ref="J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4B90-6466-4D60-A102-B5283DE17F0A}">
  <dimension ref="A1:I29"/>
  <sheetViews>
    <sheetView workbookViewId="0">
      <selection activeCell="G16" sqref="G16"/>
    </sheetView>
  </sheetViews>
  <sheetFormatPr defaultColWidth="9" defaultRowHeight="13.8" x14ac:dyDescent="0.3"/>
  <cols>
    <col min="1" max="1" width="6.21875" style="29" customWidth="1"/>
    <col min="2" max="2" width="16.77734375" style="29" bestFit="1" customWidth="1"/>
    <col min="3" max="3" width="51.44140625" style="29" bestFit="1" customWidth="1"/>
    <col min="4" max="4" width="13.109375" style="30" customWidth="1"/>
    <col min="5" max="5" width="9" style="29"/>
    <col min="6" max="6" width="11.21875" style="31" bestFit="1" customWidth="1"/>
    <col min="7" max="9" width="14.21875" style="32" customWidth="1"/>
    <col min="10" max="256" width="9" style="29"/>
    <col min="257" max="257" width="6.21875" style="29" customWidth="1"/>
    <col min="258" max="258" width="16.77734375" style="29" bestFit="1" customWidth="1"/>
    <col min="259" max="259" width="51.44140625" style="29" bestFit="1" customWidth="1"/>
    <col min="260" max="260" width="12.21875" style="29" bestFit="1" customWidth="1"/>
    <col min="261" max="261" width="9" style="29"/>
    <col min="262" max="262" width="11.21875" style="29" bestFit="1" customWidth="1"/>
    <col min="263" max="265" width="14.21875" style="29" customWidth="1"/>
    <col min="266" max="512" width="9" style="29"/>
    <col min="513" max="513" width="6.21875" style="29" customWidth="1"/>
    <col min="514" max="514" width="16.77734375" style="29" bestFit="1" customWidth="1"/>
    <col min="515" max="515" width="51.44140625" style="29" bestFit="1" customWidth="1"/>
    <col min="516" max="516" width="12.21875" style="29" bestFit="1" customWidth="1"/>
    <col min="517" max="517" width="9" style="29"/>
    <col min="518" max="518" width="11.21875" style="29" bestFit="1" customWidth="1"/>
    <col min="519" max="521" width="14.21875" style="29" customWidth="1"/>
    <col min="522" max="768" width="9" style="29"/>
    <col min="769" max="769" width="6.21875" style="29" customWidth="1"/>
    <col min="770" max="770" width="16.77734375" style="29" bestFit="1" customWidth="1"/>
    <col min="771" max="771" width="51.44140625" style="29" bestFit="1" customWidth="1"/>
    <col min="772" max="772" width="12.21875" style="29" bestFit="1" customWidth="1"/>
    <col min="773" max="773" width="9" style="29"/>
    <col min="774" max="774" width="11.21875" style="29" bestFit="1" customWidth="1"/>
    <col min="775" max="777" width="14.21875" style="29" customWidth="1"/>
    <col min="778" max="1024" width="9" style="29"/>
    <col min="1025" max="1025" width="6.21875" style="29" customWidth="1"/>
    <col min="1026" max="1026" width="16.77734375" style="29" bestFit="1" customWidth="1"/>
    <col min="1027" max="1027" width="51.44140625" style="29" bestFit="1" customWidth="1"/>
    <col min="1028" max="1028" width="12.21875" style="29" bestFit="1" customWidth="1"/>
    <col min="1029" max="1029" width="9" style="29"/>
    <col min="1030" max="1030" width="11.21875" style="29" bestFit="1" customWidth="1"/>
    <col min="1031" max="1033" width="14.21875" style="29" customWidth="1"/>
    <col min="1034" max="1280" width="9" style="29"/>
    <col min="1281" max="1281" width="6.21875" style="29" customWidth="1"/>
    <col min="1282" max="1282" width="16.77734375" style="29" bestFit="1" customWidth="1"/>
    <col min="1283" max="1283" width="51.44140625" style="29" bestFit="1" customWidth="1"/>
    <col min="1284" max="1284" width="12.21875" style="29" bestFit="1" customWidth="1"/>
    <col min="1285" max="1285" width="9" style="29"/>
    <col min="1286" max="1286" width="11.21875" style="29" bestFit="1" customWidth="1"/>
    <col min="1287" max="1289" width="14.21875" style="29" customWidth="1"/>
    <col min="1290" max="1536" width="9" style="29"/>
    <col min="1537" max="1537" width="6.21875" style="29" customWidth="1"/>
    <col min="1538" max="1538" width="16.77734375" style="29" bestFit="1" customWidth="1"/>
    <col min="1539" max="1539" width="51.44140625" style="29" bestFit="1" customWidth="1"/>
    <col min="1540" max="1540" width="12.21875" style="29" bestFit="1" customWidth="1"/>
    <col min="1541" max="1541" width="9" style="29"/>
    <col min="1542" max="1542" width="11.21875" style="29" bestFit="1" customWidth="1"/>
    <col min="1543" max="1545" width="14.21875" style="29" customWidth="1"/>
    <col min="1546" max="1792" width="9" style="29"/>
    <col min="1793" max="1793" width="6.21875" style="29" customWidth="1"/>
    <col min="1794" max="1794" width="16.77734375" style="29" bestFit="1" customWidth="1"/>
    <col min="1795" max="1795" width="51.44140625" style="29" bestFit="1" customWidth="1"/>
    <col min="1796" max="1796" width="12.21875" style="29" bestFit="1" customWidth="1"/>
    <col min="1797" max="1797" width="9" style="29"/>
    <col min="1798" max="1798" width="11.21875" style="29" bestFit="1" customWidth="1"/>
    <col min="1799" max="1801" width="14.21875" style="29" customWidth="1"/>
    <col min="1802" max="2048" width="9" style="29"/>
    <col min="2049" max="2049" width="6.21875" style="29" customWidth="1"/>
    <col min="2050" max="2050" width="16.77734375" style="29" bestFit="1" customWidth="1"/>
    <col min="2051" max="2051" width="51.44140625" style="29" bestFit="1" customWidth="1"/>
    <col min="2052" max="2052" width="12.21875" style="29" bestFit="1" customWidth="1"/>
    <col min="2053" max="2053" width="9" style="29"/>
    <col min="2054" max="2054" width="11.21875" style="29" bestFit="1" customWidth="1"/>
    <col min="2055" max="2057" width="14.21875" style="29" customWidth="1"/>
    <col min="2058" max="2304" width="9" style="29"/>
    <col min="2305" max="2305" width="6.21875" style="29" customWidth="1"/>
    <col min="2306" max="2306" width="16.77734375" style="29" bestFit="1" customWidth="1"/>
    <col min="2307" max="2307" width="51.44140625" style="29" bestFit="1" customWidth="1"/>
    <col min="2308" max="2308" width="12.21875" style="29" bestFit="1" customWidth="1"/>
    <col min="2309" max="2309" width="9" style="29"/>
    <col min="2310" max="2310" width="11.21875" style="29" bestFit="1" customWidth="1"/>
    <col min="2311" max="2313" width="14.21875" style="29" customWidth="1"/>
    <col min="2314" max="2560" width="9" style="29"/>
    <col min="2561" max="2561" width="6.21875" style="29" customWidth="1"/>
    <col min="2562" max="2562" width="16.77734375" style="29" bestFit="1" customWidth="1"/>
    <col min="2563" max="2563" width="51.44140625" style="29" bestFit="1" customWidth="1"/>
    <col min="2564" max="2564" width="12.21875" style="29" bestFit="1" customWidth="1"/>
    <col min="2565" max="2565" width="9" style="29"/>
    <col min="2566" max="2566" width="11.21875" style="29" bestFit="1" customWidth="1"/>
    <col min="2567" max="2569" width="14.21875" style="29" customWidth="1"/>
    <col min="2570" max="2816" width="9" style="29"/>
    <col min="2817" max="2817" width="6.21875" style="29" customWidth="1"/>
    <col min="2818" max="2818" width="16.77734375" style="29" bestFit="1" customWidth="1"/>
    <col min="2819" max="2819" width="51.44140625" style="29" bestFit="1" customWidth="1"/>
    <col min="2820" max="2820" width="12.21875" style="29" bestFit="1" customWidth="1"/>
    <col min="2821" max="2821" width="9" style="29"/>
    <col min="2822" max="2822" width="11.21875" style="29" bestFit="1" customWidth="1"/>
    <col min="2823" max="2825" width="14.21875" style="29" customWidth="1"/>
    <col min="2826" max="3072" width="9" style="29"/>
    <col min="3073" max="3073" width="6.21875" style="29" customWidth="1"/>
    <col min="3074" max="3074" width="16.77734375" style="29" bestFit="1" customWidth="1"/>
    <col min="3075" max="3075" width="51.44140625" style="29" bestFit="1" customWidth="1"/>
    <col min="3076" max="3076" width="12.21875" style="29" bestFit="1" customWidth="1"/>
    <col min="3077" max="3077" width="9" style="29"/>
    <col min="3078" max="3078" width="11.21875" style="29" bestFit="1" customWidth="1"/>
    <col min="3079" max="3081" width="14.21875" style="29" customWidth="1"/>
    <col min="3082" max="3328" width="9" style="29"/>
    <col min="3329" max="3329" width="6.21875" style="29" customWidth="1"/>
    <col min="3330" max="3330" width="16.77734375" style="29" bestFit="1" customWidth="1"/>
    <col min="3331" max="3331" width="51.44140625" style="29" bestFit="1" customWidth="1"/>
    <col min="3332" max="3332" width="12.21875" style="29" bestFit="1" customWidth="1"/>
    <col min="3333" max="3333" width="9" style="29"/>
    <col min="3334" max="3334" width="11.21875" style="29" bestFit="1" customWidth="1"/>
    <col min="3335" max="3337" width="14.21875" style="29" customWidth="1"/>
    <col min="3338" max="3584" width="9" style="29"/>
    <col min="3585" max="3585" width="6.21875" style="29" customWidth="1"/>
    <col min="3586" max="3586" width="16.77734375" style="29" bestFit="1" customWidth="1"/>
    <col min="3587" max="3587" width="51.44140625" style="29" bestFit="1" customWidth="1"/>
    <col min="3588" max="3588" width="12.21875" style="29" bestFit="1" customWidth="1"/>
    <col min="3589" max="3589" width="9" style="29"/>
    <col min="3590" max="3590" width="11.21875" style="29" bestFit="1" customWidth="1"/>
    <col min="3591" max="3593" width="14.21875" style="29" customWidth="1"/>
    <col min="3594" max="3840" width="9" style="29"/>
    <col min="3841" max="3841" width="6.21875" style="29" customWidth="1"/>
    <col min="3842" max="3842" width="16.77734375" style="29" bestFit="1" customWidth="1"/>
    <col min="3843" max="3843" width="51.44140625" style="29" bestFit="1" customWidth="1"/>
    <col min="3844" max="3844" width="12.21875" style="29" bestFit="1" customWidth="1"/>
    <col min="3845" max="3845" width="9" style="29"/>
    <col min="3846" max="3846" width="11.21875" style="29" bestFit="1" customWidth="1"/>
    <col min="3847" max="3849" width="14.21875" style="29" customWidth="1"/>
    <col min="3850" max="4096" width="9" style="29"/>
    <col min="4097" max="4097" width="6.21875" style="29" customWidth="1"/>
    <col min="4098" max="4098" width="16.77734375" style="29" bestFit="1" customWidth="1"/>
    <col min="4099" max="4099" width="51.44140625" style="29" bestFit="1" customWidth="1"/>
    <col min="4100" max="4100" width="12.21875" style="29" bestFit="1" customWidth="1"/>
    <col min="4101" max="4101" width="9" style="29"/>
    <col min="4102" max="4102" width="11.21875" style="29" bestFit="1" customWidth="1"/>
    <col min="4103" max="4105" width="14.21875" style="29" customWidth="1"/>
    <col min="4106" max="4352" width="9" style="29"/>
    <col min="4353" max="4353" width="6.21875" style="29" customWidth="1"/>
    <col min="4354" max="4354" width="16.77734375" style="29" bestFit="1" customWidth="1"/>
    <col min="4355" max="4355" width="51.44140625" style="29" bestFit="1" customWidth="1"/>
    <col min="4356" max="4356" width="12.21875" style="29" bestFit="1" customWidth="1"/>
    <col min="4357" max="4357" width="9" style="29"/>
    <col min="4358" max="4358" width="11.21875" style="29" bestFit="1" customWidth="1"/>
    <col min="4359" max="4361" width="14.21875" style="29" customWidth="1"/>
    <col min="4362" max="4608" width="9" style="29"/>
    <col min="4609" max="4609" width="6.21875" style="29" customWidth="1"/>
    <col min="4610" max="4610" width="16.77734375" style="29" bestFit="1" customWidth="1"/>
    <col min="4611" max="4611" width="51.44140625" style="29" bestFit="1" customWidth="1"/>
    <col min="4612" max="4612" width="12.21875" style="29" bestFit="1" customWidth="1"/>
    <col min="4613" max="4613" width="9" style="29"/>
    <col min="4614" max="4614" width="11.21875" style="29" bestFit="1" customWidth="1"/>
    <col min="4615" max="4617" width="14.21875" style="29" customWidth="1"/>
    <col min="4618" max="4864" width="9" style="29"/>
    <col min="4865" max="4865" width="6.21875" style="29" customWidth="1"/>
    <col min="4866" max="4866" width="16.77734375" style="29" bestFit="1" customWidth="1"/>
    <col min="4867" max="4867" width="51.44140625" style="29" bestFit="1" customWidth="1"/>
    <col min="4868" max="4868" width="12.21875" style="29" bestFit="1" customWidth="1"/>
    <col min="4869" max="4869" width="9" style="29"/>
    <col min="4870" max="4870" width="11.21875" style="29" bestFit="1" customWidth="1"/>
    <col min="4871" max="4873" width="14.21875" style="29" customWidth="1"/>
    <col min="4874" max="5120" width="9" style="29"/>
    <col min="5121" max="5121" width="6.21875" style="29" customWidth="1"/>
    <col min="5122" max="5122" width="16.77734375" style="29" bestFit="1" customWidth="1"/>
    <col min="5123" max="5123" width="51.44140625" style="29" bestFit="1" customWidth="1"/>
    <col min="5124" max="5124" width="12.21875" style="29" bestFit="1" customWidth="1"/>
    <col min="5125" max="5125" width="9" style="29"/>
    <col min="5126" max="5126" width="11.21875" style="29" bestFit="1" customWidth="1"/>
    <col min="5127" max="5129" width="14.21875" style="29" customWidth="1"/>
    <col min="5130" max="5376" width="9" style="29"/>
    <col min="5377" max="5377" width="6.21875" style="29" customWidth="1"/>
    <col min="5378" max="5378" width="16.77734375" style="29" bestFit="1" customWidth="1"/>
    <col min="5379" max="5379" width="51.44140625" style="29" bestFit="1" customWidth="1"/>
    <col min="5380" max="5380" width="12.21875" style="29" bestFit="1" customWidth="1"/>
    <col min="5381" max="5381" width="9" style="29"/>
    <col min="5382" max="5382" width="11.21875" style="29" bestFit="1" customWidth="1"/>
    <col min="5383" max="5385" width="14.21875" style="29" customWidth="1"/>
    <col min="5386" max="5632" width="9" style="29"/>
    <col min="5633" max="5633" width="6.21875" style="29" customWidth="1"/>
    <col min="5634" max="5634" width="16.77734375" style="29" bestFit="1" customWidth="1"/>
    <col min="5635" max="5635" width="51.44140625" style="29" bestFit="1" customWidth="1"/>
    <col min="5636" max="5636" width="12.21875" style="29" bestFit="1" customWidth="1"/>
    <col min="5637" max="5637" width="9" style="29"/>
    <col min="5638" max="5638" width="11.21875" style="29" bestFit="1" customWidth="1"/>
    <col min="5639" max="5641" width="14.21875" style="29" customWidth="1"/>
    <col min="5642" max="5888" width="9" style="29"/>
    <col min="5889" max="5889" width="6.21875" style="29" customWidth="1"/>
    <col min="5890" max="5890" width="16.77734375" style="29" bestFit="1" customWidth="1"/>
    <col min="5891" max="5891" width="51.44140625" style="29" bestFit="1" customWidth="1"/>
    <col min="5892" max="5892" width="12.21875" style="29" bestFit="1" customWidth="1"/>
    <col min="5893" max="5893" width="9" style="29"/>
    <col min="5894" max="5894" width="11.21875" style="29" bestFit="1" customWidth="1"/>
    <col min="5895" max="5897" width="14.21875" style="29" customWidth="1"/>
    <col min="5898" max="6144" width="9" style="29"/>
    <col min="6145" max="6145" width="6.21875" style="29" customWidth="1"/>
    <col min="6146" max="6146" width="16.77734375" style="29" bestFit="1" customWidth="1"/>
    <col min="6147" max="6147" width="51.44140625" style="29" bestFit="1" customWidth="1"/>
    <col min="6148" max="6148" width="12.21875" style="29" bestFit="1" customWidth="1"/>
    <col min="6149" max="6149" width="9" style="29"/>
    <col min="6150" max="6150" width="11.21875" style="29" bestFit="1" customWidth="1"/>
    <col min="6151" max="6153" width="14.21875" style="29" customWidth="1"/>
    <col min="6154" max="6400" width="9" style="29"/>
    <col min="6401" max="6401" width="6.21875" style="29" customWidth="1"/>
    <col min="6402" max="6402" width="16.77734375" style="29" bestFit="1" customWidth="1"/>
    <col min="6403" max="6403" width="51.44140625" style="29" bestFit="1" customWidth="1"/>
    <col min="6404" max="6404" width="12.21875" style="29" bestFit="1" customWidth="1"/>
    <col min="6405" max="6405" width="9" style="29"/>
    <col min="6406" max="6406" width="11.21875" style="29" bestFit="1" customWidth="1"/>
    <col min="6407" max="6409" width="14.21875" style="29" customWidth="1"/>
    <col min="6410" max="6656" width="9" style="29"/>
    <col min="6657" max="6657" width="6.21875" style="29" customWidth="1"/>
    <col min="6658" max="6658" width="16.77734375" style="29" bestFit="1" customWidth="1"/>
    <col min="6659" max="6659" width="51.44140625" style="29" bestFit="1" customWidth="1"/>
    <col min="6660" max="6660" width="12.21875" style="29" bestFit="1" customWidth="1"/>
    <col min="6661" max="6661" width="9" style="29"/>
    <col min="6662" max="6662" width="11.21875" style="29" bestFit="1" customWidth="1"/>
    <col min="6663" max="6665" width="14.21875" style="29" customWidth="1"/>
    <col min="6666" max="6912" width="9" style="29"/>
    <col min="6913" max="6913" width="6.21875" style="29" customWidth="1"/>
    <col min="6914" max="6914" width="16.77734375" style="29" bestFit="1" customWidth="1"/>
    <col min="6915" max="6915" width="51.44140625" style="29" bestFit="1" customWidth="1"/>
    <col min="6916" max="6916" width="12.21875" style="29" bestFit="1" customWidth="1"/>
    <col min="6917" max="6917" width="9" style="29"/>
    <col min="6918" max="6918" width="11.21875" style="29" bestFit="1" customWidth="1"/>
    <col min="6919" max="6921" width="14.21875" style="29" customWidth="1"/>
    <col min="6922" max="7168" width="9" style="29"/>
    <col min="7169" max="7169" width="6.21875" style="29" customWidth="1"/>
    <col min="7170" max="7170" width="16.77734375" style="29" bestFit="1" customWidth="1"/>
    <col min="7171" max="7171" width="51.44140625" style="29" bestFit="1" customWidth="1"/>
    <col min="7172" max="7172" width="12.21875" style="29" bestFit="1" customWidth="1"/>
    <col min="7173" max="7173" width="9" style="29"/>
    <col min="7174" max="7174" width="11.21875" style="29" bestFit="1" customWidth="1"/>
    <col min="7175" max="7177" width="14.21875" style="29" customWidth="1"/>
    <col min="7178" max="7424" width="9" style="29"/>
    <col min="7425" max="7425" width="6.21875" style="29" customWidth="1"/>
    <col min="7426" max="7426" width="16.77734375" style="29" bestFit="1" customWidth="1"/>
    <col min="7427" max="7427" width="51.44140625" style="29" bestFit="1" customWidth="1"/>
    <col min="7428" max="7428" width="12.21875" style="29" bestFit="1" customWidth="1"/>
    <col min="7429" max="7429" width="9" style="29"/>
    <col min="7430" max="7430" width="11.21875" style="29" bestFit="1" customWidth="1"/>
    <col min="7431" max="7433" width="14.21875" style="29" customWidth="1"/>
    <col min="7434" max="7680" width="9" style="29"/>
    <col min="7681" max="7681" width="6.21875" style="29" customWidth="1"/>
    <col min="7682" max="7682" width="16.77734375" style="29" bestFit="1" customWidth="1"/>
    <col min="7683" max="7683" width="51.44140625" style="29" bestFit="1" customWidth="1"/>
    <col min="7684" max="7684" width="12.21875" style="29" bestFit="1" customWidth="1"/>
    <col min="7685" max="7685" width="9" style="29"/>
    <col min="7686" max="7686" width="11.21875" style="29" bestFit="1" customWidth="1"/>
    <col min="7687" max="7689" width="14.21875" style="29" customWidth="1"/>
    <col min="7690" max="7936" width="9" style="29"/>
    <col min="7937" max="7937" width="6.21875" style="29" customWidth="1"/>
    <col min="7938" max="7938" width="16.77734375" style="29" bestFit="1" customWidth="1"/>
    <col min="7939" max="7939" width="51.44140625" style="29" bestFit="1" customWidth="1"/>
    <col min="7940" max="7940" width="12.21875" style="29" bestFit="1" customWidth="1"/>
    <col min="7941" max="7941" width="9" style="29"/>
    <col min="7942" max="7942" width="11.21875" style="29" bestFit="1" customWidth="1"/>
    <col min="7943" max="7945" width="14.21875" style="29" customWidth="1"/>
    <col min="7946" max="8192" width="9" style="29"/>
    <col min="8193" max="8193" width="6.21875" style="29" customWidth="1"/>
    <col min="8194" max="8194" width="16.77734375" style="29" bestFit="1" customWidth="1"/>
    <col min="8195" max="8195" width="51.44140625" style="29" bestFit="1" customWidth="1"/>
    <col min="8196" max="8196" width="12.21875" style="29" bestFit="1" customWidth="1"/>
    <col min="8197" max="8197" width="9" style="29"/>
    <col min="8198" max="8198" width="11.21875" style="29" bestFit="1" customWidth="1"/>
    <col min="8199" max="8201" width="14.21875" style="29" customWidth="1"/>
    <col min="8202" max="8448" width="9" style="29"/>
    <col min="8449" max="8449" width="6.21875" style="29" customWidth="1"/>
    <col min="8450" max="8450" width="16.77734375" style="29" bestFit="1" customWidth="1"/>
    <col min="8451" max="8451" width="51.44140625" style="29" bestFit="1" customWidth="1"/>
    <col min="8452" max="8452" width="12.21875" style="29" bestFit="1" customWidth="1"/>
    <col min="8453" max="8453" width="9" style="29"/>
    <col min="8454" max="8454" width="11.21875" style="29" bestFit="1" customWidth="1"/>
    <col min="8455" max="8457" width="14.21875" style="29" customWidth="1"/>
    <col min="8458" max="8704" width="9" style="29"/>
    <col min="8705" max="8705" width="6.21875" style="29" customWidth="1"/>
    <col min="8706" max="8706" width="16.77734375" style="29" bestFit="1" customWidth="1"/>
    <col min="8707" max="8707" width="51.44140625" style="29" bestFit="1" customWidth="1"/>
    <col min="8708" max="8708" width="12.21875" style="29" bestFit="1" customWidth="1"/>
    <col min="8709" max="8709" width="9" style="29"/>
    <col min="8710" max="8710" width="11.21875" style="29" bestFit="1" customWidth="1"/>
    <col min="8711" max="8713" width="14.21875" style="29" customWidth="1"/>
    <col min="8714" max="8960" width="9" style="29"/>
    <col min="8961" max="8961" width="6.21875" style="29" customWidth="1"/>
    <col min="8962" max="8962" width="16.77734375" style="29" bestFit="1" customWidth="1"/>
    <col min="8963" max="8963" width="51.44140625" style="29" bestFit="1" customWidth="1"/>
    <col min="8964" max="8964" width="12.21875" style="29" bestFit="1" customWidth="1"/>
    <col min="8965" max="8965" width="9" style="29"/>
    <col min="8966" max="8966" width="11.21875" style="29" bestFit="1" customWidth="1"/>
    <col min="8967" max="8969" width="14.21875" style="29" customWidth="1"/>
    <col min="8970" max="9216" width="9" style="29"/>
    <col min="9217" max="9217" width="6.21875" style="29" customWidth="1"/>
    <col min="9218" max="9218" width="16.77734375" style="29" bestFit="1" customWidth="1"/>
    <col min="9219" max="9219" width="51.44140625" style="29" bestFit="1" customWidth="1"/>
    <col min="9220" max="9220" width="12.21875" style="29" bestFit="1" customWidth="1"/>
    <col min="9221" max="9221" width="9" style="29"/>
    <col min="9222" max="9222" width="11.21875" style="29" bestFit="1" customWidth="1"/>
    <col min="9223" max="9225" width="14.21875" style="29" customWidth="1"/>
    <col min="9226" max="9472" width="9" style="29"/>
    <col min="9473" max="9473" width="6.21875" style="29" customWidth="1"/>
    <col min="9474" max="9474" width="16.77734375" style="29" bestFit="1" customWidth="1"/>
    <col min="9475" max="9475" width="51.44140625" style="29" bestFit="1" customWidth="1"/>
    <col min="9476" max="9476" width="12.21875" style="29" bestFit="1" customWidth="1"/>
    <col min="9477" max="9477" width="9" style="29"/>
    <col min="9478" max="9478" width="11.21875" style="29" bestFit="1" customWidth="1"/>
    <col min="9479" max="9481" width="14.21875" style="29" customWidth="1"/>
    <col min="9482" max="9728" width="9" style="29"/>
    <col min="9729" max="9729" width="6.21875" style="29" customWidth="1"/>
    <col min="9730" max="9730" width="16.77734375" style="29" bestFit="1" customWidth="1"/>
    <col min="9731" max="9731" width="51.44140625" style="29" bestFit="1" customWidth="1"/>
    <col min="9732" max="9732" width="12.21875" style="29" bestFit="1" customWidth="1"/>
    <col min="9733" max="9733" width="9" style="29"/>
    <col min="9734" max="9734" width="11.21875" style="29" bestFit="1" customWidth="1"/>
    <col min="9735" max="9737" width="14.21875" style="29" customWidth="1"/>
    <col min="9738" max="9984" width="9" style="29"/>
    <col min="9985" max="9985" width="6.21875" style="29" customWidth="1"/>
    <col min="9986" max="9986" width="16.77734375" style="29" bestFit="1" customWidth="1"/>
    <col min="9987" max="9987" width="51.44140625" style="29" bestFit="1" customWidth="1"/>
    <col min="9988" max="9988" width="12.21875" style="29" bestFit="1" customWidth="1"/>
    <col min="9989" max="9989" width="9" style="29"/>
    <col min="9990" max="9990" width="11.21875" style="29" bestFit="1" customWidth="1"/>
    <col min="9991" max="9993" width="14.21875" style="29" customWidth="1"/>
    <col min="9994" max="10240" width="9" style="29"/>
    <col min="10241" max="10241" width="6.21875" style="29" customWidth="1"/>
    <col min="10242" max="10242" width="16.77734375" style="29" bestFit="1" customWidth="1"/>
    <col min="10243" max="10243" width="51.44140625" style="29" bestFit="1" customWidth="1"/>
    <col min="10244" max="10244" width="12.21875" style="29" bestFit="1" customWidth="1"/>
    <col min="10245" max="10245" width="9" style="29"/>
    <col min="10246" max="10246" width="11.21875" style="29" bestFit="1" customWidth="1"/>
    <col min="10247" max="10249" width="14.21875" style="29" customWidth="1"/>
    <col min="10250" max="10496" width="9" style="29"/>
    <col min="10497" max="10497" width="6.21875" style="29" customWidth="1"/>
    <col min="10498" max="10498" width="16.77734375" style="29" bestFit="1" customWidth="1"/>
    <col min="10499" max="10499" width="51.44140625" style="29" bestFit="1" customWidth="1"/>
    <col min="10500" max="10500" width="12.21875" style="29" bestFit="1" customWidth="1"/>
    <col min="10501" max="10501" width="9" style="29"/>
    <col min="10502" max="10502" width="11.21875" style="29" bestFit="1" customWidth="1"/>
    <col min="10503" max="10505" width="14.21875" style="29" customWidth="1"/>
    <col min="10506" max="10752" width="9" style="29"/>
    <col min="10753" max="10753" width="6.21875" style="29" customWidth="1"/>
    <col min="10754" max="10754" width="16.77734375" style="29" bestFit="1" customWidth="1"/>
    <col min="10755" max="10755" width="51.44140625" style="29" bestFit="1" customWidth="1"/>
    <col min="10756" max="10756" width="12.21875" style="29" bestFit="1" customWidth="1"/>
    <col min="10757" max="10757" width="9" style="29"/>
    <col min="10758" max="10758" width="11.21875" style="29" bestFit="1" customWidth="1"/>
    <col min="10759" max="10761" width="14.21875" style="29" customWidth="1"/>
    <col min="10762" max="11008" width="9" style="29"/>
    <col min="11009" max="11009" width="6.21875" style="29" customWidth="1"/>
    <col min="11010" max="11010" width="16.77734375" style="29" bestFit="1" customWidth="1"/>
    <col min="11011" max="11011" width="51.44140625" style="29" bestFit="1" customWidth="1"/>
    <col min="11012" max="11012" width="12.21875" style="29" bestFit="1" customWidth="1"/>
    <col min="11013" max="11013" width="9" style="29"/>
    <col min="11014" max="11014" width="11.21875" style="29" bestFit="1" customWidth="1"/>
    <col min="11015" max="11017" width="14.21875" style="29" customWidth="1"/>
    <col min="11018" max="11264" width="9" style="29"/>
    <col min="11265" max="11265" width="6.21875" style="29" customWidth="1"/>
    <col min="11266" max="11266" width="16.77734375" style="29" bestFit="1" customWidth="1"/>
    <col min="11267" max="11267" width="51.44140625" style="29" bestFit="1" customWidth="1"/>
    <col min="11268" max="11268" width="12.21875" style="29" bestFit="1" customWidth="1"/>
    <col min="11269" max="11269" width="9" style="29"/>
    <col min="11270" max="11270" width="11.21875" style="29" bestFit="1" customWidth="1"/>
    <col min="11271" max="11273" width="14.21875" style="29" customWidth="1"/>
    <col min="11274" max="11520" width="9" style="29"/>
    <col min="11521" max="11521" width="6.21875" style="29" customWidth="1"/>
    <col min="11522" max="11522" width="16.77734375" style="29" bestFit="1" customWidth="1"/>
    <col min="11523" max="11523" width="51.44140625" style="29" bestFit="1" customWidth="1"/>
    <col min="11524" max="11524" width="12.21875" style="29" bestFit="1" customWidth="1"/>
    <col min="11525" max="11525" width="9" style="29"/>
    <col min="11526" max="11526" width="11.21875" style="29" bestFit="1" customWidth="1"/>
    <col min="11527" max="11529" width="14.21875" style="29" customWidth="1"/>
    <col min="11530" max="11776" width="9" style="29"/>
    <col min="11777" max="11777" width="6.21875" style="29" customWidth="1"/>
    <col min="11778" max="11778" width="16.77734375" style="29" bestFit="1" customWidth="1"/>
    <col min="11779" max="11779" width="51.44140625" style="29" bestFit="1" customWidth="1"/>
    <col min="11780" max="11780" width="12.21875" style="29" bestFit="1" customWidth="1"/>
    <col min="11781" max="11781" width="9" style="29"/>
    <col min="11782" max="11782" width="11.21875" style="29" bestFit="1" customWidth="1"/>
    <col min="11783" max="11785" width="14.21875" style="29" customWidth="1"/>
    <col min="11786" max="12032" width="9" style="29"/>
    <col min="12033" max="12033" width="6.21875" style="29" customWidth="1"/>
    <col min="12034" max="12034" width="16.77734375" style="29" bestFit="1" customWidth="1"/>
    <col min="12035" max="12035" width="51.44140625" style="29" bestFit="1" customWidth="1"/>
    <col min="12036" max="12036" width="12.21875" style="29" bestFit="1" customWidth="1"/>
    <col min="12037" max="12037" width="9" style="29"/>
    <col min="12038" max="12038" width="11.21875" style="29" bestFit="1" customWidth="1"/>
    <col min="12039" max="12041" width="14.21875" style="29" customWidth="1"/>
    <col min="12042" max="12288" width="9" style="29"/>
    <col min="12289" max="12289" width="6.21875" style="29" customWidth="1"/>
    <col min="12290" max="12290" width="16.77734375" style="29" bestFit="1" customWidth="1"/>
    <col min="12291" max="12291" width="51.44140625" style="29" bestFit="1" customWidth="1"/>
    <col min="12292" max="12292" width="12.21875" style="29" bestFit="1" customWidth="1"/>
    <col min="12293" max="12293" width="9" style="29"/>
    <col min="12294" max="12294" width="11.21875" style="29" bestFit="1" customWidth="1"/>
    <col min="12295" max="12297" width="14.21875" style="29" customWidth="1"/>
    <col min="12298" max="12544" width="9" style="29"/>
    <col min="12545" max="12545" width="6.21875" style="29" customWidth="1"/>
    <col min="12546" max="12546" width="16.77734375" style="29" bestFit="1" customWidth="1"/>
    <col min="12547" max="12547" width="51.44140625" style="29" bestFit="1" customWidth="1"/>
    <col min="12548" max="12548" width="12.21875" style="29" bestFit="1" customWidth="1"/>
    <col min="12549" max="12549" width="9" style="29"/>
    <col min="12550" max="12550" width="11.21875" style="29" bestFit="1" customWidth="1"/>
    <col min="12551" max="12553" width="14.21875" style="29" customWidth="1"/>
    <col min="12554" max="12800" width="9" style="29"/>
    <col min="12801" max="12801" width="6.21875" style="29" customWidth="1"/>
    <col min="12802" max="12802" width="16.77734375" style="29" bestFit="1" customWidth="1"/>
    <col min="12803" max="12803" width="51.44140625" style="29" bestFit="1" customWidth="1"/>
    <col min="12804" max="12804" width="12.21875" style="29" bestFit="1" customWidth="1"/>
    <col min="12805" max="12805" width="9" style="29"/>
    <col min="12806" max="12806" width="11.21875" style="29" bestFit="1" customWidth="1"/>
    <col min="12807" max="12809" width="14.21875" style="29" customWidth="1"/>
    <col min="12810" max="13056" width="9" style="29"/>
    <col min="13057" max="13057" width="6.21875" style="29" customWidth="1"/>
    <col min="13058" max="13058" width="16.77734375" style="29" bestFit="1" customWidth="1"/>
    <col min="13059" max="13059" width="51.44140625" style="29" bestFit="1" customWidth="1"/>
    <col min="13060" max="13060" width="12.21875" style="29" bestFit="1" customWidth="1"/>
    <col min="13061" max="13061" width="9" style="29"/>
    <col min="13062" max="13062" width="11.21875" style="29" bestFit="1" customWidth="1"/>
    <col min="13063" max="13065" width="14.21875" style="29" customWidth="1"/>
    <col min="13066" max="13312" width="9" style="29"/>
    <col min="13313" max="13313" width="6.21875" style="29" customWidth="1"/>
    <col min="13314" max="13314" width="16.77734375" style="29" bestFit="1" customWidth="1"/>
    <col min="13315" max="13315" width="51.44140625" style="29" bestFit="1" customWidth="1"/>
    <col min="13316" max="13316" width="12.21875" style="29" bestFit="1" customWidth="1"/>
    <col min="13317" max="13317" width="9" style="29"/>
    <col min="13318" max="13318" width="11.21875" style="29" bestFit="1" customWidth="1"/>
    <col min="13319" max="13321" width="14.21875" style="29" customWidth="1"/>
    <col min="13322" max="13568" width="9" style="29"/>
    <col min="13569" max="13569" width="6.21875" style="29" customWidth="1"/>
    <col min="13570" max="13570" width="16.77734375" style="29" bestFit="1" customWidth="1"/>
    <col min="13571" max="13571" width="51.44140625" style="29" bestFit="1" customWidth="1"/>
    <col min="13572" max="13572" width="12.21875" style="29" bestFit="1" customWidth="1"/>
    <col min="13573" max="13573" width="9" style="29"/>
    <col min="13574" max="13574" width="11.21875" style="29" bestFit="1" customWidth="1"/>
    <col min="13575" max="13577" width="14.21875" style="29" customWidth="1"/>
    <col min="13578" max="13824" width="9" style="29"/>
    <col min="13825" max="13825" width="6.21875" style="29" customWidth="1"/>
    <col min="13826" max="13826" width="16.77734375" style="29" bestFit="1" customWidth="1"/>
    <col min="13827" max="13827" width="51.44140625" style="29" bestFit="1" customWidth="1"/>
    <col min="13828" max="13828" width="12.21875" style="29" bestFit="1" customWidth="1"/>
    <col min="13829" max="13829" width="9" style="29"/>
    <col min="13830" max="13830" width="11.21875" style="29" bestFit="1" customWidth="1"/>
    <col min="13831" max="13833" width="14.21875" style="29" customWidth="1"/>
    <col min="13834" max="14080" width="9" style="29"/>
    <col min="14081" max="14081" width="6.21875" style="29" customWidth="1"/>
    <col min="14082" max="14082" width="16.77734375" style="29" bestFit="1" customWidth="1"/>
    <col min="14083" max="14083" width="51.44140625" style="29" bestFit="1" customWidth="1"/>
    <col min="14084" max="14084" width="12.21875" style="29" bestFit="1" customWidth="1"/>
    <col min="14085" max="14085" width="9" style="29"/>
    <col min="14086" max="14086" width="11.21875" style="29" bestFit="1" customWidth="1"/>
    <col min="14087" max="14089" width="14.21875" style="29" customWidth="1"/>
    <col min="14090" max="14336" width="9" style="29"/>
    <col min="14337" max="14337" width="6.21875" style="29" customWidth="1"/>
    <col min="14338" max="14338" width="16.77734375" style="29" bestFit="1" customWidth="1"/>
    <col min="14339" max="14339" width="51.44140625" style="29" bestFit="1" customWidth="1"/>
    <col min="14340" max="14340" width="12.21875" style="29" bestFit="1" customWidth="1"/>
    <col min="14341" max="14341" width="9" style="29"/>
    <col min="14342" max="14342" width="11.21875" style="29" bestFit="1" customWidth="1"/>
    <col min="14343" max="14345" width="14.21875" style="29" customWidth="1"/>
    <col min="14346" max="14592" width="9" style="29"/>
    <col min="14593" max="14593" width="6.21875" style="29" customWidth="1"/>
    <col min="14594" max="14594" width="16.77734375" style="29" bestFit="1" customWidth="1"/>
    <col min="14595" max="14595" width="51.44140625" style="29" bestFit="1" customWidth="1"/>
    <col min="14596" max="14596" width="12.21875" style="29" bestFit="1" customWidth="1"/>
    <col min="14597" max="14597" width="9" style="29"/>
    <col min="14598" max="14598" width="11.21875" style="29" bestFit="1" customWidth="1"/>
    <col min="14599" max="14601" width="14.21875" style="29" customWidth="1"/>
    <col min="14602" max="14848" width="9" style="29"/>
    <col min="14849" max="14849" width="6.21875" style="29" customWidth="1"/>
    <col min="14850" max="14850" width="16.77734375" style="29" bestFit="1" customWidth="1"/>
    <col min="14851" max="14851" width="51.44140625" style="29" bestFit="1" customWidth="1"/>
    <col min="14852" max="14852" width="12.21875" style="29" bestFit="1" customWidth="1"/>
    <col min="14853" max="14853" width="9" style="29"/>
    <col min="14854" max="14854" width="11.21875" style="29" bestFit="1" customWidth="1"/>
    <col min="14855" max="14857" width="14.21875" style="29" customWidth="1"/>
    <col min="14858" max="15104" width="9" style="29"/>
    <col min="15105" max="15105" width="6.21875" style="29" customWidth="1"/>
    <col min="15106" max="15106" width="16.77734375" style="29" bestFit="1" customWidth="1"/>
    <col min="15107" max="15107" width="51.44140625" style="29" bestFit="1" customWidth="1"/>
    <col min="15108" max="15108" width="12.21875" style="29" bestFit="1" customWidth="1"/>
    <col min="15109" max="15109" width="9" style="29"/>
    <col min="15110" max="15110" width="11.21875" style="29" bestFit="1" customWidth="1"/>
    <col min="15111" max="15113" width="14.21875" style="29" customWidth="1"/>
    <col min="15114" max="15360" width="9" style="29"/>
    <col min="15361" max="15361" width="6.21875" style="29" customWidth="1"/>
    <col min="15362" max="15362" width="16.77734375" style="29" bestFit="1" customWidth="1"/>
    <col min="15363" max="15363" width="51.44140625" style="29" bestFit="1" customWidth="1"/>
    <col min="15364" max="15364" width="12.21875" style="29" bestFit="1" customWidth="1"/>
    <col min="15365" max="15365" width="9" style="29"/>
    <col min="15366" max="15366" width="11.21875" style="29" bestFit="1" customWidth="1"/>
    <col min="15367" max="15369" width="14.21875" style="29" customWidth="1"/>
    <col min="15370" max="15616" width="9" style="29"/>
    <col min="15617" max="15617" width="6.21875" style="29" customWidth="1"/>
    <col min="15618" max="15618" width="16.77734375" style="29" bestFit="1" customWidth="1"/>
    <col min="15619" max="15619" width="51.44140625" style="29" bestFit="1" customWidth="1"/>
    <col min="15620" max="15620" width="12.21875" style="29" bestFit="1" customWidth="1"/>
    <col min="15621" max="15621" width="9" style="29"/>
    <col min="15622" max="15622" width="11.21875" style="29" bestFit="1" customWidth="1"/>
    <col min="15623" max="15625" width="14.21875" style="29" customWidth="1"/>
    <col min="15626" max="15872" width="9" style="29"/>
    <col min="15873" max="15873" width="6.21875" style="29" customWidth="1"/>
    <col min="15874" max="15874" width="16.77734375" style="29" bestFit="1" customWidth="1"/>
    <col min="15875" max="15875" width="51.44140625" style="29" bestFit="1" customWidth="1"/>
    <col min="15876" max="15876" width="12.21875" style="29" bestFit="1" customWidth="1"/>
    <col min="15877" max="15877" width="9" style="29"/>
    <col min="15878" max="15878" width="11.21875" style="29" bestFit="1" customWidth="1"/>
    <col min="15879" max="15881" width="14.21875" style="29" customWidth="1"/>
    <col min="15882" max="16128" width="9" style="29"/>
    <col min="16129" max="16129" width="6.21875" style="29" customWidth="1"/>
    <col min="16130" max="16130" width="16.77734375" style="29" bestFit="1" customWidth="1"/>
    <col min="16131" max="16131" width="51.44140625" style="29" bestFit="1" customWidth="1"/>
    <col min="16132" max="16132" width="12.21875" style="29" bestFit="1" customWidth="1"/>
    <col min="16133" max="16133" width="9" style="29"/>
    <col min="16134" max="16134" width="11.21875" style="29" bestFit="1" customWidth="1"/>
    <col min="16135" max="16137" width="14.21875" style="29" customWidth="1"/>
    <col min="16138" max="16384" width="9" style="29"/>
  </cols>
  <sheetData>
    <row r="1" spans="1:9" x14ac:dyDescent="0.3">
      <c r="A1" s="29" t="s">
        <v>74</v>
      </c>
    </row>
    <row r="2" spans="1:9" x14ac:dyDescent="0.3">
      <c r="A2" s="29" t="s">
        <v>75</v>
      </c>
    </row>
    <row r="4" spans="1:9" x14ac:dyDescent="0.3">
      <c r="A4" s="75" t="s">
        <v>76</v>
      </c>
      <c r="B4" s="75"/>
      <c r="C4" s="75"/>
      <c r="D4" s="75"/>
      <c r="E4" s="75"/>
      <c r="F4" s="75"/>
      <c r="G4" s="75"/>
      <c r="H4" s="75"/>
      <c r="I4" s="75"/>
    </row>
    <row r="5" spans="1:9" x14ac:dyDescent="0.3">
      <c r="A5" s="75"/>
      <c r="B5" s="75"/>
      <c r="C5" s="75"/>
      <c r="D5" s="75"/>
      <c r="E5" s="75"/>
      <c r="F5" s="75"/>
      <c r="G5" s="75"/>
      <c r="H5" s="75"/>
      <c r="I5" s="75"/>
    </row>
    <row r="6" spans="1:9" x14ac:dyDescent="0.3">
      <c r="A6" s="75" t="s">
        <v>77</v>
      </c>
      <c r="B6" s="75"/>
      <c r="C6" s="75"/>
      <c r="D6" s="75"/>
      <c r="E6" s="75"/>
      <c r="F6" s="75"/>
      <c r="G6" s="75"/>
      <c r="H6" s="75"/>
      <c r="I6" s="75"/>
    </row>
    <row r="7" spans="1:9" s="33" customFormat="1" x14ac:dyDescent="0.3">
      <c r="A7" s="76" t="s">
        <v>78</v>
      </c>
      <c r="B7" s="76"/>
      <c r="C7" s="76"/>
      <c r="D7" s="76"/>
      <c r="E7" s="76"/>
      <c r="F7" s="76"/>
      <c r="G7" s="76"/>
      <c r="H7" s="76"/>
      <c r="I7" s="76"/>
    </row>
    <row r="9" spans="1:9" x14ac:dyDescent="0.3">
      <c r="A9" s="77" t="s">
        <v>79</v>
      </c>
      <c r="B9" s="79" t="s">
        <v>80</v>
      </c>
      <c r="C9" s="79" t="s">
        <v>81</v>
      </c>
      <c r="D9" s="81" t="s">
        <v>82</v>
      </c>
      <c r="E9" s="79" t="s">
        <v>83</v>
      </c>
      <c r="F9" s="70" t="s">
        <v>84</v>
      </c>
      <c r="G9" s="83" t="s">
        <v>85</v>
      </c>
      <c r="H9" s="84"/>
      <c r="I9" s="70" t="s">
        <v>85</v>
      </c>
    </row>
    <row r="10" spans="1:9" x14ac:dyDescent="0.3">
      <c r="A10" s="78"/>
      <c r="B10" s="80"/>
      <c r="C10" s="80"/>
      <c r="D10" s="82"/>
      <c r="E10" s="80"/>
      <c r="F10" s="71"/>
      <c r="G10" s="34" t="s">
        <v>86</v>
      </c>
      <c r="H10" s="34" t="s">
        <v>87</v>
      </c>
      <c r="I10" s="71"/>
    </row>
    <row r="11" spans="1:9" s="40" customFormat="1" x14ac:dyDescent="0.3">
      <c r="A11" s="35">
        <v>1</v>
      </c>
      <c r="B11" s="72" t="s">
        <v>92</v>
      </c>
      <c r="C11" s="36" t="s">
        <v>49</v>
      </c>
      <c r="D11" s="37">
        <v>200000</v>
      </c>
      <c r="E11" s="36">
        <f>H11/D11</f>
        <v>5</v>
      </c>
      <c r="F11" s="38" t="s">
        <v>96</v>
      </c>
      <c r="G11" s="39"/>
      <c r="H11" s="39">
        <v>1000000</v>
      </c>
      <c r="I11" s="39">
        <f>G11+H11</f>
        <v>1000000</v>
      </c>
    </row>
    <row r="12" spans="1:9" s="40" customFormat="1" x14ac:dyDescent="0.3">
      <c r="A12" s="35">
        <v>2</v>
      </c>
      <c r="B12" s="73"/>
      <c r="C12" s="36" t="s">
        <v>50</v>
      </c>
      <c r="D12" s="37">
        <v>550000</v>
      </c>
      <c r="E12" s="36">
        <f t="shared" ref="E12:E13" si="0">H12/D12</f>
        <v>5</v>
      </c>
      <c r="F12" s="38" t="s">
        <v>96</v>
      </c>
      <c r="G12" s="39"/>
      <c r="H12" s="39">
        <v>2750000</v>
      </c>
      <c r="I12" s="39">
        <f t="shared" ref="I12:I15" si="1">G12+H12</f>
        <v>2750000</v>
      </c>
    </row>
    <row r="13" spans="1:9" s="40" customFormat="1" x14ac:dyDescent="0.3">
      <c r="A13" s="35">
        <v>3</v>
      </c>
      <c r="B13" s="73"/>
      <c r="C13" s="36" t="s">
        <v>51</v>
      </c>
      <c r="D13" s="37">
        <v>12500</v>
      </c>
      <c r="E13" s="36">
        <f t="shared" si="0"/>
        <v>50</v>
      </c>
      <c r="F13" s="38" t="s">
        <v>97</v>
      </c>
      <c r="G13" s="39"/>
      <c r="H13" s="39">
        <v>625000</v>
      </c>
      <c r="I13" s="39">
        <f t="shared" si="1"/>
        <v>625000</v>
      </c>
    </row>
    <row r="14" spans="1:9" s="40" customFormat="1" x14ac:dyDescent="0.3">
      <c r="A14" s="35">
        <v>5</v>
      </c>
      <c r="B14" s="73"/>
      <c r="C14" s="36" t="s">
        <v>56</v>
      </c>
      <c r="D14" s="37">
        <v>1250000</v>
      </c>
      <c r="E14" s="36">
        <f>G14/D14</f>
        <v>1</v>
      </c>
      <c r="F14" s="38" t="s">
        <v>88</v>
      </c>
      <c r="G14" s="39">
        <v>1250000</v>
      </c>
      <c r="H14" s="39"/>
      <c r="I14" s="39">
        <f t="shared" si="1"/>
        <v>1250000</v>
      </c>
    </row>
    <row r="15" spans="1:9" s="40" customFormat="1" ht="27.6" x14ac:dyDescent="0.3">
      <c r="A15" s="35">
        <v>6</v>
      </c>
      <c r="B15" s="73"/>
      <c r="C15" s="36" t="s">
        <v>57</v>
      </c>
      <c r="D15" s="37">
        <v>5125000</v>
      </c>
      <c r="E15" s="36">
        <f>G15/D15</f>
        <v>5</v>
      </c>
      <c r="F15" s="38" t="s">
        <v>98</v>
      </c>
      <c r="G15" s="39">
        <v>25625000</v>
      </c>
      <c r="H15" s="39"/>
      <c r="I15" s="39">
        <f t="shared" si="1"/>
        <v>25625000</v>
      </c>
    </row>
    <row r="16" spans="1:9" s="40" customFormat="1" x14ac:dyDescent="0.3">
      <c r="A16" s="74" t="s">
        <v>89</v>
      </c>
      <c r="B16" s="74"/>
      <c r="C16" s="74"/>
      <c r="D16" s="41"/>
      <c r="E16" s="42"/>
      <c r="F16" s="43"/>
      <c r="G16" s="44">
        <f>SUM(G11:G15)</f>
        <v>26875000</v>
      </c>
      <c r="H16" s="44">
        <f>SUM(H11:H15)</f>
        <v>4375000</v>
      </c>
      <c r="I16" s="44">
        <f>SUM(I11:I15)</f>
        <v>31250000</v>
      </c>
    </row>
    <row r="18" spans="2:9" s="45" customFormat="1" x14ac:dyDescent="0.3">
      <c r="D18" s="46"/>
      <c r="F18" s="47"/>
      <c r="G18" s="48"/>
      <c r="H18" s="32"/>
      <c r="I18" s="32"/>
    </row>
    <row r="19" spans="2:9" s="45" customFormat="1" x14ac:dyDescent="0.3">
      <c r="B19" s="49" t="s">
        <v>70</v>
      </c>
      <c r="C19" s="50"/>
      <c r="D19" s="51"/>
      <c r="E19" s="50"/>
      <c r="F19" s="52"/>
      <c r="G19" s="48"/>
      <c r="H19" s="53"/>
      <c r="I19" s="53"/>
    </row>
    <row r="20" spans="2:9" s="45" customFormat="1" x14ac:dyDescent="0.3">
      <c r="B20" s="49" t="s">
        <v>71</v>
      </c>
      <c r="C20" s="50"/>
      <c r="D20" s="51"/>
      <c r="E20" s="50"/>
      <c r="F20" s="52"/>
      <c r="G20" s="54" t="s">
        <v>90</v>
      </c>
      <c r="H20" s="53"/>
      <c r="I20" s="53"/>
    </row>
    <row r="21" spans="2:9" s="45" customFormat="1" x14ac:dyDescent="0.3">
      <c r="B21" s="49"/>
      <c r="C21" s="50"/>
      <c r="D21" s="51"/>
      <c r="E21" s="50"/>
      <c r="F21" s="52"/>
      <c r="G21" s="54"/>
      <c r="H21" s="53"/>
      <c r="I21" s="53"/>
    </row>
    <row r="22" spans="2:9" s="45" customFormat="1" x14ac:dyDescent="0.3">
      <c r="B22" s="49"/>
      <c r="C22" s="50"/>
      <c r="D22" s="51"/>
      <c r="E22" s="50"/>
      <c r="F22" s="52"/>
      <c r="G22" s="54"/>
      <c r="H22" s="53"/>
      <c r="I22" s="53"/>
    </row>
    <row r="23" spans="2:9" s="45" customFormat="1" x14ac:dyDescent="0.3">
      <c r="B23" s="55"/>
      <c r="C23" s="50"/>
      <c r="D23" s="51"/>
      <c r="E23" s="50"/>
      <c r="F23" s="52"/>
      <c r="G23" s="54"/>
      <c r="H23" s="53"/>
      <c r="I23" s="53"/>
    </row>
    <row r="24" spans="2:9" s="45" customFormat="1" x14ac:dyDescent="0.3">
      <c r="B24" s="49"/>
      <c r="C24" s="50"/>
      <c r="D24" s="51"/>
      <c r="E24" s="50"/>
      <c r="F24" s="52"/>
      <c r="G24" s="54"/>
      <c r="H24" s="53"/>
      <c r="I24" s="53"/>
    </row>
    <row r="25" spans="2:9" s="45" customFormat="1" x14ac:dyDescent="0.3">
      <c r="B25" s="49"/>
      <c r="C25" s="50"/>
      <c r="D25" s="51"/>
      <c r="E25" s="50"/>
      <c r="F25" s="52"/>
      <c r="G25" s="54"/>
      <c r="H25" s="53"/>
      <c r="I25" s="53"/>
    </row>
    <row r="26" spans="2:9" x14ac:dyDescent="0.3">
      <c r="B26" s="56"/>
      <c r="C26" s="57"/>
      <c r="D26" s="58"/>
      <c r="E26" s="57"/>
      <c r="F26" s="59"/>
      <c r="G26" s="54"/>
      <c r="H26" s="53"/>
      <c r="I26" s="53"/>
    </row>
    <row r="27" spans="2:9" x14ac:dyDescent="0.3">
      <c r="B27" s="56" t="s">
        <v>72</v>
      </c>
      <c r="C27" s="57"/>
      <c r="D27" s="58"/>
      <c r="E27" s="57"/>
      <c r="F27" s="59"/>
      <c r="G27" s="54" t="s">
        <v>93</v>
      </c>
      <c r="H27" s="53"/>
      <c r="I27" s="53"/>
    </row>
    <row r="28" spans="2:9" x14ac:dyDescent="0.3">
      <c r="B28" s="60" t="s">
        <v>91</v>
      </c>
      <c r="C28" s="57"/>
      <c r="D28" s="58"/>
      <c r="E28" s="57"/>
      <c r="F28" s="59"/>
      <c r="G28" s="54" t="s">
        <v>95</v>
      </c>
      <c r="H28" s="53"/>
      <c r="I28" s="53"/>
    </row>
    <row r="29" spans="2:9" x14ac:dyDescent="0.3">
      <c r="B29" s="57"/>
      <c r="C29" s="57"/>
      <c r="D29" s="58"/>
      <c r="E29" s="57"/>
      <c r="F29" s="59"/>
      <c r="G29" s="53"/>
      <c r="H29" s="53"/>
      <c r="I29" s="53"/>
    </row>
  </sheetData>
  <mergeCells count="13">
    <mergeCell ref="I9:I10"/>
    <mergeCell ref="B11:B15"/>
    <mergeCell ref="A16:C16"/>
    <mergeCell ref="A4:I5"/>
    <mergeCell ref="A6:I6"/>
    <mergeCell ref="A7:I7"/>
    <mergeCell ref="A9:A10"/>
    <mergeCell ref="B9:B10"/>
    <mergeCell ref="C9:C10"/>
    <mergeCell ref="D9:D10"/>
    <mergeCell ref="E9:E10"/>
    <mergeCell ref="F9:F10"/>
    <mergeCell ref="G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Lembar1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cp:lastModifiedBy>Bayu</cp:lastModifiedBy>
  <dcterms:created xsi:type="dcterms:W3CDTF">2023-03-28T06:30:47Z</dcterms:created>
  <dcterms:modified xsi:type="dcterms:W3CDTF">2023-06-12T02:53:05Z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2023-05-19T04:03:25Z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fb5d0382-ce21-4507-a503-941d3d149c56</vt:lpwstr>
  </property>
  <property fmtid="{D5CDD505-2E9C-101B-9397-08002B2CF9AE}" pid="8" name="MSIP_Label_38b525e5-f3da-4501-8f1e-526b6769fc56_ContentBits">
    <vt:lpwstr>0</vt:lpwstr>
  </property>
</Properties>
</file>